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426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rinking Water Plant\Monthly Totals &amp; Avgs\"/>
    </mc:Choice>
  </mc:AlternateContent>
  <xr:revisionPtr revIDLastSave="0" documentId="13_ncr:1_{1C9FDC1F-0DEF-46F5-B1ED-0BC52E041280}" xr6:coauthVersionLast="45" xr6:coauthVersionMax="45" xr10:uidLastSave="{00000000-0000-0000-0000-000000000000}"/>
  <workbookProtection workbookAlgorithmName="SHA-512" workbookHashValue="YqXJ+LnkoJlIAkjUErfKiTzwtCMbtUqRmbs0TiiOZQwceHFzgzP460yN1O88zcnDbohIh0kgyvnfK2JxUBuLyA==" workbookSaltValue="c8NYampF6D9uwcKyjgFXjw==" workbookSpinCount="100000" lockStructure="1"/>
  <bookViews>
    <workbookView xWindow="1005" yWindow="15" windowWidth="14820" windowHeight="13530" activeTab="4" xr2:uid="{F85B8A3A-CAD9-4334-8399-09E213E973E6}"/>
  </bookViews>
  <sheets>
    <sheet name="Aug, 2020" sheetId="1" r:id="rId1"/>
    <sheet name="Sep, 2020" sheetId="2" r:id="rId2"/>
    <sheet name="Oct, 2020" sheetId="3" r:id="rId3"/>
    <sheet name="Nov, 2020" sheetId="4" r:id="rId4"/>
    <sheet name="Dec, 2020" sheetId="5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S128" i="5" l="1"/>
  <c r="AP128" i="5"/>
  <c r="AO128" i="5"/>
  <c r="AK128" i="5"/>
  <c r="AJ128" i="5"/>
  <c r="AI128" i="5"/>
  <c r="AH128" i="5"/>
  <c r="AB129" i="5"/>
  <c r="AC128" i="5"/>
  <c r="AB128" i="5"/>
  <c r="U128" i="5"/>
  <c r="T128" i="5"/>
  <c r="R128" i="5"/>
  <c r="O128" i="5"/>
  <c r="M128" i="5"/>
  <c r="K128" i="5"/>
  <c r="AP124" i="4" l="1"/>
  <c r="AO124" i="4"/>
  <c r="AS124" i="4"/>
  <c r="AK124" i="4"/>
  <c r="AJ124" i="4"/>
  <c r="AI124" i="4"/>
  <c r="AH124" i="4"/>
  <c r="AB125" i="4"/>
  <c r="AC124" i="4"/>
  <c r="AB124" i="4"/>
  <c r="U124" i="4"/>
  <c r="T124" i="4"/>
  <c r="R124" i="4"/>
  <c r="O124" i="4"/>
  <c r="M124" i="4"/>
  <c r="K124" i="4"/>
  <c r="AE5" i="5" l="1"/>
  <c r="AD5" i="5"/>
  <c r="AC5" i="5"/>
  <c r="AB5" i="5"/>
  <c r="AA5" i="5"/>
  <c r="Z5" i="5"/>
  <c r="Y5" i="5"/>
  <c r="X5" i="5"/>
  <c r="AS129" i="3" l="1"/>
  <c r="AP129" i="3" l="1"/>
  <c r="AO129" i="3"/>
  <c r="AK128" i="3"/>
  <c r="AJ128" i="3"/>
  <c r="AI128" i="3"/>
  <c r="AH128" i="3"/>
  <c r="AB129" i="3"/>
  <c r="AC128" i="3"/>
  <c r="AB128" i="3"/>
  <c r="U128" i="3"/>
  <c r="T128" i="3"/>
  <c r="O128" i="3"/>
  <c r="M128" i="3"/>
  <c r="R128" i="3"/>
  <c r="K128" i="3"/>
  <c r="R5" i="4" l="1"/>
  <c r="R5" i="5"/>
  <c r="R6" i="5" s="1"/>
  <c r="AE5" i="4"/>
  <c r="AE6" i="4" s="1"/>
  <c r="AD5" i="4"/>
  <c r="AD6" i="4" s="1"/>
  <c r="AC5" i="4"/>
  <c r="AC6" i="4" s="1"/>
  <c r="AB5" i="4"/>
  <c r="AB6" i="4" s="1"/>
  <c r="AA5" i="4"/>
  <c r="AA6" i="4" s="1"/>
  <c r="Z5" i="4"/>
  <c r="Z6" i="4" s="1"/>
  <c r="Y5" i="4"/>
  <c r="X5" i="4"/>
  <c r="X6" i="4" s="1"/>
  <c r="J5" i="4"/>
  <c r="I5" i="4"/>
  <c r="H5" i="4"/>
  <c r="G5" i="4"/>
  <c r="G6" i="4" s="1"/>
  <c r="F5" i="4"/>
  <c r="F6" i="4" s="1"/>
  <c r="E5" i="4"/>
  <c r="D5" i="4"/>
  <c r="C5" i="4"/>
  <c r="C6" i="4" s="1"/>
  <c r="J5" i="5"/>
  <c r="J6" i="5" s="1"/>
  <c r="I5" i="5"/>
  <c r="I6" i="5" s="1"/>
  <c r="H5" i="5"/>
  <c r="H6" i="5" s="1"/>
  <c r="G5" i="5"/>
  <c r="G6" i="5" s="1"/>
  <c r="F5" i="5"/>
  <c r="E5" i="5"/>
  <c r="E6" i="5" s="1"/>
  <c r="D5" i="5"/>
  <c r="C5" i="5"/>
  <c r="C6" i="5" s="1"/>
  <c r="AE6" i="5"/>
  <c r="AD6" i="5"/>
  <c r="AC6" i="5"/>
  <c r="AB6" i="5"/>
  <c r="AA6" i="5"/>
  <c r="Z6" i="5"/>
  <c r="Y6" i="5"/>
  <c r="X6" i="5"/>
  <c r="AK125" i="5"/>
  <c r="AJ125" i="5"/>
  <c r="AI125" i="5"/>
  <c r="AH125" i="5"/>
  <c r="AE125" i="5"/>
  <c r="AE126" i="5" s="1"/>
  <c r="AD125" i="5"/>
  <c r="AD126" i="5" s="1"/>
  <c r="AC125" i="5"/>
  <c r="AC126" i="5" s="1"/>
  <c r="AB125" i="5"/>
  <c r="AB126" i="5" s="1"/>
  <c r="AA125" i="5"/>
  <c r="AA126" i="5" s="1"/>
  <c r="Z125" i="5"/>
  <c r="Z126" i="5" s="1"/>
  <c r="Y125" i="5"/>
  <c r="Y126" i="5" s="1"/>
  <c r="X125" i="5"/>
  <c r="X126" i="5" s="1"/>
  <c r="R125" i="5"/>
  <c r="R126" i="5" s="1"/>
  <c r="J125" i="5"/>
  <c r="J126" i="5" s="1"/>
  <c r="I125" i="5"/>
  <c r="I126" i="5" s="1"/>
  <c r="H125" i="5"/>
  <c r="H126" i="5" s="1"/>
  <c r="G125" i="5"/>
  <c r="G126" i="5" s="1"/>
  <c r="F125" i="5"/>
  <c r="F126" i="5" s="1"/>
  <c r="E125" i="5"/>
  <c r="E126" i="5" s="1"/>
  <c r="D125" i="5"/>
  <c r="D126" i="5" s="1"/>
  <c r="C125" i="5"/>
  <c r="C126" i="5" s="1"/>
  <c r="AK121" i="5"/>
  <c r="AJ121" i="5"/>
  <c r="AI121" i="5"/>
  <c r="AH121" i="5"/>
  <c r="AE121" i="5"/>
  <c r="AE122" i="5" s="1"/>
  <c r="AD121" i="5"/>
  <c r="AD122" i="5" s="1"/>
  <c r="AC121" i="5"/>
  <c r="AC122" i="5" s="1"/>
  <c r="AB121" i="5"/>
  <c r="AB122" i="5" s="1"/>
  <c r="AA121" i="5"/>
  <c r="AA122" i="5" s="1"/>
  <c r="Z121" i="5"/>
  <c r="Z122" i="5" s="1"/>
  <c r="Y121" i="5"/>
  <c r="Y122" i="5" s="1"/>
  <c r="X121" i="5"/>
  <c r="X122" i="5" s="1"/>
  <c r="R121" i="5"/>
  <c r="R122" i="5" s="1"/>
  <c r="J121" i="5"/>
  <c r="J122" i="5" s="1"/>
  <c r="I121" i="5"/>
  <c r="I122" i="5" s="1"/>
  <c r="H121" i="5"/>
  <c r="H122" i="5" s="1"/>
  <c r="G121" i="5"/>
  <c r="G122" i="5" s="1"/>
  <c r="F121" i="5"/>
  <c r="F122" i="5" s="1"/>
  <c r="E121" i="5"/>
  <c r="E122" i="5" s="1"/>
  <c r="D121" i="5"/>
  <c r="D122" i="5" s="1"/>
  <c r="C121" i="5"/>
  <c r="C122" i="5" s="1"/>
  <c r="AE118" i="5"/>
  <c r="AK117" i="5"/>
  <c r="AJ117" i="5"/>
  <c r="AI117" i="5"/>
  <c r="AH117" i="5"/>
  <c r="AE117" i="5"/>
  <c r="AD117" i="5"/>
  <c r="AD118" i="5" s="1"/>
  <c r="AC117" i="5"/>
  <c r="AC118" i="5" s="1"/>
  <c r="AB117" i="5"/>
  <c r="AB118" i="5" s="1"/>
  <c r="AA117" i="5"/>
  <c r="AA118" i="5" s="1"/>
  <c r="Z117" i="5"/>
  <c r="Z118" i="5" s="1"/>
  <c r="Y117" i="5"/>
  <c r="Y118" i="5" s="1"/>
  <c r="X117" i="5"/>
  <c r="X118" i="5" s="1"/>
  <c r="R117" i="5"/>
  <c r="R118" i="5" s="1"/>
  <c r="J117" i="5"/>
  <c r="J118" i="5" s="1"/>
  <c r="I117" i="5"/>
  <c r="I118" i="5" s="1"/>
  <c r="H117" i="5"/>
  <c r="H118" i="5" s="1"/>
  <c r="G117" i="5"/>
  <c r="G118" i="5" s="1"/>
  <c r="F117" i="5"/>
  <c r="F118" i="5" s="1"/>
  <c r="E117" i="5"/>
  <c r="E118" i="5" s="1"/>
  <c r="D117" i="5"/>
  <c r="D118" i="5" s="1"/>
  <c r="C117" i="5"/>
  <c r="C118" i="5" s="1"/>
  <c r="Z114" i="5"/>
  <c r="AK113" i="5"/>
  <c r="AJ113" i="5"/>
  <c r="AI113" i="5"/>
  <c r="AH113" i="5"/>
  <c r="AE113" i="5"/>
  <c r="AE114" i="5" s="1"/>
  <c r="AD113" i="5"/>
  <c r="AD114" i="5" s="1"/>
  <c r="AC113" i="5"/>
  <c r="AC114" i="5" s="1"/>
  <c r="AB113" i="5"/>
  <c r="AB114" i="5" s="1"/>
  <c r="AA113" i="5"/>
  <c r="AA114" i="5" s="1"/>
  <c r="Z113" i="5"/>
  <c r="Y113" i="5"/>
  <c r="Y114" i="5" s="1"/>
  <c r="X113" i="5"/>
  <c r="X114" i="5" s="1"/>
  <c r="R113" i="5"/>
  <c r="R114" i="5" s="1"/>
  <c r="J113" i="5"/>
  <c r="J114" i="5" s="1"/>
  <c r="I113" i="5"/>
  <c r="I114" i="5" s="1"/>
  <c r="H113" i="5"/>
  <c r="H114" i="5" s="1"/>
  <c r="G113" i="5"/>
  <c r="G114" i="5" s="1"/>
  <c r="F113" i="5"/>
  <c r="F114" i="5" s="1"/>
  <c r="E113" i="5"/>
  <c r="E114" i="5" s="1"/>
  <c r="D113" i="5"/>
  <c r="D114" i="5" s="1"/>
  <c r="C113" i="5"/>
  <c r="C114" i="5" s="1"/>
  <c r="Y110" i="5"/>
  <c r="AK109" i="5"/>
  <c r="AJ109" i="5"/>
  <c r="AI109" i="5"/>
  <c r="AH109" i="5"/>
  <c r="AE109" i="5"/>
  <c r="AE110" i="5" s="1"/>
  <c r="AD109" i="5"/>
  <c r="AD110" i="5" s="1"/>
  <c r="AC109" i="5"/>
  <c r="AC110" i="5" s="1"/>
  <c r="AB109" i="5"/>
  <c r="AB110" i="5" s="1"/>
  <c r="AA109" i="5"/>
  <c r="AA110" i="5" s="1"/>
  <c r="Z109" i="5"/>
  <c r="Z110" i="5" s="1"/>
  <c r="Y109" i="5"/>
  <c r="X109" i="5"/>
  <c r="X110" i="5" s="1"/>
  <c r="R109" i="5"/>
  <c r="R110" i="5" s="1"/>
  <c r="J109" i="5"/>
  <c r="J110" i="5" s="1"/>
  <c r="I109" i="5"/>
  <c r="I110" i="5" s="1"/>
  <c r="H109" i="5"/>
  <c r="H110" i="5" s="1"/>
  <c r="G109" i="5"/>
  <c r="G110" i="5" s="1"/>
  <c r="F109" i="5"/>
  <c r="F110" i="5" s="1"/>
  <c r="E109" i="5"/>
  <c r="E110" i="5" s="1"/>
  <c r="D109" i="5"/>
  <c r="D110" i="5" s="1"/>
  <c r="C109" i="5"/>
  <c r="C110" i="5" s="1"/>
  <c r="AD106" i="5"/>
  <c r="J106" i="5"/>
  <c r="AK105" i="5"/>
  <c r="AJ105" i="5"/>
  <c r="AI105" i="5"/>
  <c r="AH105" i="5"/>
  <c r="AE105" i="5"/>
  <c r="AE106" i="5" s="1"/>
  <c r="AD105" i="5"/>
  <c r="AC105" i="5"/>
  <c r="AC106" i="5" s="1"/>
  <c r="AB105" i="5"/>
  <c r="AB106" i="5" s="1"/>
  <c r="AA105" i="5"/>
  <c r="AA106" i="5" s="1"/>
  <c r="Z105" i="5"/>
  <c r="Z106" i="5" s="1"/>
  <c r="Y105" i="5"/>
  <c r="Y106" i="5" s="1"/>
  <c r="X105" i="5"/>
  <c r="X106" i="5" s="1"/>
  <c r="R105" i="5"/>
  <c r="R106" i="5" s="1"/>
  <c r="J105" i="5"/>
  <c r="I105" i="5"/>
  <c r="I106" i="5" s="1"/>
  <c r="H105" i="5"/>
  <c r="H106" i="5" s="1"/>
  <c r="G105" i="5"/>
  <c r="G106" i="5" s="1"/>
  <c r="F105" i="5"/>
  <c r="F106" i="5" s="1"/>
  <c r="E105" i="5"/>
  <c r="E106" i="5" s="1"/>
  <c r="D105" i="5"/>
  <c r="D106" i="5" s="1"/>
  <c r="C105" i="5"/>
  <c r="C106" i="5" s="1"/>
  <c r="Z102" i="5"/>
  <c r="F102" i="5"/>
  <c r="AK101" i="5"/>
  <c r="AJ101" i="5"/>
  <c r="AI101" i="5"/>
  <c r="AH101" i="5"/>
  <c r="AE101" i="5"/>
  <c r="AE102" i="5" s="1"/>
  <c r="AD101" i="5"/>
  <c r="AD102" i="5" s="1"/>
  <c r="AC101" i="5"/>
  <c r="AC102" i="5" s="1"/>
  <c r="AB101" i="5"/>
  <c r="AB102" i="5" s="1"/>
  <c r="AA101" i="5"/>
  <c r="AA102" i="5" s="1"/>
  <c r="Z101" i="5"/>
  <c r="Y101" i="5"/>
  <c r="Y102" i="5" s="1"/>
  <c r="X101" i="5"/>
  <c r="X102" i="5" s="1"/>
  <c r="R101" i="5"/>
  <c r="R102" i="5" s="1"/>
  <c r="J101" i="5"/>
  <c r="J102" i="5" s="1"/>
  <c r="I101" i="5"/>
  <c r="I102" i="5" s="1"/>
  <c r="H101" i="5"/>
  <c r="H102" i="5" s="1"/>
  <c r="G101" i="5"/>
  <c r="G102" i="5" s="1"/>
  <c r="F101" i="5"/>
  <c r="E101" i="5"/>
  <c r="E102" i="5" s="1"/>
  <c r="D101" i="5"/>
  <c r="D102" i="5" s="1"/>
  <c r="C101" i="5"/>
  <c r="C102" i="5" s="1"/>
  <c r="X98" i="5"/>
  <c r="R98" i="5"/>
  <c r="J98" i="5"/>
  <c r="AK97" i="5"/>
  <c r="AJ97" i="5"/>
  <c r="AI97" i="5"/>
  <c r="AH97" i="5"/>
  <c r="AE97" i="5"/>
  <c r="AE98" i="5" s="1"/>
  <c r="AD97" i="5"/>
  <c r="AD98" i="5" s="1"/>
  <c r="AC97" i="5"/>
  <c r="AC98" i="5" s="1"/>
  <c r="AB97" i="5"/>
  <c r="AB98" i="5" s="1"/>
  <c r="AA97" i="5"/>
  <c r="AA98" i="5" s="1"/>
  <c r="Z97" i="5"/>
  <c r="Z98" i="5" s="1"/>
  <c r="Y97" i="5"/>
  <c r="Y98" i="5" s="1"/>
  <c r="X97" i="5"/>
  <c r="R97" i="5"/>
  <c r="J97" i="5"/>
  <c r="I97" i="5"/>
  <c r="I98" i="5" s="1"/>
  <c r="H97" i="5"/>
  <c r="H98" i="5" s="1"/>
  <c r="G97" i="5"/>
  <c r="G98" i="5" s="1"/>
  <c r="F97" i="5"/>
  <c r="F98" i="5" s="1"/>
  <c r="E97" i="5"/>
  <c r="E98" i="5" s="1"/>
  <c r="D97" i="5"/>
  <c r="D98" i="5" s="1"/>
  <c r="C97" i="5"/>
  <c r="C98" i="5" s="1"/>
  <c r="AK93" i="5"/>
  <c r="AJ93" i="5"/>
  <c r="AI93" i="5"/>
  <c r="AH93" i="5"/>
  <c r="AE93" i="5"/>
  <c r="AE94" i="5" s="1"/>
  <c r="AD93" i="5"/>
  <c r="AD94" i="5" s="1"/>
  <c r="AC93" i="5"/>
  <c r="AC94" i="5" s="1"/>
  <c r="AB93" i="5"/>
  <c r="AB94" i="5" s="1"/>
  <c r="AA93" i="5"/>
  <c r="AA94" i="5" s="1"/>
  <c r="Z93" i="5"/>
  <c r="Z94" i="5" s="1"/>
  <c r="Y93" i="5"/>
  <c r="Y94" i="5" s="1"/>
  <c r="X93" i="5"/>
  <c r="X94" i="5" s="1"/>
  <c r="R93" i="5"/>
  <c r="R94" i="5" s="1"/>
  <c r="J93" i="5"/>
  <c r="J94" i="5" s="1"/>
  <c r="I93" i="5"/>
  <c r="I94" i="5" s="1"/>
  <c r="H93" i="5"/>
  <c r="H94" i="5" s="1"/>
  <c r="G93" i="5"/>
  <c r="G94" i="5" s="1"/>
  <c r="F93" i="5"/>
  <c r="F94" i="5" s="1"/>
  <c r="E93" i="5"/>
  <c r="E94" i="5" s="1"/>
  <c r="D93" i="5"/>
  <c r="D94" i="5" s="1"/>
  <c r="C93" i="5"/>
  <c r="C94" i="5" s="1"/>
  <c r="AK89" i="5"/>
  <c r="AJ89" i="5"/>
  <c r="AI89" i="5"/>
  <c r="AH89" i="5"/>
  <c r="AE89" i="5"/>
  <c r="AE90" i="5" s="1"/>
  <c r="AD89" i="5"/>
  <c r="AD90" i="5" s="1"/>
  <c r="AC89" i="5"/>
  <c r="AC90" i="5" s="1"/>
  <c r="AB89" i="5"/>
  <c r="AB90" i="5" s="1"/>
  <c r="AA89" i="5"/>
  <c r="AA90" i="5" s="1"/>
  <c r="Z89" i="5"/>
  <c r="Z90" i="5" s="1"/>
  <c r="Y89" i="5"/>
  <c r="Y90" i="5" s="1"/>
  <c r="X89" i="5"/>
  <c r="X90" i="5" s="1"/>
  <c r="R89" i="5"/>
  <c r="R90" i="5" s="1"/>
  <c r="J89" i="5"/>
  <c r="J90" i="5" s="1"/>
  <c r="I89" i="5"/>
  <c r="I90" i="5" s="1"/>
  <c r="H89" i="5"/>
  <c r="H90" i="5" s="1"/>
  <c r="G89" i="5"/>
  <c r="G90" i="5" s="1"/>
  <c r="F89" i="5"/>
  <c r="F90" i="5" s="1"/>
  <c r="E89" i="5"/>
  <c r="E90" i="5" s="1"/>
  <c r="D89" i="5"/>
  <c r="D90" i="5" s="1"/>
  <c r="C89" i="5"/>
  <c r="C90" i="5" s="1"/>
  <c r="R86" i="5"/>
  <c r="AK85" i="5"/>
  <c r="AJ85" i="5"/>
  <c r="AI85" i="5"/>
  <c r="AH85" i="5"/>
  <c r="AE85" i="5"/>
  <c r="AE86" i="5" s="1"/>
  <c r="AD85" i="5"/>
  <c r="AD86" i="5" s="1"/>
  <c r="AC85" i="5"/>
  <c r="AC86" i="5" s="1"/>
  <c r="AB85" i="5"/>
  <c r="AB86" i="5" s="1"/>
  <c r="AA85" i="5"/>
  <c r="AA86" i="5" s="1"/>
  <c r="Z85" i="5"/>
  <c r="Z86" i="5" s="1"/>
  <c r="Y85" i="5"/>
  <c r="Y86" i="5" s="1"/>
  <c r="X85" i="5"/>
  <c r="X86" i="5" s="1"/>
  <c r="R85" i="5"/>
  <c r="J85" i="5"/>
  <c r="J86" i="5" s="1"/>
  <c r="I85" i="5"/>
  <c r="I86" i="5" s="1"/>
  <c r="H85" i="5"/>
  <c r="H86" i="5" s="1"/>
  <c r="G85" i="5"/>
  <c r="G86" i="5" s="1"/>
  <c r="F85" i="5"/>
  <c r="F86" i="5" s="1"/>
  <c r="E85" i="5"/>
  <c r="E86" i="5" s="1"/>
  <c r="D85" i="5"/>
  <c r="D86" i="5" s="1"/>
  <c r="C85" i="5"/>
  <c r="C86" i="5" s="1"/>
  <c r="AK81" i="5"/>
  <c r="AJ81" i="5"/>
  <c r="AI81" i="5"/>
  <c r="AH81" i="5"/>
  <c r="AE81" i="5"/>
  <c r="AE82" i="5" s="1"/>
  <c r="AD81" i="5"/>
  <c r="AD82" i="5" s="1"/>
  <c r="AC81" i="5"/>
  <c r="AC82" i="5" s="1"/>
  <c r="AB81" i="5"/>
  <c r="AB82" i="5" s="1"/>
  <c r="AA81" i="5"/>
  <c r="AA82" i="5" s="1"/>
  <c r="Z81" i="5"/>
  <c r="Z82" i="5" s="1"/>
  <c r="Y81" i="5"/>
  <c r="Y82" i="5" s="1"/>
  <c r="X81" i="5"/>
  <c r="X82" i="5" s="1"/>
  <c r="R81" i="5"/>
  <c r="R82" i="5" s="1"/>
  <c r="J81" i="5"/>
  <c r="J82" i="5" s="1"/>
  <c r="I81" i="5"/>
  <c r="I82" i="5" s="1"/>
  <c r="H81" i="5"/>
  <c r="H82" i="5" s="1"/>
  <c r="G81" i="5"/>
  <c r="G82" i="5" s="1"/>
  <c r="F81" i="5"/>
  <c r="F82" i="5" s="1"/>
  <c r="E81" i="5"/>
  <c r="E82" i="5" s="1"/>
  <c r="D81" i="5"/>
  <c r="D82" i="5" s="1"/>
  <c r="C81" i="5"/>
  <c r="C82" i="5" s="1"/>
  <c r="AK77" i="5"/>
  <c r="AJ77" i="5"/>
  <c r="AI77" i="5"/>
  <c r="AH77" i="5"/>
  <c r="AE77" i="5"/>
  <c r="AE78" i="5" s="1"/>
  <c r="AD77" i="5"/>
  <c r="AD78" i="5" s="1"/>
  <c r="AC77" i="5"/>
  <c r="AC78" i="5" s="1"/>
  <c r="AB77" i="5"/>
  <c r="AB78" i="5" s="1"/>
  <c r="AA77" i="5"/>
  <c r="AA78" i="5" s="1"/>
  <c r="Z77" i="5"/>
  <c r="Z78" i="5" s="1"/>
  <c r="Y77" i="5"/>
  <c r="Y78" i="5" s="1"/>
  <c r="X77" i="5"/>
  <c r="X78" i="5" s="1"/>
  <c r="R77" i="5"/>
  <c r="R78" i="5" s="1"/>
  <c r="J77" i="5"/>
  <c r="J78" i="5" s="1"/>
  <c r="I77" i="5"/>
  <c r="I78" i="5" s="1"/>
  <c r="H77" i="5"/>
  <c r="H78" i="5" s="1"/>
  <c r="G77" i="5"/>
  <c r="G78" i="5" s="1"/>
  <c r="F77" i="5"/>
  <c r="F78" i="5" s="1"/>
  <c r="E77" i="5"/>
  <c r="E78" i="5" s="1"/>
  <c r="D77" i="5"/>
  <c r="D78" i="5" s="1"/>
  <c r="C77" i="5"/>
  <c r="C78" i="5" s="1"/>
  <c r="AD74" i="5"/>
  <c r="AC74" i="5"/>
  <c r="AK73" i="5"/>
  <c r="AJ73" i="5"/>
  <c r="AI73" i="5"/>
  <c r="AH73" i="5"/>
  <c r="AE73" i="5"/>
  <c r="AE74" i="5" s="1"/>
  <c r="AD73" i="5"/>
  <c r="AC73" i="5"/>
  <c r="AB73" i="5"/>
  <c r="AB74" i="5" s="1"/>
  <c r="AA73" i="5"/>
  <c r="AA74" i="5" s="1"/>
  <c r="Z73" i="5"/>
  <c r="Z74" i="5" s="1"/>
  <c r="Y73" i="5"/>
  <c r="Y74" i="5" s="1"/>
  <c r="X73" i="5"/>
  <c r="X74" i="5" s="1"/>
  <c r="R73" i="5"/>
  <c r="R74" i="5" s="1"/>
  <c r="J73" i="5"/>
  <c r="J74" i="5" s="1"/>
  <c r="I73" i="5"/>
  <c r="I74" i="5" s="1"/>
  <c r="H73" i="5"/>
  <c r="H74" i="5" s="1"/>
  <c r="G73" i="5"/>
  <c r="G74" i="5" s="1"/>
  <c r="F73" i="5"/>
  <c r="F74" i="5" s="1"/>
  <c r="E73" i="5"/>
  <c r="E74" i="5" s="1"/>
  <c r="D73" i="5"/>
  <c r="D74" i="5" s="1"/>
  <c r="C73" i="5"/>
  <c r="C74" i="5" s="1"/>
  <c r="AK69" i="5"/>
  <c r="AJ69" i="5"/>
  <c r="AI69" i="5"/>
  <c r="AH69" i="5"/>
  <c r="AE69" i="5"/>
  <c r="AE70" i="5" s="1"/>
  <c r="AD69" i="5"/>
  <c r="AD70" i="5" s="1"/>
  <c r="AC69" i="5"/>
  <c r="AC70" i="5" s="1"/>
  <c r="AB69" i="5"/>
  <c r="AB70" i="5" s="1"/>
  <c r="AA69" i="5"/>
  <c r="AA70" i="5" s="1"/>
  <c r="Z69" i="5"/>
  <c r="Z70" i="5" s="1"/>
  <c r="Y69" i="5"/>
  <c r="Y70" i="5" s="1"/>
  <c r="X69" i="5"/>
  <c r="X70" i="5" s="1"/>
  <c r="R69" i="5"/>
  <c r="R70" i="5" s="1"/>
  <c r="J69" i="5"/>
  <c r="J70" i="5" s="1"/>
  <c r="I69" i="5"/>
  <c r="I70" i="5" s="1"/>
  <c r="H69" i="5"/>
  <c r="H70" i="5" s="1"/>
  <c r="G69" i="5"/>
  <c r="G70" i="5" s="1"/>
  <c r="F69" i="5"/>
  <c r="F70" i="5" s="1"/>
  <c r="E69" i="5"/>
  <c r="E70" i="5" s="1"/>
  <c r="D69" i="5"/>
  <c r="D70" i="5" s="1"/>
  <c r="C69" i="5"/>
  <c r="C70" i="5" s="1"/>
  <c r="AE66" i="5"/>
  <c r="C66" i="5"/>
  <c r="AK65" i="5"/>
  <c r="AJ65" i="5"/>
  <c r="AI65" i="5"/>
  <c r="AH65" i="5"/>
  <c r="AE65" i="5"/>
  <c r="AD65" i="5"/>
  <c r="AD66" i="5" s="1"/>
  <c r="AC65" i="5"/>
  <c r="AC66" i="5" s="1"/>
  <c r="AB65" i="5"/>
  <c r="AB66" i="5" s="1"/>
  <c r="AA65" i="5"/>
  <c r="AA66" i="5" s="1"/>
  <c r="Z65" i="5"/>
  <c r="Z66" i="5" s="1"/>
  <c r="Y65" i="5"/>
  <c r="Y66" i="5" s="1"/>
  <c r="X65" i="5"/>
  <c r="X66" i="5" s="1"/>
  <c r="R65" i="5"/>
  <c r="R66" i="5" s="1"/>
  <c r="J65" i="5"/>
  <c r="J66" i="5" s="1"/>
  <c r="I65" i="5"/>
  <c r="I66" i="5" s="1"/>
  <c r="H65" i="5"/>
  <c r="H66" i="5" s="1"/>
  <c r="G65" i="5"/>
  <c r="G66" i="5" s="1"/>
  <c r="F65" i="5"/>
  <c r="F66" i="5" s="1"/>
  <c r="E65" i="5"/>
  <c r="E66" i="5" s="1"/>
  <c r="D65" i="5"/>
  <c r="D66" i="5" s="1"/>
  <c r="C65" i="5"/>
  <c r="AK61" i="5"/>
  <c r="AJ61" i="5"/>
  <c r="AI61" i="5"/>
  <c r="AH61" i="5"/>
  <c r="AE61" i="5"/>
  <c r="AE62" i="5" s="1"/>
  <c r="AD61" i="5"/>
  <c r="AD62" i="5" s="1"/>
  <c r="AC61" i="5"/>
  <c r="AC62" i="5" s="1"/>
  <c r="AB61" i="5"/>
  <c r="AB62" i="5" s="1"/>
  <c r="AA61" i="5"/>
  <c r="AA62" i="5" s="1"/>
  <c r="Z61" i="5"/>
  <c r="Z62" i="5" s="1"/>
  <c r="Y61" i="5"/>
  <c r="Y62" i="5" s="1"/>
  <c r="X61" i="5"/>
  <c r="X62" i="5" s="1"/>
  <c r="R61" i="5"/>
  <c r="R62" i="5" s="1"/>
  <c r="J61" i="5"/>
  <c r="J62" i="5" s="1"/>
  <c r="I61" i="5"/>
  <c r="I62" i="5" s="1"/>
  <c r="H61" i="5"/>
  <c r="H62" i="5" s="1"/>
  <c r="G61" i="5"/>
  <c r="G62" i="5" s="1"/>
  <c r="F61" i="5"/>
  <c r="F62" i="5" s="1"/>
  <c r="E61" i="5"/>
  <c r="E62" i="5" s="1"/>
  <c r="D61" i="5"/>
  <c r="D62" i="5" s="1"/>
  <c r="C61" i="5"/>
  <c r="C62" i="5" s="1"/>
  <c r="AK57" i="5"/>
  <c r="AJ57" i="5"/>
  <c r="AI57" i="5"/>
  <c r="AH57" i="5"/>
  <c r="AE57" i="5"/>
  <c r="AE58" i="5" s="1"/>
  <c r="AD57" i="5"/>
  <c r="AD58" i="5" s="1"/>
  <c r="AC57" i="5"/>
  <c r="AC58" i="5" s="1"/>
  <c r="AB57" i="5"/>
  <c r="AB58" i="5" s="1"/>
  <c r="AA57" i="5"/>
  <c r="AA58" i="5" s="1"/>
  <c r="Z57" i="5"/>
  <c r="Z58" i="5" s="1"/>
  <c r="Y57" i="5"/>
  <c r="Y58" i="5" s="1"/>
  <c r="X57" i="5"/>
  <c r="X58" i="5" s="1"/>
  <c r="R57" i="5"/>
  <c r="R58" i="5" s="1"/>
  <c r="J57" i="5"/>
  <c r="J58" i="5" s="1"/>
  <c r="I57" i="5"/>
  <c r="I58" i="5" s="1"/>
  <c r="H57" i="5"/>
  <c r="H58" i="5" s="1"/>
  <c r="G57" i="5"/>
  <c r="G58" i="5" s="1"/>
  <c r="F57" i="5"/>
  <c r="F58" i="5" s="1"/>
  <c r="E57" i="5"/>
  <c r="E58" i="5" s="1"/>
  <c r="D57" i="5"/>
  <c r="D58" i="5" s="1"/>
  <c r="C57" i="5"/>
  <c r="C58" i="5" s="1"/>
  <c r="AE54" i="5"/>
  <c r="AD54" i="5"/>
  <c r="AK53" i="5"/>
  <c r="AJ53" i="5"/>
  <c r="AI53" i="5"/>
  <c r="AH53" i="5"/>
  <c r="AE53" i="5"/>
  <c r="AD53" i="5"/>
  <c r="AC53" i="5"/>
  <c r="AC54" i="5" s="1"/>
  <c r="AB53" i="5"/>
  <c r="AB54" i="5" s="1"/>
  <c r="AA53" i="5"/>
  <c r="AA54" i="5" s="1"/>
  <c r="Z53" i="5"/>
  <c r="Z54" i="5" s="1"/>
  <c r="Y53" i="5"/>
  <c r="Y54" i="5" s="1"/>
  <c r="X53" i="5"/>
  <c r="X54" i="5" s="1"/>
  <c r="R53" i="5"/>
  <c r="R54" i="5" s="1"/>
  <c r="J53" i="5"/>
  <c r="J54" i="5" s="1"/>
  <c r="I53" i="5"/>
  <c r="I54" i="5" s="1"/>
  <c r="H53" i="5"/>
  <c r="H54" i="5" s="1"/>
  <c r="G53" i="5"/>
  <c r="G54" i="5" s="1"/>
  <c r="F53" i="5"/>
  <c r="F54" i="5" s="1"/>
  <c r="E53" i="5"/>
  <c r="E54" i="5" s="1"/>
  <c r="D53" i="5"/>
  <c r="D54" i="5" s="1"/>
  <c r="C53" i="5"/>
  <c r="C54" i="5" s="1"/>
  <c r="AK49" i="5"/>
  <c r="AJ49" i="5"/>
  <c r="AI49" i="5"/>
  <c r="AH49" i="5"/>
  <c r="AE49" i="5"/>
  <c r="AE50" i="5" s="1"/>
  <c r="AD49" i="5"/>
  <c r="AD50" i="5" s="1"/>
  <c r="AC49" i="5"/>
  <c r="AC50" i="5" s="1"/>
  <c r="AB49" i="5"/>
  <c r="AB50" i="5" s="1"/>
  <c r="AA49" i="5"/>
  <c r="AA50" i="5" s="1"/>
  <c r="Z49" i="5"/>
  <c r="Z50" i="5" s="1"/>
  <c r="Y49" i="5"/>
  <c r="Y50" i="5" s="1"/>
  <c r="X49" i="5"/>
  <c r="X50" i="5" s="1"/>
  <c r="R49" i="5"/>
  <c r="R50" i="5" s="1"/>
  <c r="J49" i="5"/>
  <c r="J50" i="5" s="1"/>
  <c r="I49" i="5"/>
  <c r="I50" i="5" s="1"/>
  <c r="H49" i="5"/>
  <c r="H50" i="5" s="1"/>
  <c r="G49" i="5"/>
  <c r="G50" i="5" s="1"/>
  <c r="F49" i="5"/>
  <c r="F50" i="5" s="1"/>
  <c r="E49" i="5"/>
  <c r="E50" i="5" s="1"/>
  <c r="D49" i="5"/>
  <c r="D50" i="5" s="1"/>
  <c r="C49" i="5"/>
  <c r="C50" i="5" s="1"/>
  <c r="Y46" i="5"/>
  <c r="E46" i="5"/>
  <c r="D46" i="5"/>
  <c r="AK45" i="5"/>
  <c r="AJ45" i="5"/>
  <c r="AI45" i="5"/>
  <c r="AH45" i="5"/>
  <c r="AE45" i="5"/>
  <c r="AE46" i="5" s="1"/>
  <c r="AD45" i="5"/>
  <c r="AD46" i="5" s="1"/>
  <c r="AC45" i="5"/>
  <c r="AC46" i="5" s="1"/>
  <c r="AB45" i="5"/>
  <c r="AB46" i="5" s="1"/>
  <c r="AA45" i="5"/>
  <c r="AA46" i="5" s="1"/>
  <c r="Z45" i="5"/>
  <c r="Z46" i="5" s="1"/>
  <c r="Y45" i="5"/>
  <c r="X45" i="5"/>
  <c r="X46" i="5" s="1"/>
  <c r="R45" i="5"/>
  <c r="R46" i="5" s="1"/>
  <c r="J45" i="5"/>
  <c r="J46" i="5" s="1"/>
  <c r="I45" i="5"/>
  <c r="I46" i="5" s="1"/>
  <c r="H45" i="5"/>
  <c r="H46" i="5" s="1"/>
  <c r="G45" i="5"/>
  <c r="G46" i="5" s="1"/>
  <c r="F45" i="5"/>
  <c r="F46" i="5" s="1"/>
  <c r="E45" i="5"/>
  <c r="D45" i="5"/>
  <c r="C45" i="5"/>
  <c r="C46" i="5" s="1"/>
  <c r="J42" i="5"/>
  <c r="I42" i="5"/>
  <c r="AK41" i="5"/>
  <c r="AJ41" i="5"/>
  <c r="AI41" i="5"/>
  <c r="AH41" i="5"/>
  <c r="AE41" i="5"/>
  <c r="AE42" i="5" s="1"/>
  <c r="AD41" i="5"/>
  <c r="AD42" i="5" s="1"/>
  <c r="AC41" i="5"/>
  <c r="AC42" i="5" s="1"/>
  <c r="AB41" i="5"/>
  <c r="AB42" i="5" s="1"/>
  <c r="AA41" i="5"/>
  <c r="AA42" i="5" s="1"/>
  <c r="Z41" i="5"/>
  <c r="Z42" i="5" s="1"/>
  <c r="Y41" i="5"/>
  <c r="Y42" i="5" s="1"/>
  <c r="X41" i="5"/>
  <c r="X42" i="5" s="1"/>
  <c r="R41" i="5"/>
  <c r="R42" i="5" s="1"/>
  <c r="J41" i="5"/>
  <c r="I41" i="5"/>
  <c r="H41" i="5"/>
  <c r="H42" i="5" s="1"/>
  <c r="G41" i="5"/>
  <c r="G42" i="5" s="1"/>
  <c r="F41" i="5"/>
  <c r="F42" i="5" s="1"/>
  <c r="E41" i="5"/>
  <c r="E42" i="5" s="1"/>
  <c r="D41" i="5"/>
  <c r="D42" i="5" s="1"/>
  <c r="C41" i="5"/>
  <c r="C42" i="5" s="1"/>
  <c r="Y38" i="5"/>
  <c r="AK37" i="5"/>
  <c r="AJ37" i="5"/>
  <c r="AI37" i="5"/>
  <c r="AH37" i="5"/>
  <c r="AE37" i="5"/>
  <c r="AE38" i="5" s="1"/>
  <c r="AD37" i="5"/>
  <c r="AD38" i="5" s="1"/>
  <c r="AC37" i="5"/>
  <c r="AC38" i="5" s="1"/>
  <c r="AB37" i="5"/>
  <c r="AB38" i="5" s="1"/>
  <c r="AA37" i="5"/>
  <c r="AA38" i="5" s="1"/>
  <c r="Z37" i="5"/>
  <c r="Z38" i="5" s="1"/>
  <c r="Y37" i="5"/>
  <c r="X37" i="5"/>
  <c r="X38" i="5" s="1"/>
  <c r="R37" i="5"/>
  <c r="R38" i="5" s="1"/>
  <c r="J37" i="5"/>
  <c r="J38" i="5" s="1"/>
  <c r="I37" i="5"/>
  <c r="I38" i="5" s="1"/>
  <c r="H37" i="5"/>
  <c r="H38" i="5" s="1"/>
  <c r="G37" i="5"/>
  <c r="G38" i="5" s="1"/>
  <c r="F37" i="5"/>
  <c r="F38" i="5" s="1"/>
  <c r="E37" i="5"/>
  <c r="E38" i="5" s="1"/>
  <c r="D37" i="5"/>
  <c r="D38" i="5" s="1"/>
  <c r="C37" i="5"/>
  <c r="C38" i="5" s="1"/>
  <c r="AD34" i="5"/>
  <c r="AK33" i="5"/>
  <c r="AJ33" i="5"/>
  <c r="AI33" i="5"/>
  <c r="AH33" i="5"/>
  <c r="AE33" i="5"/>
  <c r="AE34" i="5" s="1"/>
  <c r="AD33" i="5"/>
  <c r="AC33" i="5"/>
  <c r="AC34" i="5" s="1"/>
  <c r="AB33" i="5"/>
  <c r="AB34" i="5" s="1"/>
  <c r="AA33" i="5"/>
  <c r="AA34" i="5" s="1"/>
  <c r="Z33" i="5"/>
  <c r="Z34" i="5" s="1"/>
  <c r="Y33" i="5"/>
  <c r="Y34" i="5" s="1"/>
  <c r="X33" i="5"/>
  <c r="X34" i="5" s="1"/>
  <c r="R33" i="5"/>
  <c r="R34" i="5" s="1"/>
  <c r="J33" i="5"/>
  <c r="J34" i="5" s="1"/>
  <c r="I33" i="5"/>
  <c r="I34" i="5" s="1"/>
  <c r="H33" i="5"/>
  <c r="H34" i="5" s="1"/>
  <c r="G33" i="5"/>
  <c r="G34" i="5" s="1"/>
  <c r="F33" i="5"/>
  <c r="F34" i="5" s="1"/>
  <c r="E33" i="5"/>
  <c r="E34" i="5" s="1"/>
  <c r="D33" i="5"/>
  <c r="D34" i="5" s="1"/>
  <c r="C33" i="5"/>
  <c r="C34" i="5" s="1"/>
  <c r="AK29" i="5"/>
  <c r="AJ29" i="5"/>
  <c r="AI29" i="5"/>
  <c r="AH29" i="5"/>
  <c r="AE29" i="5"/>
  <c r="AE30" i="5" s="1"/>
  <c r="AD29" i="5"/>
  <c r="AD30" i="5" s="1"/>
  <c r="AC29" i="5"/>
  <c r="AC30" i="5" s="1"/>
  <c r="AB29" i="5"/>
  <c r="AB30" i="5" s="1"/>
  <c r="AA29" i="5"/>
  <c r="AA30" i="5" s="1"/>
  <c r="Z29" i="5"/>
  <c r="Z30" i="5" s="1"/>
  <c r="Y29" i="5"/>
  <c r="Y30" i="5" s="1"/>
  <c r="X29" i="5"/>
  <c r="X30" i="5" s="1"/>
  <c r="R29" i="5"/>
  <c r="R30" i="5" s="1"/>
  <c r="J29" i="5"/>
  <c r="J30" i="5" s="1"/>
  <c r="I29" i="5"/>
  <c r="I30" i="5" s="1"/>
  <c r="H29" i="5"/>
  <c r="H30" i="5" s="1"/>
  <c r="G29" i="5"/>
  <c r="G30" i="5" s="1"/>
  <c r="F29" i="5"/>
  <c r="F30" i="5" s="1"/>
  <c r="E29" i="5"/>
  <c r="E30" i="5" s="1"/>
  <c r="D29" i="5"/>
  <c r="D30" i="5" s="1"/>
  <c r="C29" i="5"/>
  <c r="C30" i="5" s="1"/>
  <c r="D26" i="5"/>
  <c r="AK25" i="5"/>
  <c r="AJ25" i="5"/>
  <c r="AI25" i="5"/>
  <c r="AH25" i="5"/>
  <c r="AE25" i="5"/>
  <c r="AE26" i="5" s="1"/>
  <c r="AD25" i="5"/>
  <c r="AD26" i="5" s="1"/>
  <c r="AC25" i="5"/>
  <c r="AC26" i="5" s="1"/>
  <c r="AB25" i="5"/>
  <c r="AB26" i="5" s="1"/>
  <c r="AA25" i="5"/>
  <c r="AA26" i="5" s="1"/>
  <c r="Z25" i="5"/>
  <c r="Z26" i="5" s="1"/>
  <c r="Y25" i="5"/>
  <c r="Y26" i="5" s="1"/>
  <c r="X25" i="5"/>
  <c r="X26" i="5" s="1"/>
  <c r="R25" i="5"/>
  <c r="R26" i="5" s="1"/>
  <c r="J25" i="5"/>
  <c r="J26" i="5" s="1"/>
  <c r="I25" i="5"/>
  <c r="I26" i="5" s="1"/>
  <c r="H25" i="5"/>
  <c r="H26" i="5" s="1"/>
  <c r="G25" i="5"/>
  <c r="G26" i="5" s="1"/>
  <c r="F25" i="5"/>
  <c r="F26" i="5" s="1"/>
  <c r="E25" i="5"/>
  <c r="E26" i="5" s="1"/>
  <c r="D25" i="5"/>
  <c r="C25" i="5"/>
  <c r="C26" i="5" s="1"/>
  <c r="AK21" i="5"/>
  <c r="AJ21" i="5"/>
  <c r="AI21" i="5"/>
  <c r="AH21" i="5"/>
  <c r="AE21" i="5"/>
  <c r="AE22" i="5" s="1"/>
  <c r="AD21" i="5"/>
  <c r="AD22" i="5" s="1"/>
  <c r="AC21" i="5"/>
  <c r="AC22" i="5" s="1"/>
  <c r="AB21" i="5"/>
  <c r="AB22" i="5" s="1"/>
  <c r="AA21" i="5"/>
  <c r="AA22" i="5" s="1"/>
  <c r="Z21" i="5"/>
  <c r="Z22" i="5" s="1"/>
  <c r="Y21" i="5"/>
  <c r="Y22" i="5" s="1"/>
  <c r="X21" i="5"/>
  <c r="X22" i="5" s="1"/>
  <c r="R21" i="5"/>
  <c r="R22" i="5" s="1"/>
  <c r="J21" i="5"/>
  <c r="J22" i="5" s="1"/>
  <c r="I21" i="5"/>
  <c r="I22" i="5" s="1"/>
  <c r="H21" i="5"/>
  <c r="H22" i="5" s="1"/>
  <c r="G21" i="5"/>
  <c r="G22" i="5" s="1"/>
  <c r="F21" i="5"/>
  <c r="F22" i="5" s="1"/>
  <c r="E21" i="5"/>
  <c r="E22" i="5" s="1"/>
  <c r="D21" i="5"/>
  <c r="D22" i="5" s="1"/>
  <c r="C21" i="5"/>
  <c r="C22" i="5" s="1"/>
  <c r="AK17" i="5"/>
  <c r="AJ17" i="5"/>
  <c r="AI17" i="5"/>
  <c r="AH17" i="5"/>
  <c r="AE17" i="5"/>
  <c r="AE18" i="5" s="1"/>
  <c r="AD17" i="5"/>
  <c r="AD18" i="5" s="1"/>
  <c r="AC17" i="5"/>
  <c r="AC18" i="5" s="1"/>
  <c r="AB17" i="5"/>
  <c r="AB18" i="5" s="1"/>
  <c r="AA17" i="5"/>
  <c r="AA18" i="5" s="1"/>
  <c r="Z17" i="5"/>
  <c r="Z18" i="5" s="1"/>
  <c r="Y17" i="5"/>
  <c r="Y18" i="5" s="1"/>
  <c r="X17" i="5"/>
  <c r="X18" i="5" s="1"/>
  <c r="R17" i="5"/>
  <c r="R18" i="5" s="1"/>
  <c r="J17" i="5"/>
  <c r="J18" i="5" s="1"/>
  <c r="I17" i="5"/>
  <c r="I18" i="5" s="1"/>
  <c r="H17" i="5"/>
  <c r="H18" i="5" s="1"/>
  <c r="G17" i="5"/>
  <c r="G18" i="5" s="1"/>
  <c r="F17" i="5"/>
  <c r="F18" i="5" s="1"/>
  <c r="E17" i="5"/>
  <c r="E18" i="5" s="1"/>
  <c r="D17" i="5"/>
  <c r="D18" i="5" s="1"/>
  <c r="C17" i="5"/>
  <c r="C18" i="5" s="1"/>
  <c r="I14" i="5"/>
  <c r="AK13" i="5"/>
  <c r="AJ13" i="5"/>
  <c r="AI13" i="5"/>
  <c r="AH13" i="5"/>
  <c r="AE13" i="5"/>
  <c r="AE14" i="5" s="1"/>
  <c r="AD13" i="5"/>
  <c r="AD14" i="5" s="1"/>
  <c r="AC13" i="5"/>
  <c r="AC14" i="5" s="1"/>
  <c r="AB13" i="5"/>
  <c r="AB14" i="5" s="1"/>
  <c r="AA13" i="5"/>
  <c r="AA14" i="5" s="1"/>
  <c r="Z13" i="5"/>
  <c r="Z14" i="5" s="1"/>
  <c r="Y13" i="5"/>
  <c r="Y14" i="5" s="1"/>
  <c r="X13" i="5"/>
  <c r="X14" i="5" s="1"/>
  <c r="R13" i="5"/>
  <c r="R14" i="5" s="1"/>
  <c r="J13" i="5"/>
  <c r="J14" i="5" s="1"/>
  <c r="I13" i="5"/>
  <c r="H13" i="5"/>
  <c r="H14" i="5" s="1"/>
  <c r="G13" i="5"/>
  <c r="G14" i="5" s="1"/>
  <c r="F13" i="5"/>
  <c r="F14" i="5" s="1"/>
  <c r="E13" i="5"/>
  <c r="E14" i="5" s="1"/>
  <c r="D13" i="5"/>
  <c r="D14" i="5" s="1"/>
  <c r="C13" i="5"/>
  <c r="C14" i="5" s="1"/>
  <c r="AK9" i="5"/>
  <c r="AJ9" i="5"/>
  <c r="AI9" i="5"/>
  <c r="AH9" i="5"/>
  <c r="AE9" i="5"/>
  <c r="AE10" i="5" s="1"/>
  <c r="AD9" i="5"/>
  <c r="AD10" i="5" s="1"/>
  <c r="AC9" i="5"/>
  <c r="AC10" i="5" s="1"/>
  <c r="AB9" i="5"/>
  <c r="AB10" i="5" s="1"/>
  <c r="AA9" i="5"/>
  <c r="AA10" i="5" s="1"/>
  <c r="Z9" i="5"/>
  <c r="Z10" i="5" s="1"/>
  <c r="Y9" i="5"/>
  <c r="Y10" i="5" s="1"/>
  <c r="X9" i="5"/>
  <c r="X10" i="5" s="1"/>
  <c r="R9" i="5"/>
  <c r="R10" i="5" s="1"/>
  <c r="J9" i="5"/>
  <c r="J10" i="5" s="1"/>
  <c r="I9" i="5"/>
  <c r="I10" i="5" s="1"/>
  <c r="H9" i="5"/>
  <c r="H10" i="5" s="1"/>
  <c r="G9" i="5"/>
  <c r="G10" i="5" s="1"/>
  <c r="F9" i="5"/>
  <c r="F10" i="5" s="1"/>
  <c r="E9" i="5"/>
  <c r="E10" i="5" s="1"/>
  <c r="D9" i="5"/>
  <c r="D10" i="5" s="1"/>
  <c r="C9" i="5"/>
  <c r="C10" i="5" s="1"/>
  <c r="D6" i="5"/>
  <c r="AK5" i="5"/>
  <c r="AJ5" i="5"/>
  <c r="AI5" i="5"/>
  <c r="AH5" i="5"/>
  <c r="F6" i="5"/>
  <c r="E122" i="4"/>
  <c r="AK121" i="4"/>
  <c r="AJ121" i="4"/>
  <c r="AI121" i="4"/>
  <c r="AH121" i="4"/>
  <c r="AE121" i="4"/>
  <c r="AE122" i="4" s="1"/>
  <c r="AD121" i="4"/>
  <c r="AD122" i="4" s="1"/>
  <c r="AC121" i="4"/>
  <c r="AC122" i="4" s="1"/>
  <c r="AB121" i="4"/>
  <c r="AB122" i="4" s="1"/>
  <c r="AA121" i="4"/>
  <c r="AA122" i="4" s="1"/>
  <c r="Z121" i="4"/>
  <c r="Z122" i="4" s="1"/>
  <c r="Y121" i="4"/>
  <c r="Y122" i="4" s="1"/>
  <c r="X121" i="4"/>
  <c r="X122" i="4" s="1"/>
  <c r="R121" i="4"/>
  <c r="R122" i="4" s="1"/>
  <c r="J121" i="4"/>
  <c r="J122" i="4" s="1"/>
  <c r="I121" i="4"/>
  <c r="I122" i="4" s="1"/>
  <c r="H121" i="4"/>
  <c r="H122" i="4" s="1"/>
  <c r="G121" i="4"/>
  <c r="G122" i="4" s="1"/>
  <c r="F121" i="4"/>
  <c r="F122" i="4" s="1"/>
  <c r="E121" i="4"/>
  <c r="D121" i="4"/>
  <c r="D122" i="4" s="1"/>
  <c r="C121" i="4"/>
  <c r="C122" i="4" s="1"/>
  <c r="AK117" i="4"/>
  <c r="AJ117" i="4"/>
  <c r="AI117" i="4"/>
  <c r="AH117" i="4"/>
  <c r="AE117" i="4"/>
  <c r="AE118" i="4" s="1"/>
  <c r="AD117" i="4"/>
  <c r="AD118" i="4" s="1"/>
  <c r="AC117" i="4"/>
  <c r="AC118" i="4" s="1"/>
  <c r="AB117" i="4"/>
  <c r="AB118" i="4" s="1"/>
  <c r="AA117" i="4"/>
  <c r="AA118" i="4" s="1"/>
  <c r="Z117" i="4"/>
  <c r="Z118" i="4" s="1"/>
  <c r="Y117" i="4"/>
  <c r="Y118" i="4" s="1"/>
  <c r="X117" i="4"/>
  <c r="X118" i="4" s="1"/>
  <c r="R117" i="4"/>
  <c r="R118" i="4" s="1"/>
  <c r="J117" i="4"/>
  <c r="J118" i="4" s="1"/>
  <c r="I117" i="4"/>
  <c r="I118" i="4" s="1"/>
  <c r="H117" i="4"/>
  <c r="H118" i="4" s="1"/>
  <c r="G117" i="4"/>
  <c r="G118" i="4" s="1"/>
  <c r="F117" i="4"/>
  <c r="F118" i="4" s="1"/>
  <c r="E117" i="4"/>
  <c r="E118" i="4" s="1"/>
  <c r="D117" i="4"/>
  <c r="D118" i="4" s="1"/>
  <c r="C117" i="4"/>
  <c r="C118" i="4" s="1"/>
  <c r="AK113" i="4"/>
  <c r="AJ113" i="4"/>
  <c r="AI113" i="4"/>
  <c r="AH113" i="4"/>
  <c r="AE113" i="4"/>
  <c r="AE114" i="4" s="1"/>
  <c r="AD113" i="4"/>
  <c r="AD114" i="4" s="1"/>
  <c r="AC113" i="4"/>
  <c r="AC114" i="4" s="1"/>
  <c r="AB113" i="4"/>
  <c r="AB114" i="4" s="1"/>
  <c r="AA113" i="4"/>
  <c r="AA114" i="4" s="1"/>
  <c r="Z113" i="4"/>
  <c r="Z114" i="4" s="1"/>
  <c r="Y113" i="4"/>
  <c r="Y114" i="4" s="1"/>
  <c r="X113" i="4"/>
  <c r="X114" i="4" s="1"/>
  <c r="R113" i="4"/>
  <c r="R114" i="4" s="1"/>
  <c r="J113" i="4"/>
  <c r="J114" i="4" s="1"/>
  <c r="I113" i="4"/>
  <c r="I114" i="4" s="1"/>
  <c r="H113" i="4"/>
  <c r="H114" i="4" s="1"/>
  <c r="G113" i="4"/>
  <c r="G114" i="4" s="1"/>
  <c r="F113" i="4"/>
  <c r="F114" i="4" s="1"/>
  <c r="E113" i="4"/>
  <c r="E114" i="4" s="1"/>
  <c r="D113" i="4"/>
  <c r="D114" i="4" s="1"/>
  <c r="C113" i="4"/>
  <c r="C114" i="4" s="1"/>
  <c r="AK109" i="4"/>
  <c r="AJ109" i="4"/>
  <c r="AI109" i="4"/>
  <c r="AH109" i="4"/>
  <c r="AE109" i="4"/>
  <c r="AE110" i="4" s="1"/>
  <c r="AD109" i="4"/>
  <c r="AD110" i="4" s="1"/>
  <c r="AC109" i="4"/>
  <c r="AC110" i="4" s="1"/>
  <c r="AB109" i="4"/>
  <c r="AB110" i="4" s="1"/>
  <c r="AA109" i="4"/>
  <c r="AA110" i="4" s="1"/>
  <c r="Z109" i="4"/>
  <c r="Z110" i="4" s="1"/>
  <c r="Y109" i="4"/>
  <c r="Y110" i="4" s="1"/>
  <c r="X109" i="4"/>
  <c r="X110" i="4" s="1"/>
  <c r="R109" i="4"/>
  <c r="R110" i="4" s="1"/>
  <c r="J109" i="4"/>
  <c r="J110" i="4" s="1"/>
  <c r="I109" i="4"/>
  <c r="I110" i="4" s="1"/>
  <c r="H109" i="4"/>
  <c r="H110" i="4" s="1"/>
  <c r="G109" i="4"/>
  <c r="G110" i="4" s="1"/>
  <c r="F109" i="4"/>
  <c r="F110" i="4" s="1"/>
  <c r="E109" i="4"/>
  <c r="E110" i="4" s="1"/>
  <c r="D109" i="4"/>
  <c r="D110" i="4" s="1"/>
  <c r="C109" i="4"/>
  <c r="C110" i="4" s="1"/>
  <c r="C106" i="4"/>
  <c r="AK105" i="4"/>
  <c r="AJ105" i="4"/>
  <c r="AI105" i="4"/>
  <c r="AH105" i="4"/>
  <c r="AE105" i="4"/>
  <c r="AE106" i="4" s="1"/>
  <c r="AD105" i="4"/>
  <c r="AD106" i="4" s="1"/>
  <c r="AC105" i="4"/>
  <c r="AC106" i="4" s="1"/>
  <c r="AB105" i="4"/>
  <c r="AB106" i="4" s="1"/>
  <c r="AA105" i="4"/>
  <c r="AA106" i="4" s="1"/>
  <c r="Z105" i="4"/>
  <c r="Z106" i="4" s="1"/>
  <c r="Y105" i="4"/>
  <c r="Y106" i="4" s="1"/>
  <c r="X105" i="4"/>
  <c r="X106" i="4" s="1"/>
  <c r="R105" i="4"/>
  <c r="R106" i="4" s="1"/>
  <c r="J105" i="4"/>
  <c r="J106" i="4" s="1"/>
  <c r="I105" i="4"/>
  <c r="I106" i="4" s="1"/>
  <c r="H105" i="4"/>
  <c r="H106" i="4" s="1"/>
  <c r="G105" i="4"/>
  <c r="G106" i="4" s="1"/>
  <c r="F105" i="4"/>
  <c r="F106" i="4" s="1"/>
  <c r="E105" i="4"/>
  <c r="E106" i="4" s="1"/>
  <c r="D105" i="4"/>
  <c r="D106" i="4" s="1"/>
  <c r="C105" i="4"/>
  <c r="C102" i="4"/>
  <c r="AK101" i="4"/>
  <c r="AJ101" i="4"/>
  <c r="AI101" i="4"/>
  <c r="AH101" i="4"/>
  <c r="AE101" i="4"/>
  <c r="AE102" i="4" s="1"/>
  <c r="AD101" i="4"/>
  <c r="AD102" i="4" s="1"/>
  <c r="AC101" i="4"/>
  <c r="AC102" i="4" s="1"/>
  <c r="AB101" i="4"/>
  <c r="AB102" i="4" s="1"/>
  <c r="AA101" i="4"/>
  <c r="AA102" i="4" s="1"/>
  <c r="Z101" i="4"/>
  <c r="Z102" i="4" s="1"/>
  <c r="Y101" i="4"/>
  <c r="Y102" i="4" s="1"/>
  <c r="X101" i="4"/>
  <c r="X102" i="4" s="1"/>
  <c r="R101" i="4"/>
  <c r="R102" i="4" s="1"/>
  <c r="J101" i="4"/>
  <c r="J102" i="4" s="1"/>
  <c r="I101" i="4"/>
  <c r="I102" i="4" s="1"/>
  <c r="H101" i="4"/>
  <c r="H102" i="4" s="1"/>
  <c r="G101" i="4"/>
  <c r="G102" i="4" s="1"/>
  <c r="F101" i="4"/>
  <c r="F102" i="4" s="1"/>
  <c r="E101" i="4"/>
  <c r="E102" i="4" s="1"/>
  <c r="D101" i="4"/>
  <c r="D102" i="4" s="1"/>
  <c r="C101" i="4"/>
  <c r="AK97" i="4"/>
  <c r="AJ97" i="4"/>
  <c r="AI97" i="4"/>
  <c r="AH97" i="4"/>
  <c r="AE97" i="4"/>
  <c r="AE98" i="4" s="1"/>
  <c r="AD97" i="4"/>
  <c r="AD98" i="4" s="1"/>
  <c r="AC97" i="4"/>
  <c r="AC98" i="4" s="1"/>
  <c r="AB97" i="4"/>
  <c r="AB98" i="4" s="1"/>
  <c r="AA97" i="4"/>
  <c r="AA98" i="4" s="1"/>
  <c r="Z97" i="4"/>
  <c r="Z98" i="4" s="1"/>
  <c r="Y97" i="4"/>
  <c r="Y98" i="4" s="1"/>
  <c r="X97" i="4"/>
  <c r="X98" i="4" s="1"/>
  <c r="R97" i="4"/>
  <c r="R98" i="4" s="1"/>
  <c r="J97" i="4"/>
  <c r="J98" i="4" s="1"/>
  <c r="I97" i="4"/>
  <c r="I98" i="4" s="1"/>
  <c r="H97" i="4"/>
  <c r="H98" i="4" s="1"/>
  <c r="G97" i="4"/>
  <c r="G98" i="4" s="1"/>
  <c r="F97" i="4"/>
  <c r="F98" i="4" s="1"/>
  <c r="E97" i="4"/>
  <c r="E98" i="4" s="1"/>
  <c r="D97" i="4"/>
  <c r="D98" i="4" s="1"/>
  <c r="C97" i="4"/>
  <c r="C98" i="4" s="1"/>
  <c r="AK93" i="4"/>
  <c r="AJ93" i="4"/>
  <c r="AI93" i="4"/>
  <c r="AH93" i="4"/>
  <c r="AE93" i="4"/>
  <c r="AE94" i="4" s="1"/>
  <c r="AD93" i="4"/>
  <c r="AD94" i="4" s="1"/>
  <c r="AC93" i="4"/>
  <c r="AC94" i="4" s="1"/>
  <c r="AB93" i="4"/>
  <c r="AB94" i="4" s="1"/>
  <c r="AA93" i="4"/>
  <c r="AA94" i="4" s="1"/>
  <c r="Z93" i="4"/>
  <c r="Z94" i="4" s="1"/>
  <c r="Y93" i="4"/>
  <c r="Y94" i="4" s="1"/>
  <c r="X93" i="4"/>
  <c r="X94" i="4" s="1"/>
  <c r="R93" i="4"/>
  <c r="R94" i="4" s="1"/>
  <c r="J93" i="4"/>
  <c r="J94" i="4" s="1"/>
  <c r="I93" i="4"/>
  <c r="I94" i="4" s="1"/>
  <c r="H93" i="4"/>
  <c r="H94" i="4" s="1"/>
  <c r="G93" i="4"/>
  <c r="G94" i="4" s="1"/>
  <c r="F93" i="4"/>
  <c r="F94" i="4" s="1"/>
  <c r="E93" i="4"/>
  <c r="E94" i="4" s="1"/>
  <c r="D93" i="4"/>
  <c r="D94" i="4" s="1"/>
  <c r="C93" i="4"/>
  <c r="C94" i="4" s="1"/>
  <c r="AK89" i="4"/>
  <c r="AJ89" i="4"/>
  <c r="AI89" i="4"/>
  <c r="AH89" i="4"/>
  <c r="AE89" i="4"/>
  <c r="AE90" i="4" s="1"/>
  <c r="AD89" i="4"/>
  <c r="AD90" i="4" s="1"/>
  <c r="AC89" i="4"/>
  <c r="AC90" i="4" s="1"/>
  <c r="AB89" i="4"/>
  <c r="AB90" i="4" s="1"/>
  <c r="AA89" i="4"/>
  <c r="AA90" i="4" s="1"/>
  <c r="Z89" i="4"/>
  <c r="Z90" i="4" s="1"/>
  <c r="Y89" i="4"/>
  <c r="Y90" i="4" s="1"/>
  <c r="X89" i="4"/>
  <c r="X90" i="4" s="1"/>
  <c r="R89" i="4"/>
  <c r="R90" i="4" s="1"/>
  <c r="J89" i="4"/>
  <c r="J90" i="4" s="1"/>
  <c r="I89" i="4"/>
  <c r="I90" i="4" s="1"/>
  <c r="H89" i="4"/>
  <c r="H90" i="4" s="1"/>
  <c r="G89" i="4"/>
  <c r="G90" i="4" s="1"/>
  <c r="F89" i="4"/>
  <c r="F90" i="4" s="1"/>
  <c r="E89" i="4"/>
  <c r="E90" i="4" s="1"/>
  <c r="D89" i="4"/>
  <c r="D90" i="4" s="1"/>
  <c r="C89" i="4"/>
  <c r="C90" i="4" s="1"/>
  <c r="AK85" i="4"/>
  <c r="AJ85" i="4"/>
  <c r="AI85" i="4"/>
  <c r="AH85" i="4"/>
  <c r="AE85" i="4"/>
  <c r="AE86" i="4" s="1"/>
  <c r="AD85" i="4"/>
  <c r="AD86" i="4" s="1"/>
  <c r="AC85" i="4"/>
  <c r="AC86" i="4" s="1"/>
  <c r="AB85" i="4"/>
  <c r="AB86" i="4" s="1"/>
  <c r="AA85" i="4"/>
  <c r="AA86" i="4" s="1"/>
  <c r="Z85" i="4"/>
  <c r="Z86" i="4" s="1"/>
  <c r="Y85" i="4"/>
  <c r="Y86" i="4" s="1"/>
  <c r="X85" i="4"/>
  <c r="X86" i="4" s="1"/>
  <c r="R85" i="4"/>
  <c r="R86" i="4" s="1"/>
  <c r="J85" i="4"/>
  <c r="J86" i="4" s="1"/>
  <c r="I85" i="4"/>
  <c r="I86" i="4" s="1"/>
  <c r="H85" i="4"/>
  <c r="H86" i="4" s="1"/>
  <c r="G85" i="4"/>
  <c r="G86" i="4" s="1"/>
  <c r="F85" i="4"/>
  <c r="F86" i="4" s="1"/>
  <c r="E85" i="4"/>
  <c r="E86" i="4" s="1"/>
  <c r="D85" i="4"/>
  <c r="D86" i="4" s="1"/>
  <c r="C85" i="4"/>
  <c r="C86" i="4" s="1"/>
  <c r="C82" i="4"/>
  <c r="AK81" i="4"/>
  <c r="AJ81" i="4"/>
  <c r="AI81" i="4"/>
  <c r="AH81" i="4"/>
  <c r="AE81" i="4"/>
  <c r="AE82" i="4" s="1"/>
  <c r="AD81" i="4"/>
  <c r="AD82" i="4" s="1"/>
  <c r="AC81" i="4"/>
  <c r="AC82" i="4" s="1"/>
  <c r="AB81" i="4"/>
  <c r="AB82" i="4" s="1"/>
  <c r="AA81" i="4"/>
  <c r="AA82" i="4" s="1"/>
  <c r="Z81" i="4"/>
  <c r="Z82" i="4" s="1"/>
  <c r="Y81" i="4"/>
  <c r="Y82" i="4" s="1"/>
  <c r="X81" i="4"/>
  <c r="X82" i="4" s="1"/>
  <c r="R81" i="4"/>
  <c r="R82" i="4" s="1"/>
  <c r="J81" i="4"/>
  <c r="J82" i="4" s="1"/>
  <c r="I81" i="4"/>
  <c r="I82" i="4" s="1"/>
  <c r="H81" i="4"/>
  <c r="H82" i="4" s="1"/>
  <c r="G81" i="4"/>
  <c r="G82" i="4" s="1"/>
  <c r="F81" i="4"/>
  <c r="F82" i="4" s="1"/>
  <c r="E81" i="4"/>
  <c r="E82" i="4" s="1"/>
  <c r="D81" i="4"/>
  <c r="D82" i="4" s="1"/>
  <c r="C81" i="4"/>
  <c r="X78" i="4"/>
  <c r="AK77" i="4"/>
  <c r="AJ77" i="4"/>
  <c r="AI77" i="4"/>
  <c r="AH77" i="4"/>
  <c r="AE77" i="4"/>
  <c r="AE78" i="4" s="1"/>
  <c r="AD77" i="4"/>
  <c r="AD78" i="4" s="1"/>
  <c r="AC77" i="4"/>
  <c r="AC78" i="4" s="1"/>
  <c r="AB77" i="4"/>
  <c r="AB78" i="4" s="1"/>
  <c r="AA77" i="4"/>
  <c r="AA78" i="4" s="1"/>
  <c r="Z77" i="4"/>
  <c r="Z78" i="4" s="1"/>
  <c r="Y77" i="4"/>
  <c r="Y78" i="4" s="1"/>
  <c r="X77" i="4"/>
  <c r="R77" i="4"/>
  <c r="R78" i="4" s="1"/>
  <c r="J77" i="4"/>
  <c r="J78" i="4" s="1"/>
  <c r="I77" i="4"/>
  <c r="I78" i="4" s="1"/>
  <c r="H77" i="4"/>
  <c r="H78" i="4" s="1"/>
  <c r="G77" i="4"/>
  <c r="G78" i="4" s="1"/>
  <c r="F77" i="4"/>
  <c r="F78" i="4" s="1"/>
  <c r="E77" i="4"/>
  <c r="E78" i="4" s="1"/>
  <c r="D77" i="4"/>
  <c r="D78" i="4" s="1"/>
  <c r="C77" i="4"/>
  <c r="C78" i="4" s="1"/>
  <c r="AK73" i="4"/>
  <c r="AJ73" i="4"/>
  <c r="AI73" i="4"/>
  <c r="AH73" i="4"/>
  <c r="AE73" i="4"/>
  <c r="AE74" i="4" s="1"/>
  <c r="AD73" i="4"/>
  <c r="AD74" i="4" s="1"/>
  <c r="AC73" i="4"/>
  <c r="AC74" i="4" s="1"/>
  <c r="AB73" i="4"/>
  <c r="AB74" i="4" s="1"/>
  <c r="AA73" i="4"/>
  <c r="AA74" i="4" s="1"/>
  <c r="Z73" i="4"/>
  <c r="Z74" i="4" s="1"/>
  <c r="Y73" i="4"/>
  <c r="Y74" i="4" s="1"/>
  <c r="X73" i="4"/>
  <c r="X74" i="4" s="1"/>
  <c r="R73" i="4"/>
  <c r="R74" i="4" s="1"/>
  <c r="J73" i="4"/>
  <c r="J74" i="4" s="1"/>
  <c r="I73" i="4"/>
  <c r="I74" i="4" s="1"/>
  <c r="H73" i="4"/>
  <c r="H74" i="4" s="1"/>
  <c r="G73" i="4"/>
  <c r="G74" i="4" s="1"/>
  <c r="F73" i="4"/>
  <c r="F74" i="4" s="1"/>
  <c r="E73" i="4"/>
  <c r="E74" i="4" s="1"/>
  <c r="D73" i="4"/>
  <c r="D74" i="4" s="1"/>
  <c r="C73" i="4"/>
  <c r="C74" i="4" s="1"/>
  <c r="AK69" i="4"/>
  <c r="AJ69" i="4"/>
  <c r="AI69" i="4"/>
  <c r="AH69" i="4"/>
  <c r="AE69" i="4"/>
  <c r="AE70" i="4" s="1"/>
  <c r="AD69" i="4"/>
  <c r="AD70" i="4" s="1"/>
  <c r="AC69" i="4"/>
  <c r="AC70" i="4" s="1"/>
  <c r="AB69" i="4"/>
  <c r="AB70" i="4" s="1"/>
  <c r="AA69" i="4"/>
  <c r="AA70" i="4" s="1"/>
  <c r="Z69" i="4"/>
  <c r="Z70" i="4" s="1"/>
  <c r="Y69" i="4"/>
  <c r="Y70" i="4" s="1"/>
  <c r="X69" i="4"/>
  <c r="X70" i="4" s="1"/>
  <c r="R69" i="4"/>
  <c r="R70" i="4" s="1"/>
  <c r="J69" i="4"/>
  <c r="J70" i="4" s="1"/>
  <c r="I69" i="4"/>
  <c r="I70" i="4" s="1"/>
  <c r="H69" i="4"/>
  <c r="H70" i="4" s="1"/>
  <c r="G69" i="4"/>
  <c r="G70" i="4" s="1"/>
  <c r="F69" i="4"/>
  <c r="F70" i="4" s="1"/>
  <c r="E69" i="4"/>
  <c r="E70" i="4" s="1"/>
  <c r="D69" i="4"/>
  <c r="D70" i="4" s="1"/>
  <c r="C69" i="4"/>
  <c r="C70" i="4" s="1"/>
  <c r="E66" i="4"/>
  <c r="AK65" i="4"/>
  <c r="AJ65" i="4"/>
  <c r="AI65" i="4"/>
  <c r="AH65" i="4"/>
  <c r="AE65" i="4"/>
  <c r="AE66" i="4" s="1"/>
  <c r="AD65" i="4"/>
  <c r="AD66" i="4" s="1"/>
  <c r="AC65" i="4"/>
  <c r="AC66" i="4" s="1"/>
  <c r="AB65" i="4"/>
  <c r="AB66" i="4" s="1"/>
  <c r="AA65" i="4"/>
  <c r="AA66" i="4" s="1"/>
  <c r="Z65" i="4"/>
  <c r="Z66" i="4" s="1"/>
  <c r="Y65" i="4"/>
  <c r="Y66" i="4" s="1"/>
  <c r="X65" i="4"/>
  <c r="X66" i="4" s="1"/>
  <c r="R65" i="4"/>
  <c r="R66" i="4" s="1"/>
  <c r="J65" i="4"/>
  <c r="J66" i="4" s="1"/>
  <c r="I65" i="4"/>
  <c r="I66" i="4" s="1"/>
  <c r="H65" i="4"/>
  <c r="H66" i="4" s="1"/>
  <c r="G65" i="4"/>
  <c r="G66" i="4" s="1"/>
  <c r="F65" i="4"/>
  <c r="F66" i="4" s="1"/>
  <c r="E65" i="4"/>
  <c r="D65" i="4"/>
  <c r="D66" i="4" s="1"/>
  <c r="C65" i="4"/>
  <c r="C66" i="4" s="1"/>
  <c r="AE62" i="4"/>
  <c r="AK61" i="4"/>
  <c r="AJ61" i="4"/>
  <c r="AI61" i="4"/>
  <c r="AH61" i="4"/>
  <c r="AE61" i="4"/>
  <c r="AD61" i="4"/>
  <c r="AD62" i="4" s="1"/>
  <c r="AC61" i="4"/>
  <c r="AC62" i="4" s="1"/>
  <c r="AB61" i="4"/>
  <c r="AB62" i="4" s="1"/>
  <c r="AA61" i="4"/>
  <c r="AA62" i="4" s="1"/>
  <c r="Z61" i="4"/>
  <c r="Z62" i="4" s="1"/>
  <c r="Y61" i="4"/>
  <c r="Y62" i="4" s="1"/>
  <c r="X61" i="4"/>
  <c r="X62" i="4" s="1"/>
  <c r="R61" i="4"/>
  <c r="R62" i="4" s="1"/>
  <c r="J61" i="4"/>
  <c r="J62" i="4" s="1"/>
  <c r="I61" i="4"/>
  <c r="I62" i="4" s="1"/>
  <c r="H61" i="4"/>
  <c r="H62" i="4" s="1"/>
  <c r="G61" i="4"/>
  <c r="G62" i="4" s="1"/>
  <c r="F61" i="4"/>
  <c r="F62" i="4" s="1"/>
  <c r="E61" i="4"/>
  <c r="E62" i="4" s="1"/>
  <c r="D61" i="4"/>
  <c r="D62" i="4" s="1"/>
  <c r="C61" i="4"/>
  <c r="C62" i="4" s="1"/>
  <c r="AK57" i="4"/>
  <c r="AJ57" i="4"/>
  <c r="AI57" i="4"/>
  <c r="AH57" i="4"/>
  <c r="AE57" i="4"/>
  <c r="AE58" i="4" s="1"/>
  <c r="AD57" i="4"/>
  <c r="AD58" i="4" s="1"/>
  <c r="AC57" i="4"/>
  <c r="AC58" i="4" s="1"/>
  <c r="AB57" i="4"/>
  <c r="AB58" i="4" s="1"/>
  <c r="AA57" i="4"/>
  <c r="AA58" i="4" s="1"/>
  <c r="Z57" i="4"/>
  <c r="Z58" i="4" s="1"/>
  <c r="Y57" i="4"/>
  <c r="Y58" i="4" s="1"/>
  <c r="X57" i="4"/>
  <c r="X58" i="4" s="1"/>
  <c r="R57" i="4"/>
  <c r="R58" i="4" s="1"/>
  <c r="J57" i="4"/>
  <c r="J58" i="4" s="1"/>
  <c r="I57" i="4"/>
  <c r="I58" i="4" s="1"/>
  <c r="H57" i="4"/>
  <c r="H58" i="4" s="1"/>
  <c r="G57" i="4"/>
  <c r="G58" i="4" s="1"/>
  <c r="F57" i="4"/>
  <c r="F58" i="4" s="1"/>
  <c r="E57" i="4"/>
  <c r="E58" i="4" s="1"/>
  <c r="D57" i="4"/>
  <c r="D58" i="4" s="1"/>
  <c r="C57" i="4"/>
  <c r="C58" i="4" s="1"/>
  <c r="AK53" i="4"/>
  <c r="AJ53" i="4"/>
  <c r="AI53" i="4"/>
  <c r="AH53" i="4"/>
  <c r="AE53" i="4"/>
  <c r="AE54" i="4" s="1"/>
  <c r="AD53" i="4"/>
  <c r="AD54" i="4" s="1"/>
  <c r="AC53" i="4"/>
  <c r="AC54" i="4" s="1"/>
  <c r="AB53" i="4"/>
  <c r="AB54" i="4" s="1"/>
  <c r="AA53" i="4"/>
  <c r="AA54" i="4" s="1"/>
  <c r="Z53" i="4"/>
  <c r="Z54" i="4" s="1"/>
  <c r="Y53" i="4"/>
  <c r="Y54" i="4" s="1"/>
  <c r="X53" i="4"/>
  <c r="X54" i="4" s="1"/>
  <c r="R53" i="4"/>
  <c r="R54" i="4" s="1"/>
  <c r="J53" i="4"/>
  <c r="J54" i="4" s="1"/>
  <c r="I53" i="4"/>
  <c r="I54" i="4" s="1"/>
  <c r="H53" i="4"/>
  <c r="H54" i="4" s="1"/>
  <c r="G53" i="4"/>
  <c r="G54" i="4" s="1"/>
  <c r="F53" i="4"/>
  <c r="F54" i="4" s="1"/>
  <c r="E53" i="4"/>
  <c r="E54" i="4" s="1"/>
  <c r="D53" i="4"/>
  <c r="D54" i="4" s="1"/>
  <c r="C53" i="4"/>
  <c r="C54" i="4" s="1"/>
  <c r="K52" i="4" s="1"/>
  <c r="AK49" i="4"/>
  <c r="AJ49" i="4"/>
  <c r="AI49" i="4"/>
  <c r="AH49" i="4"/>
  <c r="AE49" i="4"/>
  <c r="AE50" i="4" s="1"/>
  <c r="AD49" i="4"/>
  <c r="AD50" i="4" s="1"/>
  <c r="AC49" i="4"/>
  <c r="AC50" i="4" s="1"/>
  <c r="AB49" i="4"/>
  <c r="AB50" i="4" s="1"/>
  <c r="AA49" i="4"/>
  <c r="AA50" i="4" s="1"/>
  <c r="Z49" i="4"/>
  <c r="Z50" i="4" s="1"/>
  <c r="Y49" i="4"/>
  <c r="Y50" i="4" s="1"/>
  <c r="X49" i="4"/>
  <c r="X50" i="4" s="1"/>
  <c r="R49" i="4"/>
  <c r="R50" i="4" s="1"/>
  <c r="J49" i="4"/>
  <c r="J50" i="4" s="1"/>
  <c r="I49" i="4"/>
  <c r="I50" i="4" s="1"/>
  <c r="H49" i="4"/>
  <c r="H50" i="4" s="1"/>
  <c r="G49" i="4"/>
  <c r="G50" i="4" s="1"/>
  <c r="F49" i="4"/>
  <c r="F50" i="4" s="1"/>
  <c r="E49" i="4"/>
  <c r="E50" i="4" s="1"/>
  <c r="D49" i="4"/>
  <c r="D50" i="4" s="1"/>
  <c r="C49" i="4"/>
  <c r="C50" i="4" s="1"/>
  <c r="AK45" i="4"/>
  <c r="AJ45" i="4"/>
  <c r="AI45" i="4"/>
  <c r="AH45" i="4"/>
  <c r="AE45" i="4"/>
  <c r="AE46" i="4" s="1"/>
  <c r="AD45" i="4"/>
  <c r="AD46" i="4" s="1"/>
  <c r="AC45" i="4"/>
  <c r="AC46" i="4" s="1"/>
  <c r="AB45" i="4"/>
  <c r="AB46" i="4" s="1"/>
  <c r="AA45" i="4"/>
  <c r="AA46" i="4" s="1"/>
  <c r="Z45" i="4"/>
  <c r="Z46" i="4" s="1"/>
  <c r="Y45" i="4"/>
  <c r="Y46" i="4" s="1"/>
  <c r="X45" i="4"/>
  <c r="X46" i="4" s="1"/>
  <c r="R45" i="4"/>
  <c r="R46" i="4" s="1"/>
  <c r="J45" i="4"/>
  <c r="J46" i="4" s="1"/>
  <c r="I45" i="4"/>
  <c r="I46" i="4" s="1"/>
  <c r="H45" i="4"/>
  <c r="H46" i="4" s="1"/>
  <c r="G45" i="4"/>
  <c r="G46" i="4" s="1"/>
  <c r="F45" i="4"/>
  <c r="F46" i="4" s="1"/>
  <c r="E45" i="4"/>
  <c r="E46" i="4" s="1"/>
  <c r="D45" i="4"/>
  <c r="D46" i="4" s="1"/>
  <c r="C45" i="4"/>
  <c r="C46" i="4" s="1"/>
  <c r="AK41" i="4"/>
  <c r="AJ41" i="4"/>
  <c r="AI41" i="4"/>
  <c r="AH41" i="4"/>
  <c r="AE41" i="4"/>
  <c r="AE42" i="4" s="1"/>
  <c r="AD41" i="4"/>
  <c r="AD42" i="4" s="1"/>
  <c r="AC41" i="4"/>
  <c r="AC42" i="4" s="1"/>
  <c r="AB41" i="4"/>
  <c r="AB42" i="4" s="1"/>
  <c r="AA41" i="4"/>
  <c r="AA42" i="4" s="1"/>
  <c r="Z41" i="4"/>
  <c r="Z42" i="4" s="1"/>
  <c r="Y41" i="4"/>
  <c r="Y42" i="4" s="1"/>
  <c r="X41" i="4"/>
  <c r="X42" i="4" s="1"/>
  <c r="R41" i="4"/>
  <c r="R42" i="4" s="1"/>
  <c r="J41" i="4"/>
  <c r="J42" i="4" s="1"/>
  <c r="I41" i="4"/>
  <c r="I42" i="4" s="1"/>
  <c r="H41" i="4"/>
  <c r="H42" i="4" s="1"/>
  <c r="G41" i="4"/>
  <c r="G42" i="4" s="1"/>
  <c r="F41" i="4"/>
  <c r="F42" i="4" s="1"/>
  <c r="E41" i="4"/>
  <c r="E42" i="4" s="1"/>
  <c r="D41" i="4"/>
  <c r="D42" i="4" s="1"/>
  <c r="C41" i="4"/>
  <c r="C42" i="4" s="1"/>
  <c r="AK37" i="4"/>
  <c r="AJ37" i="4"/>
  <c r="AI37" i="4"/>
  <c r="AH37" i="4"/>
  <c r="AE37" i="4"/>
  <c r="AE38" i="4" s="1"/>
  <c r="AD37" i="4"/>
  <c r="AD38" i="4" s="1"/>
  <c r="AC37" i="4"/>
  <c r="AC38" i="4" s="1"/>
  <c r="AB37" i="4"/>
  <c r="AB38" i="4" s="1"/>
  <c r="AA37" i="4"/>
  <c r="AA38" i="4" s="1"/>
  <c r="Z37" i="4"/>
  <c r="Z38" i="4" s="1"/>
  <c r="Y37" i="4"/>
  <c r="Y38" i="4" s="1"/>
  <c r="X37" i="4"/>
  <c r="X38" i="4" s="1"/>
  <c r="R37" i="4"/>
  <c r="R38" i="4" s="1"/>
  <c r="J37" i="4"/>
  <c r="J38" i="4" s="1"/>
  <c r="I37" i="4"/>
  <c r="I38" i="4" s="1"/>
  <c r="H37" i="4"/>
  <c r="H38" i="4" s="1"/>
  <c r="G37" i="4"/>
  <c r="G38" i="4" s="1"/>
  <c r="F37" i="4"/>
  <c r="F38" i="4" s="1"/>
  <c r="E37" i="4"/>
  <c r="E38" i="4" s="1"/>
  <c r="D37" i="4"/>
  <c r="D38" i="4" s="1"/>
  <c r="C37" i="4"/>
  <c r="C38" i="4" s="1"/>
  <c r="AK33" i="4"/>
  <c r="AJ33" i="4"/>
  <c r="AI33" i="4"/>
  <c r="AH33" i="4"/>
  <c r="AE33" i="4"/>
  <c r="AE34" i="4" s="1"/>
  <c r="AD33" i="4"/>
  <c r="AD34" i="4" s="1"/>
  <c r="AC33" i="4"/>
  <c r="AC34" i="4" s="1"/>
  <c r="AB33" i="4"/>
  <c r="AB34" i="4" s="1"/>
  <c r="AA33" i="4"/>
  <c r="AA34" i="4" s="1"/>
  <c r="Z33" i="4"/>
  <c r="Z34" i="4" s="1"/>
  <c r="Y33" i="4"/>
  <c r="Y34" i="4" s="1"/>
  <c r="X33" i="4"/>
  <c r="X34" i="4" s="1"/>
  <c r="R33" i="4"/>
  <c r="R34" i="4" s="1"/>
  <c r="J33" i="4"/>
  <c r="J34" i="4" s="1"/>
  <c r="I33" i="4"/>
  <c r="I34" i="4" s="1"/>
  <c r="H33" i="4"/>
  <c r="H34" i="4" s="1"/>
  <c r="G33" i="4"/>
  <c r="G34" i="4" s="1"/>
  <c r="F33" i="4"/>
  <c r="F34" i="4" s="1"/>
  <c r="E33" i="4"/>
  <c r="E34" i="4" s="1"/>
  <c r="D33" i="4"/>
  <c r="D34" i="4" s="1"/>
  <c r="C33" i="4"/>
  <c r="C34" i="4" s="1"/>
  <c r="AK29" i="4"/>
  <c r="AJ29" i="4"/>
  <c r="AI29" i="4"/>
  <c r="AH29" i="4"/>
  <c r="AE29" i="4"/>
  <c r="AE30" i="4" s="1"/>
  <c r="AD29" i="4"/>
  <c r="AD30" i="4" s="1"/>
  <c r="AC29" i="4"/>
  <c r="AC30" i="4" s="1"/>
  <c r="AB29" i="4"/>
  <c r="AB30" i="4" s="1"/>
  <c r="AA29" i="4"/>
  <c r="AA30" i="4" s="1"/>
  <c r="Z29" i="4"/>
  <c r="Z30" i="4" s="1"/>
  <c r="Y29" i="4"/>
  <c r="Y30" i="4" s="1"/>
  <c r="X29" i="4"/>
  <c r="X30" i="4" s="1"/>
  <c r="R29" i="4"/>
  <c r="R30" i="4" s="1"/>
  <c r="J29" i="4"/>
  <c r="J30" i="4" s="1"/>
  <c r="I29" i="4"/>
  <c r="I30" i="4" s="1"/>
  <c r="H29" i="4"/>
  <c r="H30" i="4" s="1"/>
  <c r="G29" i="4"/>
  <c r="G30" i="4" s="1"/>
  <c r="F29" i="4"/>
  <c r="F30" i="4" s="1"/>
  <c r="E29" i="4"/>
  <c r="E30" i="4" s="1"/>
  <c r="D29" i="4"/>
  <c r="D30" i="4" s="1"/>
  <c r="C29" i="4"/>
  <c r="C30" i="4" s="1"/>
  <c r="AK25" i="4"/>
  <c r="AJ25" i="4"/>
  <c r="AI25" i="4"/>
  <c r="AH25" i="4"/>
  <c r="AE25" i="4"/>
  <c r="AE26" i="4" s="1"/>
  <c r="AD25" i="4"/>
  <c r="AD26" i="4" s="1"/>
  <c r="AC25" i="4"/>
  <c r="AC26" i="4" s="1"/>
  <c r="AB25" i="4"/>
  <c r="AB26" i="4" s="1"/>
  <c r="AA25" i="4"/>
  <c r="AA26" i="4" s="1"/>
  <c r="Z25" i="4"/>
  <c r="Z26" i="4" s="1"/>
  <c r="Y25" i="4"/>
  <c r="Y26" i="4" s="1"/>
  <c r="X25" i="4"/>
  <c r="X26" i="4" s="1"/>
  <c r="R25" i="4"/>
  <c r="R26" i="4" s="1"/>
  <c r="J25" i="4"/>
  <c r="J26" i="4" s="1"/>
  <c r="I25" i="4"/>
  <c r="I26" i="4" s="1"/>
  <c r="H25" i="4"/>
  <c r="H26" i="4" s="1"/>
  <c r="G25" i="4"/>
  <c r="G26" i="4" s="1"/>
  <c r="F25" i="4"/>
  <c r="F26" i="4" s="1"/>
  <c r="E25" i="4"/>
  <c r="E26" i="4" s="1"/>
  <c r="D25" i="4"/>
  <c r="D26" i="4" s="1"/>
  <c r="C25" i="4"/>
  <c r="C26" i="4" s="1"/>
  <c r="AK21" i="4"/>
  <c r="AJ21" i="4"/>
  <c r="AI21" i="4"/>
  <c r="AH21" i="4"/>
  <c r="AE21" i="4"/>
  <c r="AE22" i="4" s="1"/>
  <c r="AD21" i="4"/>
  <c r="AD22" i="4" s="1"/>
  <c r="AC21" i="4"/>
  <c r="AC22" i="4" s="1"/>
  <c r="AB21" i="4"/>
  <c r="AB22" i="4" s="1"/>
  <c r="AA21" i="4"/>
  <c r="AA22" i="4" s="1"/>
  <c r="Z21" i="4"/>
  <c r="Z22" i="4" s="1"/>
  <c r="Y21" i="4"/>
  <c r="Y22" i="4" s="1"/>
  <c r="X21" i="4"/>
  <c r="X22" i="4" s="1"/>
  <c r="R21" i="4"/>
  <c r="R22" i="4" s="1"/>
  <c r="J21" i="4"/>
  <c r="J22" i="4" s="1"/>
  <c r="I21" i="4"/>
  <c r="I22" i="4" s="1"/>
  <c r="H21" i="4"/>
  <c r="H22" i="4" s="1"/>
  <c r="G21" i="4"/>
  <c r="G22" i="4" s="1"/>
  <c r="F21" i="4"/>
  <c r="F22" i="4" s="1"/>
  <c r="E21" i="4"/>
  <c r="E22" i="4" s="1"/>
  <c r="D21" i="4"/>
  <c r="D22" i="4" s="1"/>
  <c r="C21" i="4"/>
  <c r="C22" i="4" s="1"/>
  <c r="AK17" i="4"/>
  <c r="AJ17" i="4"/>
  <c r="AI17" i="4"/>
  <c r="AH17" i="4"/>
  <c r="AE17" i="4"/>
  <c r="AE18" i="4" s="1"/>
  <c r="AD17" i="4"/>
  <c r="AD18" i="4" s="1"/>
  <c r="AC17" i="4"/>
  <c r="AC18" i="4" s="1"/>
  <c r="AB17" i="4"/>
  <c r="AB18" i="4" s="1"/>
  <c r="AA17" i="4"/>
  <c r="AA18" i="4" s="1"/>
  <c r="Z17" i="4"/>
  <c r="Z18" i="4" s="1"/>
  <c r="Y17" i="4"/>
  <c r="Y18" i="4" s="1"/>
  <c r="X17" i="4"/>
  <c r="X18" i="4" s="1"/>
  <c r="R17" i="4"/>
  <c r="R18" i="4" s="1"/>
  <c r="J17" i="4"/>
  <c r="J18" i="4" s="1"/>
  <c r="I17" i="4"/>
  <c r="I18" i="4" s="1"/>
  <c r="H17" i="4"/>
  <c r="H18" i="4" s="1"/>
  <c r="G17" i="4"/>
  <c r="G18" i="4" s="1"/>
  <c r="F17" i="4"/>
  <c r="F18" i="4" s="1"/>
  <c r="E17" i="4"/>
  <c r="E18" i="4" s="1"/>
  <c r="D17" i="4"/>
  <c r="D18" i="4" s="1"/>
  <c r="C17" i="4"/>
  <c r="C18" i="4" s="1"/>
  <c r="AK13" i="4"/>
  <c r="AJ13" i="4"/>
  <c r="AI13" i="4"/>
  <c r="AH13" i="4"/>
  <c r="AE13" i="4"/>
  <c r="AE14" i="4" s="1"/>
  <c r="AD13" i="4"/>
  <c r="AD14" i="4" s="1"/>
  <c r="AC13" i="4"/>
  <c r="AC14" i="4" s="1"/>
  <c r="AB13" i="4"/>
  <c r="AB14" i="4" s="1"/>
  <c r="AA13" i="4"/>
  <c r="AA14" i="4" s="1"/>
  <c r="Z13" i="4"/>
  <c r="Z14" i="4" s="1"/>
  <c r="Y13" i="4"/>
  <c r="Y14" i="4" s="1"/>
  <c r="X13" i="4"/>
  <c r="X14" i="4" s="1"/>
  <c r="R13" i="4"/>
  <c r="R14" i="4" s="1"/>
  <c r="J13" i="4"/>
  <c r="J14" i="4" s="1"/>
  <c r="I13" i="4"/>
  <c r="I14" i="4" s="1"/>
  <c r="H13" i="4"/>
  <c r="H14" i="4" s="1"/>
  <c r="G13" i="4"/>
  <c r="G14" i="4" s="1"/>
  <c r="F13" i="4"/>
  <c r="F14" i="4" s="1"/>
  <c r="E13" i="4"/>
  <c r="E14" i="4" s="1"/>
  <c r="D13" i="4"/>
  <c r="D14" i="4" s="1"/>
  <c r="C13" i="4"/>
  <c r="C14" i="4" s="1"/>
  <c r="AK9" i="4"/>
  <c r="AJ9" i="4"/>
  <c r="AI9" i="4"/>
  <c r="AH9" i="4"/>
  <c r="AE9" i="4"/>
  <c r="AE10" i="4" s="1"/>
  <c r="AD9" i="4"/>
  <c r="AD10" i="4" s="1"/>
  <c r="AC9" i="4"/>
  <c r="AC10" i="4" s="1"/>
  <c r="AB9" i="4"/>
  <c r="AB10" i="4" s="1"/>
  <c r="AA9" i="4"/>
  <c r="AA10" i="4" s="1"/>
  <c r="Z9" i="4"/>
  <c r="Z10" i="4" s="1"/>
  <c r="Y9" i="4"/>
  <c r="Y10" i="4" s="1"/>
  <c r="X9" i="4"/>
  <c r="X10" i="4" s="1"/>
  <c r="R9" i="4"/>
  <c r="R10" i="4" s="1"/>
  <c r="J9" i="4"/>
  <c r="J10" i="4" s="1"/>
  <c r="I9" i="4"/>
  <c r="I10" i="4" s="1"/>
  <c r="H9" i="4"/>
  <c r="H10" i="4" s="1"/>
  <c r="G9" i="4"/>
  <c r="G10" i="4" s="1"/>
  <c r="F9" i="4"/>
  <c r="F10" i="4" s="1"/>
  <c r="E9" i="4"/>
  <c r="E10" i="4" s="1"/>
  <c r="D9" i="4"/>
  <c r="D10" i="4" s="1"/>
  <c r="C9" i="4"/>
  <c r="C10" i="4" s="1"/>
  <c r="H6" i="4"/>
  <c r="AK5" i="4"/>
  <c r="AJ5" i="4"/>
  <c r="AI5" i="4"/>
  <c r="AH5" i="4"/>
  <c r="Y6" i="4"/>
  <c r="R6" i="4"/>
  <c r="J6" i="4"/>
  <c r="I6" i="4"/>
  <c r="E6" i="4"/>
  <c r="D6" i="4"/>
  <c r="K52" i="5" l="1"/>
  <c r="AK54" i="5" s="1"/>
  <c r="K20" i="4"/>
  <c r="AJ22" i="4" s="1"/>
  <c r="AH54" i="4"/>
  <c r="K44" i="4"/>
  <c r="AH46" i="4" s="1"/>
  <c r="K40" i="4"/>
  <c r="AH42" i="4" s="1"/>
  <c r="K8" i="4"/>
  <c r="AJ10" i="4" s="1"/>
  <c r="M44" i="4"/>
  <c r="K80" i="4"/>
  <c r="AK82" i="4" s="1"/>
  <c r="K48" i="4"/>
  <c r="AI50" i="4" s="1"/>
  <c r="K72" i="4"/>
  <c r="AH74" i="4" s="1"/>
  <c r="K108" i="4"/>
  <c r="AH110" i="4" s="1"/>
  <c r="K4" i="4"/>
  <c r="AK6" i="4" s="1"/>
  <c r="M108" i="4"/>
  <c r="M112" i="4"/>
  <c r="M4" i="4"/>
  <c r="K116" i="4"/>
  <c r="AK118" i="4" s="1"/>
  <c r="K104" i="4"/>
  <c r="AH106" i="4" s="1"/>
  <c r="M72" i="4"/>
  <c r="M92" i="4"/>
  <c r="M76" i="4"/>
  <c r="K100" i="4"/>
  <c r="AJ102" i="4" s="1"/>
  <c r="M96" i="4"/>
  <c r="K36" i="4"/>
  <c r="AJ38" i="4" s="1"/>
  <c r="M16" i="4"/>
  <c r="M60" i="4"/>
  <c r="M88" i="4"/>
  <c r="K112" i="4"/>
  <c r="AK114" i="4" s="1"/>
  <c r="K92" i="4"/>
  <c r="AK94" i="4" s="1"/>
  <c r="K60" i="4"/>
  <c r="AK62" i="4" s="1"/>
  <c r="M120" i="4"/>
  <c r="K12" i="4"/>
  <c r="AH14" i="4" s="1"/>
  <c r="K32" i="4"/>
  <c r="AK34" i="4" s="1"/>
  <c r="K76" i="4"/>
  <c r="AH78" i="4" s="1"/>
  <c r="AJ54" i="4"/>
  <c r="AI22" i="4"/>
  <c r="K96" i="4"/>
  <c r="AI98" i="4" s="1"/>
  <c r="M64" i="4"/>
  <c r="M32" i="4"/>
  <c r="K64" i="4"/>
  <c r="AH66" i="4" s="1"/>
  <c r="K124" i="5"/>
  <c r="AK126" i="5" s="1"/>
  <c r="K120" i="5"/>
  <c r="AH122" i="5" s="1"/>
  <c r="K116" i="5"/>
  <c r="AJ118" i="5" s="1"/>
  <c r="K100" i="5"/>
  <c r="AH102" i="5" s="1"/>
  <c r="K96" i="5"/>
  <c r="AH98" i="5" s="1"/>
  <c r="K92" i="5"/>
  <c r="AK94" i="5" s="1"/>
  <c r="K88" i="5"/>
  <c r="AH90" i="5" s="1"/>
  <c r="K80" i="5"/>
  <c r="AJ82" i="5" s="1"/>
  <c r="K68" i="5"/>
  <c r="AI70" i="5" s="1"/>
  <c r="K64" i="5"/>
  <c r="AH66" i="5" s="1"/>
  <c r="K56" i="5"/>
  <c r="AH58" i="5" s="1"/>
  <c r="K28" i="5"/>
  <c r="AI30" i="5" s="1"/>
  <c r="K24" i="5"/>
  <c r="AH26" i="5" s="1"/>
  <c r="K20" i="5"/>
  <c r="AI22" i="5" s="1"/>
  <c r="K16" i="5"/>
  <c r="AJ18" i="5" s="1"/>
  <c r="K8" i="5"/>
  <c r="AH10" i="5" s="1"/>
  <c r="M64" i="5"/>
  <c r="M96" i="5"/>
  <c r="M80" i="5"/>
  <c r="O80" i="5" s="1"/>
  <c r="M68" i="5"/>
  <c r="M56" i="5"/>
  <c r="O56" i="5" s="1"/>
  <c r="M40" i="5"/>
  <c r="M28" i="5"/>
  <c r="M108" i="5"/>
  <c r="M104" i="5"/>
  <c r="M76" i="5"/>
  <c r="M44" i="5"/>
  <c r="M32" i="5"/>
  <c r="M24" i="5"/>
  <c r="O24" i="5" s="1"/>
  <c r="K108" i="5"/>
  <c r="AI110" i="5" s="1"/>
  <c r="AH94" i="5"/>
  <c r="K84" i="5"/>
  <c r="AJ86" i="5" s="1"/>
  <c r="AH82" i="5"/>
  <c r="K76" i="5"/>
  <c r="K44" i="5"/>
  <c r="AH46" i="5" s="1"/>
  <c r="AJ30" i="5"/>
  <c r="K12" i="5"/>
  <c r="AJ14" i="5" s="1"/>
  <c r="K4" i="5"/>
  <c r="AJ6" i="5" s="1"/>
  <c r="M12" i="5"/>
  <c r="AH14" i="5"/>
  <c r="AI14" i="5"/>
  <c r="M36" i="5"/>
  <c r="M4" i="5"/>
  <c r="M8" i="5"/>
  <c r="K32" i="5"/>
  <c r="AH34" i="5" s="1"/>
  <c r="K60" i="5"/>
  <c r="AK62" i="5" s="1"/>
  <c r="K72" i="5"/>
  <c r="AI74" i="5" s="1"/>
  <c r="AK22" i="5"/>
  <c r="K36" i="5"/>
  <c r="AJ54" i="5"/>
  <c r="M60" i="5"/>
  <c r="M72" i="5"/>
  <c r="M84" i="5"/>
  <c r="K104" i="5"/>
  <c r="AK66" i="5"/>
  <c r="K40" i="5"/>
  <c r="AK42" i="5" s="1"/>
  <c r="K48" i="5"/>
  <c r="AJ50" i="5" s="1"/>
  <c r="M88" i="5"/>
  <c r="M92" i="5"/>
  <c r="M116" i="5"/>
  <c r="M20" i="5"/>
  <c r="O20" i="5" s="1"/>
  <c r="M48" i="5"/>
  <c r="AI118" i="5"/>
  <c r="M16" i="5"/>
  <c r="M52" i="5"/>
  <c r="AI82" i="5"/>
  <c r="M100" i="5"/>
  <c r="K112" i="5"/>
  <c r="M120" i="5"/>
  <c r="M124" i="5"/>
  <c r="M112" i="5"/>
  <c r="M12" i="4"/>
  <c r="M8" i="4"/>
  <c r="AK54" i="4"/>
  <c r="K56" i="4"/>
  <c r="AI58" i="4" s="1"/>
  <c r="M52" i="4"/>
  <c r="O52" i="4" s="1"/>
  <c r="M56" i="4"/>
  <c r="M48" i="4"/>
  <c r="K68" i="4"/>
  <c r="M84" i="4"/>
  <c r="M20" i="4"/>
  <c r="M24" i="4"/>
  <c r="M28" i="4"/>
  <c r="K16" i="4"/>
  <c r="AH18" i="4" s="1"/>
  <c r="K88" i="4"/>
  <c r="M80" i="4"/>
  <c r="AI82" i="4"/>
  <c r="AJ82" i="4"/>
  <c r="M100" i="4"/>
  <c r="K28" i="4"/>
  <c r="AI30" i="4" s="1"/>
  <c r="AH102" i="4"/>
  <c r="M40" i="4"/>
  <c r="AI54" i="4"/>
  <c r="K84" i="4"/>
  <c r="AI86" i="4" s="1"/>
  <c r="M116" i="4"/>
  <c r="M68" i="4"/>
  <c r="K24" i="4"/>
  <c r="AH26" i="4" s="1"/>
  <c r="M36" i="4"/>
  <c r="K120" i="4"/>
  <c r="AI122" i="4" s="1"/>
  <c r="M104" i="4"/>
  <c r="R69" i="3"/>
  <c r="AI126" i="5" l="1"/>
  <c r="O120" i="5"/>
  <c r="AJ122" i="5"/>
  <c r="AI122" i="5"/>
  <c r="AK122" i="5"/>
  <c r="AH118" i="5"/>
  <c r="AK118" i="5"/>
  <c r="AK98" i="5"/>
  <c r="AK90" i="5"/>
  <c r="AJ94" i="5"/>
  <c r="AJ90" i="5"/>
  <c r="AI94" i="5"/>
  <c r="O88" i="5"/>
  <c r="AK86" i="5"/>
  <c r="AK70" i="5"/>
  <c r="O68" i="5"/>
  <c r="AH70" i="5"/>
  <c r="O64" i="5"/>
  <c r="AI66" i="5"/>
  <c r="AJ66" i="5"/>
  <c r="AJ62" i="5"/>
  <c r="O60" i="5"/>
  <c r="AK58" i="5"/>
  <c r="AI54" i="5"/>
  <c r="AH54" i="5"/>
  <c r="O52" i="5"/>
  <c r="AJ46" i="5"/>
  <c r="AH30" i="5"/>
  <c r="AK26" i="5"/>
  <c r="O28" i="5"/>
  <c r="AK30" i="5"/>
  <c r="AJ22" i="5"/>
  <c r="AH22" i="5"/>
  <c r="AH18" i="5"/>
  <c r="O16" i="5"/>
  <c r="AI10" i="5"/>
  <c r="AJ10" i="5"/>
  <c r="O8" i="5"/>
  <c r="AK10" i="5"/>
  <c r="AI6" i="5"/>
  <c r="AJ110" i="4"/>
  <c r="AJ94" i="4"/>
  <c r="O44" i="4"/>
  <c r="AJ46" i="4"/>
  <c r="AK42" i="4"/>
  <c r="AI42" i="4"/>
  <c r="AH30" i="4"/>
  <c r="AK22" i="4"/>
  <c r="AH22" i="4"/>
  <c r="O20" i="4"/>
  <c r="AH6" i="5"/>
  <c r="AI118" i="4"/>
  <c r="AH94" i="4"/>
  <c r="O80" i="4"/>
  <c r="AK50" i="4"/>
  <c r="AK46" i="4"/>
  <c r="O40" i="4"/>
  <c r="AI46" i="4"/>
  <c r="AJ42" i="4"/>
  <c r="O32" i="4"/>
  <c r="AI34" i="4"/>
  <c r="AJ30" i="4"/>
  <c r="O28" i="4"/>
  <c r="AI10" i="4"/>
  <c r="AH10" i="4"/>
  <c r="O8" i="4"/>
  <c r="AI114" i="4"/>
  <c r="AH114" i="4"/>
  <c r="AI110" i="4"/>
  <c r="AK106" i="4"/>
  <c r="AI102" i="4"/>
  <c r="O100" i="4"/>
  <c r="AI78" i="4"/>
  <c r="AK78" i="4"/>
  <c r="AJ78" i="4"/>
  <c r="AI66" i="4"/>
  <c r="AJ50" i="4"/>
  <c r="AH50" i="4"/>
  <c r="O48" i="4"/>
  <c r="AH38" i="4"/>
  <c r="O36" i="4"/>
  <c r="AJ34" i="4"/>
  <c r="AH34" i="4"/>
  <c r="AJ6" i="4"/>
  <c r="AK10" i="4"/>
  <c r="AH118" i="4"/>
  <c r="AJ118" i="4"/>
  <c r="AI38" i="4"/>
  <c r="AI74" i="4"/>
  <c r="O4" i="4"/>
  <c r="AK110" i="4"/>
  <c r="AK74" i="4"/>
  <c r="AJ74" i="4"/>
  <c r="AJ114" i="4"/>
  <c r="AH6" i="4"/>
  <c r="AI106" i="4"/>
  <c r="AI6" i="4"/>
  <c r="AH82" i="4"/>
  <c r="O76" i="4"/>
  <c r="O112" i="4"/>
  <c r="O116" i="4"/>
  <c r="O88" i="4"/>
  <c r="AH62" i="4"/>
  <c r="O92" i="4"/>
  <c r="O108" i="4"/>
  <c r="O60" i="4"/>
  <c r="O72" i="4"/>
  <c r="O16" i="4"/>
  <c r="AK38" i="4"/>
  <c r="O96" i="4"/>
  <c r="AK58" i="4"/>
  <c r="O120" i="4"/>
  <c r="AJ98" i="4"/>
  <c r="AH122" i="4"/>
  <c r="AJ66" i="4"/>
  <c r="AI62" i="4"/>
  <c r="AH98" i="4"/>
  <c r="AJ14" i="4"/>
  <c r="AJ106" i="4"/>
  <c r="AJ58" i="4"/>
  <c r="O12" i="4"/>
  <c r="AJ62" i="4"/>
  <c r="AK66" i="4"/>
  <c r="AK122" i="4"/>
  <c r="AI18" i="4"/>
  <c r="O64" i="4"/>
  <c r="AK102" i="4"/>
  <c r="AJ122" i="4"/>
  <c r="AK14" i="4"/>
  <c r="O104" i="4"/>
  <c r="AI14" i="4"/>
  <c r="AK98" i="4"/>
  <c r="AI94" i="4"/>
  <c r="AK6" i="5"/>
  <c r="O104" i="5"/>
  <c r="AJ126" i="5"/>
  <c r="AH126" i="5"/>
  <c r="O124" i="5"/>
  <c r="O116" i="5"/>
  <c r="AH110" i="5"/>
  <c r="AK110" i="5"/>
  <c r="AJ110" i="5"/>
  <c r="AK102" i="5"/>
  <c r="AJ98" i="5"/>
  <c r="O96" i="5"/>
  <c r="AI98" i="5"/>
  <c r="O100" i="5"/>
  <c r="AI102" i="5"/>
  <c r="AJ102" i="5"/>
  <c r="O92" i="5"/>
  <c r="AI90" i="5"/>
  <c r="AH86" i="5"/>
  <c r="AI86" i="5"/>
  <c r="O84" i="5"/>
  <c r="AK82" i="5"/>
  <c r="AJ70" i="5"/>
  <c r="O72" i="5"/>
  <c r="AI58" i="5"/>
  <c r="AJ58" i="5"/>
  <c r="AH50" i="5"/>
  <c r="AK46" i="5"/>
  <c r="AI46" i="5"/>
  <c r="AI42" i="5"/>
  <c r="AI34" i="5"/>
  <c r="AI26" i="5"/>
  <c r="AJ26" i="5"/>
  <c r="AI18" i="5"/>
  <c r="AK18" i="5"/>
  <c r="O44" i="5"/>
  <c r="O108" i="5"/>
  <c r="AH106" i="5"/>
  <c r="AJ74" i="5"/>
  <c r="AH78" i="5"/>
  <c r="AI78" i="5"/>
  <c r="AK78" i="5"/>
  <c r="O76" i="5"/>
  <c r="AK74" i="5"/>
  <c r="AH74" i="5"/>
  <c r="AJ78" i="5"/>
  <c r="AH62" i="5"/>
  <c r="AI62" i="5"/>
  <c r="O48" i="5"/>
  <c r="AK50" i="5"/>
  <c r="AI50" i="5"/>
  <c r="AH42" i="5"/>
  <c r="AJ42" i="5"/>
  <c r="O32" i="5"/>
  <c r="AK14" i="5"/>
  <c r="O12" i="5"/>
  <c r="O4" i="5"/>
  <c r="AH38" i="5"/>
  <c r="AI38" i="5"/>
  <c r="O36" i="5"/>
  <c r="AJ114" i="5"/>
  <c r="AK114" i="5"/>
  <c r="AK106" i="5"/>
  <c r="AK38" i="5"/>
  <c r="AH114" i="5"/>
  <c r="AI106" i="5"/>
  <c r="AI114" i="5"/>
  <c r="O112" i="5"/>
  <c r="AJ106" i="5"/>
  <c r="AK34" i="5"/>
  <c r="O40" i="5"/>
  <c r="AJ34" i="5"/>
  <c r="AJ38" i="5"/>
  <c r="AJ70" i="4"/>
  <c r="AI70" i="4"/>
  <c r="AK70" i="4"/>
  <c r="AK26" i="4"/>
  <c r="AJ26" i="4"/>
  <c r="AI26" i="4"/>
  <c r="AK18" i="4"/>
  <c r="AJ18" i="4"/>
  <c r="AH86" i="4"/>
  <c r="AH58" i="4"/>
  <c r="O68" i="4"/>
  <c r="AK30" i="4"/>
  <c r="O84" i="4"/>
  <c r="O56" i="4"/>
  <c r="AI90" i="4"/>
  <c r="AK90" i="4"/>
  <c r="AK86" i="4"/>
  <c r="AH90" i="4"/>
  <c r="AJ90" i="4"/>
  <c r="O24" i="4"/>
  <c r="AH70" i="4"/>
  <c r="AJ86" i="4"/>
  <c r="R125" i="2"/>
  <c r="O125" i="2"/>
  <c r="M125" i="2"/>
  <c r="F125" i="2"/>
  <c r="E125" i="2"/>
  <c r="D125" i="2"/>
  <c r="J125" i="2"/>
  <c r="I125" i="2"/>
  <c r="H125" i="2"/>
  <c r="K125" i="2"/>
  <c r="C125" i="2"/>
  <c r="G125" i="2"/>
  <c r="AB126" i="2" l="1"/>
  <c r="AC125" i="2"/>
  <c r="AB125" i="2"/>
  <c r="AK125" i="2"/>
  <c r="AJ125" i="2"/>
  <c r="AI125" i="2"/>
  <c r="AH125" i="2"/>
  <c r="AO125" i="2" l="1"/>
  <c r="AP125" i="2"/>
  <c r="AU125" i="2"/>
  <c r="U126" i="2"/>
  <c r="AH69" i="3" l="1"/>
  <c r="AH65" i="3"/>
  <c r="AH61" i="3"/>
  <c r="AH57" i="3"/>
  <c r="AH53" i="3"/>
  <c r="AH49" i="3"/>
  <c r="AH45" i="3"/>
  <c r="AH41" i="3"/>
  <c r="AH37" i="3"/>
  <c r="AH33" i="3"/>
  <c r="AH29" i="3"/>
  <c r="AH25" i="3"/>
  <c r="AH21" i="3"/>
  <c r="AH17" i="3"/>
  <c r="AH13" i="3"/>
  <c r="AH9" i="3"/>
  <c r="AH5" i="3"/>
  <c r="AE5" i="3" l="1"/>
  <c r="AD5" i="3"/>
  <c r="AD6" i="3" s="1"/>
  <c r="AC5" i="3"/>
  <c r="AC6" i="3" s="1"/>
  <c r="AB5" i="3"/>
  <c r="AB6" i="3" s="1"/>
  <c r="AA5" i="3"/>
  <c r="AA6" i="3" s="1"/>
  <c r="Z5" i="3"/>
  <c r="Z6" i="3" s="1"/>
  <c r="Y5" i="3"/>
  <c r="Y6" i="3" s="1"/>
  <c r="X5" i="3"/>
  <c r="AE6" i="3"/>
  <c r="R5" i="3"/>
  <c r="J5" i="3"/>
  <c r="I5" i="3"/>
  <c r="I6" i="3" s="1"/>
  <c r="H5" i="3"/>
  <c r="H6" i="3" s="1"/>
  <c r="G5" i="3"/>
  <c r="G6" i="3" s="1"/>
  <c r="F5" i="3"/>
  <c r="F6" i="3" s="1"/>
  <c r="E5" i="3"/>
  <c r="D5" i="3"/>
  <c r="D6" i="3" s="1"/>
  <c r="C5" i="3"/>
  <c r="C6" i="3" s="1"/>
  <c r="AE69" i="3"/>
  <c r="AE70" i="3" s="1"/>
  <c r="AD69" i="3"/>
  <c r="AC69" i="3"/>
  <c r="AC70" i="3" s="1"/>
  <c r="AB69" i="3"/>
  <c r="AB70" i="3" s="1"/>
  <c r="AA69" i="3"/>
  <c r="AA70" i="3" s="1"/>
  <c r="Z69" i="3"/>
  <c r="Z70" i="3" s="1"/>
  <c r="Y69" i="3"/>
  <c r="Y70" i="3" s="1"/>
  <c r="X69" i="3"/>
  <c r="X70" i="3" s="1"/>
  <c r="J69" i="3"/>
  <c r="J70" i="3" s="1"/>
  <c r="I69" i="3"/>
  <c r="I70" i="3" s="1"/>
  <c r="H69" i="3"/>
  <c r="H70" i="3" s="1"/>
  <c r="G69" i="3"/>
  <c r="G70" i="3" s="1"/>
  <c r="F69" i="3"/>
  <c r="E69" i="3"/>
  <c r="D69" i="3"/>
  <c r="D70" i="3" s="1"/>
  <c r="C69" i="3"/>
  <c r="C70" i="3" s="1"/>
  <c r="AK125" i="3"/>
  <c r="AJ125" i="3"/>
  <c r="AI125" i="3"/>
  <c r="AH125" i="3"/>
  <c r="AE125" i="3"/>
  <c r="AE126" i="3" s="1"/>
  <c r="AD125" i="3"/>
  <c r="AD126" i="3" s="1"/>
  <c r="AC125" i="3"/>
  <c r="AC126" i="3" s="1"/>
  <c r="AB125" i="3"/>
  <c r="AB126" i="3" s="1"/>
  <c r="AA125" i="3"/>
  <c r="AA126" i="3" s="1"/>
  <c r="Z125" i="3"/>
  <c r="Z126" i="3" s="1"/>
  <c r="Y125" i="3"/>
  <c r="Y126" i="3" s="1"/>
  <c r="X125" i="3"/>
  <c r="X126" i="3" s="1"/>
  <c r="R125" i="3"/>
  <c r="R126" i="3" s="1"/>
  <c r="J125" i="3"/>
  <c r="J126" i="3" s="1"/>
  <c r="I125" i="3"/>
  <c r="I126" i="3" s="1"/>
  <c r="H125" i="3"/>
  <c r="H126" i="3" s="1"/>
  <c r="G125" i="3"/>
  <c r="G126" i="3" s="1"/>
  <c r="F125" i="3"/>
  <c r="F126" i="3" s="1"/>
  <c r="E125" i="3"/>
  <c r="E126" i="3" s="1"/>
  <c r="D125" i="3"/>
  <c r="D126" i="3" s="1"/>
  <c r="C125" i="3"/>
  <c r="C126" i="3" s="1"/>
  <c r="AK121" i="3"/>
  <c r="AJ121" i="3"/>
  <c r="AI121" i="3"/>
  <c r="AH121" i="3"/>
  <c r="AE121" i="3"/>
  <c r="AE122" i="3" s="1"/>
  <c r="AD121" i="3"/>
  <c r="AD122" i="3" s="1"/>
  <c r="AC121" i="3"/>
  <c r="AC122" i="3" s="1"/>
  <c r="AB121" i="3"/>
  <c r="AB122" i="3" s="1"/>
  <c r="AA121" i="3"/>
  <c r="AA122" i="3" s="1"/>
  <c r="Z121" i="3"/>
  <c r="Z122" i="3" s="1"/>
  <c r="Y121" i="3"/>
  <c r="Y122" i="3" s="1"/>
  <c r="X121" i="3"/>
  <c r="X122" i="3" s="1"/>
  <c r="R121" i="3"/>
  <c r="R122" i="3" s="1"/>
  <c r="J121" i="3"/>
  <c r="J122" i="3" s="1"/>
  <c r="I121" i="3"/>
  <c r="I122" i="3" s="1"/>
  <c r="H121" i="3"/>
  <c r="H122" i="3" s="1"/>
  <c r="G121" i="3"/>
  <c r="G122" i="3" s="1"/>
  <c r="F121" i="3"/>
  <c r="F122" i="3" s="1"/>
  <c r="E121" i="3"/>
  <c r="E122" i="3" s="1"/>
  <c r="D121" i="3"/>
  <c r="D122" i="3" s="1"/>
  <c r="C121" i="3"/>
  <c r="C122" i="3" s="1"/>
  <c r="AK117" i="3"/>
  <c r="AJ117" i="3"/>
  <c r="AI117" i="3"/>
  <c r="AH117" i="3"/>
  <c r="AE117" i="3"/>
  <c r="AE118" i="3" s="1"/>
  <c r="AD117" i="3"/>
  <c r="AD118" i="3" s="1"/>
  <c r="AC117" i="3"/>
  <c r="AC118" i="3" s="1"/>
  <c r="AB117" i="3"/>
  <c r="AB118" i="3" s="1"/>
  <c r="AA117" i="3"/>
  <c r="AA118" i="3" s="1"/>
  <c r="Z117" i="3"/>
  <c r="Z118" i="3" s="1"/>
  <c r="Y117" i="3"/>
  <c r="Y118" i="3" s="1"/>
  <c r="X117" i="3"/>
  <c r="X118" i="3" s="1"/>
  <c r="R117" i="3"/>
  <c r="R118" i="3" s="1"/>
  <c r="J117" i="3"/>
  <c r="J118" i="3" s="1"/>
  <c r="I117" i="3"/>
  <c r="I118" i="3" s="1"/>
  <c r="H117" i="3"/>
  <c r="H118" i="3" s="1"/>
  <c r="G117" i="3"/>
  <c r="G118" i="3" s="1"/>
  <c r="F117" i="3"/>
  <c r="F118" i="3" s="1"/>
  <c r="E117" i="3"/>
  <c r="E118" i="3" s="1"/>
  <c r="D117" i="3"/>
  <c r="D118" i="3" s="1"/>
  <c r="C117" i="3"/>
  <c r="C118" i="3" s="1"/>
  <c r="X114" i="3"/>
  <c r="AK113" i="3"/>
  <c r="AJ113" i="3"/>
  <c r="AI113" i="3"/>
  <c r="AH113" i="3"/>
  <c r="AE113" i="3"/>
  <c r="AE114" i="3" s="1"/>
  <c r="AD113" i="3"/>
  <c r="AD114" i="3" s="1"/>
  <c r="AC113" i="3"/>
  <c r="AC114" i="3" s="1"/>
  <c r="AB113" i="3"/>
  <c r="AB114" i="3" s="1"/>
  <c r="AA113" i="3"/>
  <c r="AA114" i="3" s="1"/>
  <c r="Z113" i="3"/>
  <c r="Z114" i="3" s="1"/>
  <c r="Y113" i="3"/>
  <c r="Y114" i="3" s="1"/>
  <c r="X113" i="3"/>
  <c r="R113" i="3"/>
  <c r="R114" i="3" s="1"/>
  <c r="J113" i="3"/>
  <c r="J114" i="3" s="1"/>
  <c r="I113" i="3"/>
  <c r="I114" i="3" s="1"/>
  <c r="H113" i="3"/>
  <c r="H114" i="3" s="1"/>
  <c r="G113" i="3"/>
  <c r="G114" i="3" s="1"/>
  <c r="F113" i="3"/>
  <c r="F114" i="3" s="1"/>
  <c r="E113" i="3"/>
  <c r="E114" i="3" s="1"/>
  <c r="D113" i="3"/>
  <c r="D114" i="3" s="1"/>
  <c r="C113" i="3"/>
  <c r="C114" i="3" s="1"/>
  <c r="AK109" i="3"/>
  <c r="AJ109" i="3"/>
  <c r="AI109" i="3"/>
  <c r="AH109" i="3"/>
  <c r="AE109" i="3"/>
  <c r="AE110" i="3" s="1"/>
  <c r="AD109" i="3"/>
  <c r="AD110" i="3" s="1"/>
  <c r="AC109" i="3"/>
  <c r="AC110" i="3" s="1"/>
  <c r="AB109" i="3"/>
  <c r="AB110" i="3" s="1"/>
  <c r="AA109" i="3"/>
  <c r="AA110" i="3" s="1"/>
  <c r="Z109" i="3"/>
  <c r="Z110" i="3" s="1"/>
  <c r="Y109" i="3"/>
  <c r="Y110" i="3" s="1"/>
  <c r="X109" i="3"/>
  <c r="X110" i="3" s="1"/>
  <c r="R109" i="3"/>
  <c r="R110" i="3" s="1"/>
  <c r="J109" i="3"/>
  <c r="J110" i="3" s="1"/>
  <c r="I109" i="3"/>
  <c r="I110" i="3" s="1"/>
  <c r="H109" i="3"/>
  <c r="H110" i="3" s="1"/>
  <c r="G109" i="3"/>
  <c r="G110" i="3" s="1"/>
  <c r="F109" i="3"/>
  <c r="F110" i="3" s="1"/>
  <c r="E109" i="3"/>
  <c r="E110" i="3" s="1"/>
  <c r="D109" i="3"/>
  <c r="D110" i="3" s="1"/>
  <c r="C109" i="3"/>
  <c r="C110" i="3" s="1"/>
  <c r="AK105" i="3"/>
  <c r="AJ105" i="3"/>
  <c r="AI105" i="3"/>
  <c r="AH105" i="3"/>
  <c r="AE105" i="3"/>
  <c r="AE106" i="3" s="1"/>
  <c r="AD105" i="3"/>
  <c r="AD106" i="3" s="1"/>
  <c r="AC105" i="3"/>
  <c r="AC106" i="3" s="1"/>
  <c r="AB105" i="3"/>
  <c r="AB106" i="3" s="1"/>
  <c r="AA105" i="3"/>
  <c r="AA106" i="3" s="1"/>
  <c r="Z105" i="3"/>
  <c r="Z106" i="3" s="1"/>
  <c r="Y105" i="3"/>
  <c r="Y106" i="3" s="1"/>
  <c r="X105" i="3"/>
  <c r="X106" i="3" s="1"/>
  <c r="R105" i="3"/>
  <c r="R106" i="3" s="1"/>
  <c r="J105" i="3"/>
  <c r="J106" i="3" s="1"/>
  <c r="I105" i="3"/>
  <c r="I106" i="3" s="1"/>
  <c r="H105" i="3"/>
  <c r="H106" i="3" s="1"/>
  <c r="G105" i="3"/>
  <c r="G106" i="3" s="1"/>
  <c r="F105" i="3"/>
  <c r="F106" i="3" s="1"/>
  <c r="E105" i="3"/>
  <c r="E106" i="3" s="1"/>
  <c r="D105" i="3"/>
  <c r="D106" i="3" s="1"/>
  <c r="C105" i="3"/>
  <c r="C106" i="3" s="1"/>
  <c r="AK101" i="3"/>
  <c r="AJ101" i="3"/>
  <c r="AI101" i="3"/>
  <c r="AH101" i="3"/>
  <c r="AE101" i="3"/>
  <c r="AE102" i="3" s="1"/>
  <c r="AD101" i="3"/>
  <c r="AD102" i="3" s="1"/>
  <c r="AC101" i="3"/>
  <c r="AC102" i="3" s="1"/>
  <c r="AB101" i="3"/>
  <c r="AB102" i="3" s="1"/>
  <c r="AA101" i="3"/>
  <c r="AA102" i="3" s="1"/>
  <c r="Z101" i="3"/>
  <c r="Z102" i="3" s="1"/>
  <c r="Y101" i="3"/>
  <c r="Y102" i="3" s="1"/>
  <c r="X101" i="3"/>
  <c r="X102" i="3" s="1"/>
  <c r="R101" i="3"/>
  <c r="R102" i="3" s="1"/>
  <c r="J101" i="3"/>
  <c r="J102" i="3" s="1"/>
  <c r="I101" i="3"/>
  <c r="I102" i="3" s="1"/>
  <c r="H101" i="3"/>
  <c r="H102" i="3" s="1"/>
  <c r="G101" i="3"/>
  <c r="G102" i="3" s="1"/>
  <c r="F101" i="3"/>
  <c r="F102" i="3" s="1"/>
  <c r="E101" i="3"/>
  <c r="E102" i="3" s="1"/>
  <c r="D101" i="3"/>
  <c r="D102" i="3" s="1"/>
  <c r="C101" i="3"/>
  <c r="C102" i="3" s="1"/>
  <c r="AK97" i="3"/>
  <c r="AJ97" i="3"/>
  <c r="AI97" i="3"/>
  <c r="AH97" i="3"/>
  <c r="AE97" i="3"/>
  <c r="AE98" i="3" s="1"/>
  <c r="AD97" i="3"/>
  <c r="AD98" i="3" s="1"/>
  <c r="AC97" i="3"/>
  <c r="AC98" i="3" s="1"/>
  <c r="AB97" i="3"/>
  <c r="AB98" i="3" s="1"/>
  <c r="AA97" i="3"/>
  <c r="AA98" i="3" s="1"/>
  <c r="Z97" i="3"/>
  <c r="Z98" i="3" s="1"/>
  <c r="Y97" i="3"/>
  <c r="Y98" i="3" s="1"/>
  <c r="X97" i="3"/>
  <c r="X98" i="3" s="1"/>
  <c r="R97" i="3"/>
  <c r="R98" i="3" s="1"/>
  <c r="J97" i="3"/>
  <c r="J98" i="3" s="1"/>
  <c r="I97" i="3"/>
  <c r="I98" i="3" s="1"/>
  <c r="H97" i="3"/>
  <c r="H98" i="3" s="1"/>
  <c r="G97" i="3"/>
  <c r="G98" i="3" s="1"/>
  <c r="F97" i="3"/>
  <c r="F98" i="3" s="1"/>
  <c r="E97" i="3"/>
  <c r="E98" i="3" s="1"/>
  <c r="D97" i="3"/>
  <c r="D98" i="3" s="1"/>
  <c r="C97" i="3"/>
  <c r="C98" i="3" s="1"/>
  <c r="AK93" i="3"/>
  <c r="AJ93" i="3"/>
  <c r="AI93" i="3"/>
  <c r="AH93" i="3"/>
  <c r="AE93" i="3"/>
  <c r="AE94" i="3" s="1"/>
  <c r="AD93" i="3"/>
  <c r="AD94" i="3" s="1"/>
  <c r="AC93" i="3"/>
  <c r="AC94" i="3" s="1"/>
  <c r="AB93" i="3"/>
  <c r="AB94" i="3" s="1"/>
  <c r="AA93" i="3"/>
  <c r="AA94" i="3" s="1"/>
  <c r="Z93" i="3"/>
  <c r="Z94" i="3" s="1"/>
  <c r="Y93" i="3"/>
  <c r="Y94" i="3" s="1"/>
  <c r="X93" i="3"/>
  <c r="X94" i="3" s="1"/>
  <c r="R93" i="3"/>
  <c r="R94" i="3" s="1"/>
  <c r="J93" i="3"/>
  <c r="J94" i="3" s="1"/>
  <c r="I93" i="3"/>
  <c r="I94" i="3" s="1"/>
  <c r="H93" i="3"/>
  <c r="H94" i="3" s="1"/>
  <c r="G93" i="3"/>
  <c r="G94" i="3" s="1"/>
  <c r="F93" i="3"/>
  <c r="F94" i="3" s="1"/>
  <c r="E93" i="3"/>
  <c r="E94" i="3" s="1"/>
  <c r="D93" i="3"/>
  <c r="D94" i="3" s="1"/>
  <c r="C93" i="3"/>
  <c r="C94" i="3" s="1"/>
  <c r="AK89" i="3"/>
  <c r="AJ89" i="3"/>
  <c r="AI89" i="3"/>
  <c r="AH89" i="3"/>
  <c r="AE89" i="3"/>
  <c r="AE90" i="3" s="1"/>
  <c r="AD89" i="3"/>
  <c r="AD90" i="3" s="1"/>
  <c r="AC89" i="3"/>
  <c r="AC90" i="3" s="1"/>
  <c r="AB89" i="3"/>
  <c r="AB90" i="3" s="1"/>
  <c r="AA89" i="3"/>
  <c r="AA90" i="3" s="1"/>
  <c r="Z89" i="3"/>
  <c r="Z90" i="3" s="1"/>
  <c r="Y89" i="3"/>
  <c r="Y90" i="3" s="1"/>
  <c r="X89" i="3"/>
  <c r="X90" i="3" s="1"/>
  <c r="R89" i="3"/>
  <c r="R90" i="3" s="1"/>
  <c r="J89" i="3"/>
  <c r="J90" i="3" s="1"/>
  <c r="I89" i="3"/>
  <c r="I90" i="3" s="1"/>
  <c r="H89" i="3"/>
  <c r="H90" i="3" s="1"/>
  <c r="G89" i="3"/>
  <c r="G90" i="3" s="1"/>
  <c r="F89" i="3"/>
  <c r="F90" i="3" s="1"/>
  <c r="E89" i="3"/>
  <c r="E90" i="3" s="1"/>
  <c r="D89" i="3"/>
  <c r="D90" i="3" s="1"/>
  <c r="C89" i="3"/>
  <c r="C90" i="3" s="1"/>
  <c r="AK85" i="3"/>
  <c r="AJ85" i="3"/>
  <c r="AI85" i="3"/>
  <c r="AH85" i="3"/>
  <c r="AE85" i="3"/>
  <c r="AE86" i="3" s="1"/>
  <c r="AD85" i="3"/>
  <c r="AD86" i="3" s="1"/>
  <c r="AC85" i="3"/>
  <c r="AC86" i="3" s="1"/>
  <c r="AB85" i="3"/>
  <c r="AB86" i="3" s="1"/>
  <c r="AA85" i="3"/>
  <c r="AA86" i="3" s="1"/>
  <c r="Z85" i="3"/>
  <c r="Z86" i="3" s="1"/>
  <c r="Y85" i="3"/>
  <c r="Y86" i="3" s="1"/>
  <c r="X85" i="3"/>
  <c r="X86" i="3" s="1"/>
  <c r="R85" i="3"/>
  <c r="R86" i="3" s="1"/>
  <c r="J85" i="3"/>
  <c r="J86" i="3" s="1"/>
  <c r="I85" i="3"/>
  <c r="I86" i="3" s="1"/>
  <c r="H85" i="3"/>
  <c r="H86" i="3" s="1"/>
  <c r="G85" i="3"/>
  <c r="G86" i="3" s="1"/>
  <c r="F85" i="3"/>
  <c r="F86" i="3" s="1"/>
  <c r="E85" i="3"/>
  <c r="E86" i="3" s="1"/>
  <c r="D85" i="3"/>
  <c r="D86" i="3" s="1"/>
  <c r="C85" i="3"/>
  <c r="C86" i="3" s="1"/>
  <c r="E82" i="3"/>
  <c r="AK81" i="3"/>
  <c r="AJ81" i="3"/>
  <c r="AI81" i="3"/>
  <c r="AH81" i="3"/>
  <c r="AE81" i="3"/>
  <c r="AE82" i="3" s="1"/>
  <c r="AD81" i="3"/>
  <c r="AD82" i="3" s="1"/>
  <c r="AC81" i="3"/>
  <c r="AC82" i="3" s="1"/>
  <c r="AB81" i="3"/>
  <c r="AB82" i="3" s="1"/>
  <c r="AA81" i="3"/>
  <c r="AA82" i="3" s="1"/>
  <c r="Z81" i="3"/>
  <c r="Z82" i="3" s="1"/>
  <c r="Y81" i="3"/>
  <c r="Y82" i="3" s="1"/>
  <c r="X81" i="3"/>
  <c r="X82" i="3" s="1"/>
  <c r="R81" i="3"/>
  <c r="R82" i="3" s="1"/>
  <c r="J81" i="3"/>
  <c r="J82" i="3" s="1"/>
  <c r="I81" i="3"/>
  <c r="I82" i="3" s="1"/>
  <c r="H81" i="3"/>
  <c r="H82" i="3" s="1"/>
  <c r="G81" i="3"/>
  <c r="G82" i="3" s="1"/>
  <c r="F81" i="3"/>
  <c r="F82" i="3" s="1"/>
  <c r="E81" i="3"/>
  <c r="D81" i="3"/>
  <c r="D82" i="3" s="1"/>
  <c r="C81" i="3"/>
  <c r="C82" i="3" s="1"/>
  <c r="AK77" i="3"/>
  <c r="AJ77" i="3"/>
  <c r="AI77" i="3"/>
  <c r="AH77" i="3"/>
  <c r="AE77" i="3"/>
  <c r="AE78" i="3" s="1"/>
  <c r="AD77" i="3"/>
  <c r="AD78" i="3" s="1"/>
  <c r="AC77" i="3"/>
  <c r="AC78" i="3" s="1"/>
  <c r="AB77" i="3"/>
  <c r="AB78" i="3" s="1"/>
  <c r="AA77" i="3"/>
  <c r="AA78" i="3" s="1"/>
  <c r="Z77" i="3"/>
  <c r="Z78" i="3" s="1"/>
  <c r="Y77" i="3"/>
  <c r="Y78" i="3" s="1"/>
  <c r="X77" i="3"/>
  <c r="X78" i="3" s="1"/>
  <c r="R77" i="3"/>
  <c r="R78" i="3" s="1"/>
  <c r="J77" i="3"/>
  <c r="J78" i="3" s="1"/>
  <c r="I77" i="3"/>
  <c r="I78" i="3" s="1"/>
  <c r="H77" i="3"/>
  <c r="H78" i="3" s="1"/>
  <c r="G77" i="3"/>
  <c r="G78" i="3" s="1"/>
  <c r="F77" i="3"/>
  <c r="F78" i="3" s="1"/>
  <c r="E77" i="3"/>
  <c r="E78" i="3" s="1"/>
  <c r="D77" i="3"/>
  <c r="D78" i="3" s="1"/>
  <c r="C77" i="3"/>
  <c r="C78" i="3" s="1"/>
  <c r="AK73" i="3"/>
  <c r="AJ73" i="3"/>
  <c r="AI73" i="3"/>
  <c r="AH73" i="3"/>
  <c r="AE73" i="3"/>
  <c r="AE74" i="3" s="1"/>
  <c r="AD73" i="3"/>
  <c r="AD74" i="3" s="1"/>
  <c r="AC73" i="3"/>
  <c r="AC74" i="3" s="1"/>
  <c r="AB73" i="3"/>
  <c r="AB74" i="3" s="1"/>
  <c r="AA73" i="3"/>
  <c r="AA74" i="3" s="1"/>
  <c r="Z73" i="3"/>
  <c r="Z74" i="3" s="1"/>
  <c r="Y73" i="3"/>
  <c r="Y74" i="3" s="1"/>
  <c r="X73" i="3"/>
  <c r="X74" i="3" s="1"/>
  <c r="R73" i="3"/>
  <c r="R74" i="3" s="1"/>
  <c r="J73" i="3"/>
  <c r="J74" i="3" s="1"/>
  <c r="I73" i="3"/>
  <c r="I74" i="3" s="1"/>
  <c r="H73" i="3"/>
  <c r="H74" i="3" s="1"/>
  <c r="G73" i="3"/>
  <c r="G74" i="3" s="1"/>
  <c r="F73" i="3"/>
  <c r="F74" i="3" s="1"/>
  <c r="E73" i="3"/>
  <c r="E74" i="3" s="1"/>
  <c r="D73" i="3"/>
  <c r="D74" i="3" s="1"/>
  <c r="C73" i="3"/>
  <c r="C74" i="3" s="1"/>
  <c r="AD70" i="3"/>
  <c r="R70" i="3"/>
  <c r="F70" i="3"/>
  <c r="E70" i="3"/>
  <c r="AK69" i="3"/>
  <c r="AJ69" i="3"/>
  <c r="AI69" i="3"/>
  <c r="AK65" i="3"/>
  <c r="AJ65" i="3"/>
  <c r="AI65" i="3"/>
  <c r="AE65" i="3"/>
  <c r="AE66" i="3" s="1"/>
  <c r="AD65" i="3"/>
  <c r="AD66" i="3" s="1"/>
  <c r="AC65" i="3"/>
  <c r="AC66" i="3" s="1"/>
  <c r="AB65" i="3"/>
  <c r="AB66" i="3" s="1"/>
  <c r="AA65" i="3"/>
  <c r="AA66" i="3" s="1"/>
  <c r="Z65" i="3"/>
  <c r="Z66" i="3" s="1"/>
  <c r="Y65" i="3"/>
  <c r="Y66" i="3" s="1"/>
  <c r="X65" i="3"/>
  <c r="X66" i="3" s="1"/>
  <c r="R65" i="3"/>
  <c r="R66" i="3" s="1"/>
  <c r="J65" i="3"/>
  <c r="J66" i="3" s="1"/>
  <c r="I65" i="3"/>
  <c r="I66" i="3" s="1"/>
  <c r="H65" i="3"/>
  <c r="H66" i="3" s="1"/>
  <c r="G65" i="3"/>
  <c r="G66" i="3" s="1"/>
  <c r="F65" i="3"/>
  <c r="F66" i="3" s="1"/>
  <c r="E65" i="3"/>
  <c r="E66" i="3" s="1"/>
  <c r="D65" i="3"/>
  <c r="D66" i="3" s="1"/>
  <c r="C65" i="3"/>
  <c r="C66" i="3" s="1"/>
  <c r="AK61" i="3"/>
  <c r="AJ61" i="3"/>
  <c r="AI61" i="3"/>
  <c r="AE61" i="3"/>
  <c r="AE62" i="3" s="1"/>
  <c r="AD61" i="3"/>
  <c r="AD62" i="3" s="1"/>
  <c r="AC61" i="3"/>
  <c r="AC62" i="3" s="1"/>
  <c r="AB61" i="3"/>
  <c r="AB62" i="3" s="1"/>
  <c r="AA61" i="3"/>
  <c r="AA62" i="3" s="1"/>
  <c r="Z61" i="3"/>
  <c r="Z62" i="3" s="1"/>
  <c r="Y61" i="3"/>
  <c r="Y62" i="3" s="1"/>
  <c r="X61" i="3"/>
  <c r="X62" i="3" s="1"/>
  <c r="R61" i="3"/>
  <c r="R62" i="3" s="1"/>
  <c r="J61" i="3"/>
  <c r="J62" i="3" s="1"/>
  <c r="I61" i="3"/>
  <c r="I62" i="3" s="1"/>
  <c r="H61" i="3"/>
  <c r="H62" i="3" s="1"/>
  <c r="G61" i="3"/>
  <c r="G62" i="3" s="1"/>
  <c r="F61" i="3"/>
  <c r="F62" i="3" s="1"/>
  <c r="E61" i="3"/>
  <c r="E62" i="3" s="1"/>
  <c r="D61" i="3"/>
  <c r="D62" i="3" s="1"/>
  <c r="C61" i="3"/>
  <c r="C62" i="3" s="1"/>
  <c r="AK57" i="3"/>
  <c r="AJ57" i="3"/>
  <c r="AI57" i="3"/>
  <c r="AE57" i="3"/>
  <c r="AE58" i="3" s="1"/>
  <c r="AD57" i="3"/>
  <c r="AD58" i="3" s="1"/>
  <c r="AC57" i="3"/>
  <c r="AC58" i="3" s="1"/>
  <c r="AB57" i="3"/>
  <c r="AB58" i="3" s="1"/>
  <c r="AA57" i="3"/>
  <c r="AA58" i="3" s="1"/>
  <c r="Z57" i="3"/>
  <c r="Z58" i="3" s="1"/>
  <c r="Y57" i="3"/>
  <c r="Y58" i="3" s="1"/>
  <c r="X57" i="3"/>
  <c r="X58" i="3" s="1"/>
  <c r="R57" i="3"/>
  <c r="R58" i="3" s="1"/>
  <c r="J57" i="3"/>
  <c r="J58" i="3" s="1"/>
  <c r="I57" i="3"/>
  <c r="I58" i="3" s="1"/>
  <c r="H57" i="3"/>
  <c r="H58" i="3" s="1"/>
  <c r="G57" i="3"/>
  <c r="G58" i="3" s="1"/>
  <c r="F57" i="3"/>
  <c r="F58" i="3" s="1"/>
  <c r="E57" i="3"/>
  <c r="E58" i="3" s="1"/>
  <c r="D57" i="3"/>
  <c r="D58" i="3" s="1"/>
  <c r="C57" i="3"/>
  <c r="C58" i="3" s="1"/>
  <c r="AK53" i="3"/>
  <c r="AJ53" i="3"/>
  <c r="AI53" i="3"/>
  <c r="AE53" i="3"/>
  <c r="AE54" i="3" s="1"/>
  <c r="AD53" i="3"/>
  <c r="AD54" i="3" s="1"/>
  <c r="AC53" i="3"/>
  <c r="AC54" i="3" s="1"/>
  <c r="AB53" i="3"/>
  <c r="AB54" i="3" s="1"/>
  <c r="AA53" i="3"/>
  <c r="AA54" i="3" s="1"/>
  <c r="Z53" i="3"/>
  <c r="Z54" i="3" s="1"/>
  <c r="Y53" i="3"/>
  <c r="Y54" i="3" s="1"/>
  <c r="X53" i="3"/>
  <c r="X54" i="3" s="1"/>
  <c r="R53" i="3"/>
  <c r="R54" i="3" s="1"/>
  <c r="J53" i="3"/>
  <c r="J54" i="3" s="1"/>
  <c r="I53" i="3"/>
  <c r="I54" i="3" s="1"/>
  <c r="H53" i="3"/>
  <c r="H54" i="3" s="1"/>
  <c r="G53" i="3"/>
  <c r="G54" i="3" s="1"/>
  <c r="F53" i="3"/>
  <c r="F54" i="3" s="1"/>
  <c r="E53" i="3"/>
  <c r="E54" i="3" s="1"/>
  <c r="D53" i="3"/>
  <c r="D54" i="3" s="1"/>
  <c r="C53" i="3"/>
  <c r="C54" i="3" s="1"/>
  <c r="AK49" i="3"/>
  <c r="AJ49" i="3"/>
  <c r="AI49" i="3"/>
  <c r="AE49" i="3"/>
  <c r="AE50" i="3" s="1"/>
  <c r="AD49" i="3"/>
  <c r="AD50" i="3" s="1"/>
  <c r="AC49" i="3"/>
  <c r="AC50" i="3" s="1"/>
  <c r="AB49" i="3"/>
  <c r="AB50" i="3" s="1"/>
  <c r="AA49" i="3"/>
  <c r="AA50" i="3" s="1"/>
  <c r="Z49" i="3"/>
  <c r="Z50" i="3" s="1"/>
  <c r="Y49" i="3"/>
  <c r="Y50" i="3" s="1"/>
  <c r="X49" i="3"/>
  <c r="X50" i="3" s="1"/>
  <c r="R49" i="3"/>
  <c r="R50" i="3" s="1"/>
  <c r="J49" i="3"/>
  <c r="J50" i="3" s="1"/>
  <c r="I49" i="3"/>
  <c r="I50" i="3" s="1"/>
  <c r="H49" i="3"/>
  <c r="H50" i="3" s="1"/>
  <c r="G49" i="3"/>
  <c r="G50" i="3" s="1"/>
  <c r="F49" i="3"/>
  <c r="F50" i="3" s="1"/>
  <c r="E49" i="3"/>
  <c r="E50" i="3" s="1"/>
  <c r="D49" i="3"/>
  <c r="D50" i="3" s="1"/>
  <c r="C49" i="3"/>
  <c r="C50" i="3" s="1"/>
  <c r="AK45" i="3"/>
  <c r="AJ45" i="3"/>
  <c r="AI45" i="3"/>
  <c r="AE45" i="3"/>
  <c r="AE46" i="3" s="1"/>
  <c r="AD45" i="3"/>
  <c r="AD46" i="3" s="1"/>
  <c r="AC45" i="3"/>
  <c r="AC46" i="3" s="1"/>
  <c r="AB45" i="3"/>
  <c r="AB46" i="3" s="1"/>
  <c r="AA45" i="3"/>
  <c r="AA46" i="3" s="1"/>
  <c r="Z45" i="3"/>
  <c r="Z46" i="3" s="1"/>
  <c r="Y45" i="3"/>
  <c r="Y46" i="3" s="1"/>
  <c r="X45" i="3"/>
  <c r="X46" i="3" s="1"/>
  <c r="R45" i="3"/>
  <c r="R46" i="3" s="1"/>
  <c r="J45" i="3"/>
  <c r="J46" i="3" s="1"/>
  <c r="I45" i="3"/>
  <c r="I46" i="3" s="1"/>
  <c r="H45" i="3"/>
  <c r="H46" i="3" s="1"/>
  <c r="G45" i="3"/>
  <c r="G46" i="3" s="1"/>
  <c r="F45" i="3"/>
  <c r="F46" i="3" s="1"/>
  <c r="E45" i="3"/>
  <c r="E46" i="3" s="1"/>
  <c r="D45" i="3"/>
  <c r="D46" i="3" s="1"/>
  <c r="C45" i="3"/>
  <c r="C46" i="3" s="1"/>
  <c r="AK41" i="3"/>
  <c r="AJ41" i="3"/>
  <c r="AI41" i="3"/>
  <c r="AE41" i="3"/>
  <c r="AE42" i="3" s="1"/>
  <c r="AD41" i="3"/>
  <c r="AD42" i="3" s="1"/>
  <c r="AC41" i="3"/>
  <c r="AC42" i="3" s="1"/>
  <c r="AB41" i="3"/>
  <c r="AB42" i="3" s="1"/>
  <c r="AA41" i="3"/>
  <c r="AA42" i="3" s="1"/>
  <c r="Z41" i="3"/>
  <c r="Z42" i="3" s="1"/>
  <c r="Y41" i="3"/>
  <c r="Y42" i="3" s="1"/>
  <c r="X41" i="3"/>
  <c r="X42" i="3" s="1"/>
  <c r="R41" i="3"/>
  <c r="R42" i="3" s="1"/>
  <c r="J41" i="3"/>
  <c r="J42" i="3" s="1"/>
  <c r="I41" i="3"/>
  <c r="I42" i="3" s="1"/>
  <c r="H41" i="3"/>
  <c r="H42" i="3" s="1"/>
  <c r="G41" i="3"/>
  <c r="G42" i="3" s="1"/>
  <c r="F41" i="3"/>
  <c r="F42" i="3" s="1"/>
  <c r="E41" i="3"/>
  <c r="E42" i="3" s="1"/>
  <c r="D41" i="3"/>
  <c r="D42" i="3" s="1"/>
  <c r="C41" i="3"/>
  <c r="C42" i="3" s="1"/>
  <c r="K40" i="3" s="1"/>
  <c r="AJ42" i="3" s="1"/>
  <c r="AK37" i="3"/>
  <c r="AJ37" i="3"/>
  <c r="AI37" i="3"/>
  <c r="AE37" i="3"/>
  <c r="AE38" i="3" s="1"/>
  <c r="AD37" i="3"/>
  <c r="AD38" i="3" s="1"/>
  <c r="AC37" i="3"/>
  <c r="AC38" i="3" s="1"/>
  <c r="AB37" i="3"/>
  <c r="AB38" i="3" s="1"/>
  <c r="AA37" i="3"/>
  <c r="AA38" i="3" s="1"/>
  <c r="Z37" i="3"/>
  <c r="Z38" i="3" s="1"/>
  <c r="Y37" i="3"/>
  <c r="Y38" i="3" s="1"/>
  <c r="X37" i="3"/>
  <c r="X38" i="3" s="1"/>
  <c r="R37" i="3"/>
  <c r="R38" i="3" s="1"/>
  <c r="J37" i="3"/>
  <c r="J38" i="3" s="1"/>
  <c r="I37" i="3"/>
  <c r="I38" i="3" s="1"/>
  <c r="H37" i="3"/>
  <c r="H38" i="3" s="1"/>
  <c r="G37" i="3"/>
  <c r="G38" i="3" s="1"/>
  <c r="F37" i="3"/>
  <c r="F38" i="3" s="1"/>
  <c r="E37" i="3"/>
  <c r="E38" i="3" s="1"/>
  <c r="D37" i="3"/>
  <c r="D38" i="3" s="1"/>
  <c r="C37" i="3"/>
  <c r="C38" i="3" s="1"/>
  <c r="AK33" i="3"/>
  <c r="AJ33" i="3"/>
  <c r="AI33" i="3"/>
  <c r="AE33" i="3"/>
  <c r="AE34" i="3" s="1"/>
  <c r="AD33" i="3"/>
  <c r="AD34" i="3" s="1"/>
  <c r="AC33" i="3"/>
  <c r="AC34" i="3" s="1"/>
  <c r="AB33" i="3"/>
  <c r="AB34" i="3" s="1"/>
  <c r="AA33" i="3"/>
  <c r="AA34" i="3" s="1"/>
  <c r="Z33" i="3"/>
  <c r="Z34" i="3" s="1"/>
  <c r="Y33" i="3"/>
  <c r="Y34" i="3" s="1"/>
  <c r="X33" i="3"/>
  <c r="X34" i="3" s="1"/>
  <c r="R33" i="3"/>
  <c r="R34" i="3" s="1"/>
  <c r="J33" i="3"/>
  <c r="J34" i="3" s="1"/>
  <c r="I33" i="3"/>
  <c r="I34" i="3" s="1"/>
  <c r="H33" i="3"/>
  <c r="H34" i="3" s="1"/>
  <c r="G33" i="3"/>
  <c r="G34" i="3" s="1"/>
  <c r="F33" i="3"/>
  <c r="F34" i="3" s="1"/>
  <c r="E33" i="3"/>
  <c r="E34" i="3" s="1"/>
  <c r="D33" i="3"/>
  <c r="D34" i="3" s="1"/>
  <c r="C33" i="3"/>
  <c r="C34" i="3" s="1"/>
  <c r="AK29" i="3"/>
  <c r="AJ29" i="3"/>
  <c r="AI29" i="3"/>
  <c r="AE29" i="3"/>
  <c r="AE30" i="3" s="1"/>
  <c r="AD29" i="3"/>
  <c r="AD30" i="3" s="1"/>
  <c r="AC29" i="3"/>
  <c r="AC30" i="3" s="1"/>
  <c r="AB29" i="3"/>
  <c r="AB30" i="3" s="1"/>
  <c r="AA29" i="3"/>
  <c r="AA30" i="3" s="1"/>
  <c r="Z29" i="3"/>
  <c r="Z30" i="3" s="1"/>
  <c r="Y29" i="3"/>
  <c r="Y30" i="3" s="1"/>
  <c r="X29" i="3"/>
  <c r="X30" i="3" s="1"/>
  <c r="R29" i="3"/>
  <c r="R30" i="3" s="1"/>
  <c r="J29" i="3"/>
  <c r="J30" i="3" s="1"/>
  <c r="I29" i="3"/>
  <c r="I30" i="3" s="1"/>
  <c r="H29" i="3"/>
  <c r="H30" i="3" s="1"/>
  <c r="G29" i="3"/>
  <c r="G30" i="3" s="1"/>
  <c r="F29" i="3"/>
  <c r="F30" i="3" s="1"/>
  <c r="E29" i="3"/>
  <c r="E30" i="3" s="1"/>
  <c r="D29" i="3"/>
  <c r="D30" i="3" s="1"/>
  <c r="C29" i="3"/>
  <c r="C30" i="3" s="1"/>
  <c r="J26" i="3"/>
  <c r="AK25" i="3"/>
  <c r="AJ25" i="3"/>
  <c r="AI25" i="3"/>
  <c r="AE25" i="3"/>
  <c r="AE26" i="3" s="1"/>
  <c r="AD25" i="3"/>
  <c r="AD26" i="3" s="1"/>
  <c r="AC25" i="3"/>
  <c r="AC26" i="3" s="1"/>
  <c r="AB25" i="3"/>
  <c r="AB26" i="3" s="1"/>
  <c r="AA25" i="3"/>
  <c r="AA26" i="3" s="1"/>
  <c r="Z25" i="3"/>
  <c r="Z26" i="3" s="1"/>
  <c r="Y25" i="3"/>
  <c r="Y26" i="3" s="1"/>
  <c r="X25" i="3"/>
  <c r="X26" i="3" s="1"/>
  <c r="R25" i="3"/>
  <c r="R26" i="3" s="1"/>
  <c r="J25" i="3"/>
  <c r="I25" i="3"/>
  <c r="I26" i="3" s="1"/>
  <c r="H25" i="3"/>
  <c r="H26" i="3" s="1"/>
  <c r="G25" i="3"/>
  <c r="G26" i="3" s="1"/>
  <c r="F25" i="3"/>
  <c r="F26" i="3" s="1"/>
  <c r="E25" i="3"/>
  <c r="E26" i="3" s="1"/>
  <c r="D25" i="3"/>
  <c r="D26" i="3" s="1"/>
  <c r="C25" i="3"/>
  <c r="C26" i="3" s="1"/>
  <c r="AK21" i="3"/>
  <c r="AJ21" i="3"/>
  <c r="AI21" i="3"/>
  <c r="AE21" i="3"/>
  <c r="AE22" i="3" s="1"/>
  <c r="AD21" i="3"/>
  <c r="AD22" i="3" s="1"/>
  <c r="AC21" i="3"/>
  <c r="AC22" i="3" s="1"/>
  <c r="AB21" i="3"/>
  <c r="AB22" i="3" s="1"/>
  <c r="AA21" i="3"/>
  <c r="AA22" i="3" s="1"/>
  <c r="Z21" i="3"/>
  <c r="Z22" i="3" s="1"/>
  <c r="Y21" i="3"/>
  <c r="Y22" i="3" s="1"/>
  <c r="X21" i="3"/>
  <c r="X22" i="3" s="1"/>
  <c r="R21" i="3"/>
  <c r="R22" i="3" s="1"/>
  <c r="J21" i="3"/>
  <c r="J22" i="3" s="1"/>
  <c r="I21" i="3"/>
  <c r="I22" i="3" s="1"/>
  <c r="H21" i="3"/>
  <c r="H22" i="3" s="1"/>
  <c r="G21" i="3"/>
  <c r="G22" i="3" s="1"/>
  <c r="F21" i="3"/>
  <c r="F22" i="3" s="1"/>
  <c r="E21" i="3"/>
  <c r="E22" i="3" s="1"/>
  <c r="D21" i="3"/>
  <c r="D22" i="3" s="1"/>
  <c r="C21" i="3"/>
  <c r="C22" i="3" s="1"/>
  <c r="AK17" i="3"/>
  <c r="AJ17" i="3"/>
  <c r="AI17" i="3"/>
  <c r="AE17" i="3"/>
  <c r="AE18" i="3" s="1"/>
  <c r="AD17" i="3"/>
  <c r="AD18" i="3" s="1"/>
  <c r="AC17" i="3"/>
  <c r="AC18" i="3" s="1"/>
  <c r="AB17" i="3"/>
  <c r="AB18" i="3" s="1"/>
  <c r="AA17" i="3"/>
  <c r="AA18" i="3" s="1"/>
  <c r="Z17" i="3"/>
  <c r="Z18" i="3" s="1"/>
  <c r="Y17" i="3"/>
  <c r="Y18" i="3" s="1"/>
  <c r="X17" i="3"/>
  <c r="X18" i="3" s="1"/>
  <c r="R17" i="3"/>
  <c r="R18" i="3" s="1"/>
  <c r="J17" i="3"/>
  <c r="J18" i="3" s="1"/>
  <c r="I17" i="3"/>
  <c r="I18" i="3" s="1"/>
  <c r="H17" i="3"/>
  <c r="H18" i="3" s="1"/>
  <c r="G17" i="3"/>
  <c r="G18" i="3" s="1"/>
  <c r="F17" i="3"/>
  <c r="F18" i="3" s="1"/>
  <c r="E17" i="3"/>
  <c r="E18" i="3" s="1"/>
  <c r="D17" i="3"/>
  <c r="D18" i="3" s="1"/>
  <c r="C17" i="3"/>
  <c r="C18" i="3" s="1"/>
  <c r="AK13" i="3"/>
  <c r="AJ13" i="3"/>
  <c r="AI13" i="3"/>
  <c r="AE13" i="3"/>
  <c r="AE14" i="3" s="1"/>
  <c r="AD13" i="3"/>
  <c r="AD14" i="3" s="1"/>
  <c r="AC13" i="3"/>
  <c r="AC14" i="3" s="1"/>
  <c r="AB13" i="3"/>
  <c r="AB14" i="3" s="1"/>
  <c r="AA13" i="3"/>
  <c r="AA14" i="3" s="1"/>
  <c r="Z13" i="3"/>
  <c r="Z14" i="3" s="1"/>
  <c r="Y13" i="3"/>
  <c r="Y14" i="3" s="1"/>
  <c r="X13" i="3"/>
  <c r="X14" i="3" s="1"/>
  <c r="R13" i="3"/>
  <c r="R14" i="3" s="1"/>
  <c r="J13" i="3"/>
  <c r="J14" i="3" s="1"/>
  <c r="I13" i="3"/>
  <c r="I14" i="3" s="1"/>
  <c r="H13" i="3"/>
  <c r="H14" i="3" s="1"/>
  <c r="G13" i="3"/>
  <c r="G14" i="3" s="1"/>
  <c r="F13" i="3"/>
  <c r="F14" i="3" s="1"/>
  <c r="E13" i="3"/>
  <c r="E14" i="3" s="1"/>
  <c r="D13" i="3"/>
  <c r="D14" i="3" s="1"/>
  <c r="C13" i="3"/>
  <c r="C14" i="3" s="1"/>
  <c r="AE10" i="3"/>
  <c r="AK9" i="3"/>
  <c r="AJ9" i="3"/>
  <c r="AI9" i="3"/>
  <c r="AE9" i="3"/>
  <c r="AD9" i="3"/>
  <c r="AD10" i="3" s="1"/>
  <c r="AC9" i="3"/>
  <c r="AC10" i="3" s="1"/>
  <c r="AB9" i="3"/>
  <c r="AB10" i="3" s="1"/>
  <c r="AA9" i="3"/>
  <c r="AA10" i="3" s="1"/>
  <c r="Z9" i="3"/>
  <c r="Z10" i="3" s="1"/>
  <c r="Y9" i="3"/>
  <c r="Y10" i="3" s="1"/>
  <c r="X9" i="3"/>
  <c r="X10" i="3" s="1"/>
  <c r="R9" i="3"/>
  <c r="R10" i="3" s="1"/>
  <c r="J9" i="3"/>
  <c r="J10" i="3" s="1"/>
  <c r="I9" i="3"/>
  <c r="I10" i="3" s="1"/>
  <c r="H9" i="3"/>
  <c r="H10" i="3" s="1"/>
  <c r="G9" i="3"/>
  <c r="G10" i="3" s="1"/>
  <c r="F9" i="3"/>
  <c r="F10" i="3" s="1"/>
  <c r="E9" i="3"/>
  <c r="E10" i="3" s="1"/>
  <c r="D9" i="3"/>
  <c r="D10" i="3" s="1"/>
  <c r="C9" i="3"/>
  <c r="C10" i="3" s="1"/>
  <c r="X6" i="3"/>
  <c r="R6" i="3"/>
  <c r="J6" i="3"/>
  <c r="E6" i="3"/>
  <c r="AK5" i="3"/>
  <c r="AJ5" i="3"/>
  <c r="AI5" i="3"/>
  <c r="M48" i="3" l="1"/>
  <c r="M60" i="3"/>
  <c r="K36" i="3"/>
  <c r="K48" i="3"/>
  <c r="AH50" i="3" s="1"/>
  <c r="K60" i="3"/>
  <c r="AJ62" i="3" s="1"/>
  <c r="K44" i="3"/>
  <c r="AI46" i="3" s="1"/>
  <c r="K76" i="3"/>
  <c r="AI78" i="3" s="1"/>
  <c r="K124" i="3"/>
  <c r="AK126" i="3" s="1"/>
  <c r="K112" i="3"/>
  <c r="AJ114" i="3" s="1"/>
  <c r="K12" i="3"/>
  <c r="AI14" i="3" s="1"/>
  <c r="K100" i="3"/>
  <c r="AK102" i="3" s="1"/>
  <c r="K52" i="3"/>
  <c r="AK54" i="3" s="1"/>
  <c r="M100" i="3"/>
  <c r="M40" i="3"/>
  <c r="O40" i="3" s="1"/>
  <c r="K8" i="3"/>
  <c r="AI10" i="3" s="1"/>
  <c r="M124" i="3"/>
  <c r="K120" i="3"/>
  <c r="AH122" i="3" s="1"/>
  <c r="K116" i="3"/>
  <c r="AK118" i="3" s="1"/>
  <c r="M112" i="3"/>
  <c r="K104" i="3"/>
  <c r="AK106" i="3" s="1"/>
  <c r="M104" i="3"/>
  <c r="K92" i="3"/>
  <c r="AK94" i="3" s="1"/>
  <c r="K88" i="3"/>
  <c r="AH90" i="3" s="1"/>
  <c r="K84" i="3"/>
  <c r="AK86" i="3" s="1"/>
  <c r="M80" i="3"/>
  <c r="K80" i="3"/>
  <c r="AJ82" i="3" s="1"/>
  <c r="K72" i="3"/>
  <c r="AK74" i="3" s="1"/>
  <c r="M72" i="3"/>
  <c r="K32" i="3"/>
  <c r="AK34" i="3" s="1"/>
  <c r="M28" i="3"/>
  <c r="K20" i="3"/>
  <c r="AK22" i="3" s="1"/>
  <c r="M16" i="3"/>
  <c r="K16" i="3"/>
  <c r="AH18" i="3" s="1"/>
  <c r="K108" i="3"/>
  <c r="AH110" i="3" s="1"/>
  <c r="O60" i="3"/>
  <c r="M12" i="3"/>
  <c r="O12" i="3" s="1"/>
  <c r="K4" i="3"/>
  <c r="AH6" i="3" s="1"/>
  <c r="M4" i="3"/>
  <c r="M8" i="3"/>
  <c r="K68" i="3"/>
  <c r="AI70" i="3" s="1"/>
  <c r="M68" i="3"/>
  <c r="AJ14" i="3"/>
  <c r="K24" i="3"/>
  <c r="AI26" i="3" s="1"/>
  <c r="AK42" i="3"/>
  <c r="K56" i="3"/>
  <c r="AJ58" i="3" s="1"/>
  <c r="M24" i="3"/>
  <c r="M56" i="3"/>
  <c r="M36" i="3"/>
  <c r="O36" i="3" s="1"/>
  <c r="AH38" i="3"/>
  <c r="M64" i="3"/>
  <c r="M76" i="3"/>
  <c r="K28" i="3"/>
  <c r="AK30" i="3" s="1"/>
  <c r="AI38" i="3"/>
  <c r="M88" i="3"/>
  <c r="K96" i="3"/>
  <c r="AI98" i="3" s="1"/>
  <c r="M108" i="3"/>
  <c r="AJ38" i="3"/>
  <c r="M96" i="3"/>
  <c r="M120" i="3"/>
  <c r="AK38" i="3"/>
  <c r="AH42" i="3"/>
  <c r="AI42" i="3"/>
  <c r="M84" i="3"/>
  <c r="M52" i="3"/>
  <c r="AJ98" i="3"/>
  <c r="M116" i="3"/>
  <c r="AH14" i="3"/>
  <c r="M32" i="3"/>
  <c r="M92" i="3"/>
  <c r="M44" i="3"/>
  <c r="M20" i="3"/>
  <c r="K64" i="3"/>
  <c r="AK66" i="3" s="1"/>
  <c r="AH121" i="2"/>
  <c r="AH117" i="2"/>
  <c r="AH113" i="2"/>
  <c r="AH109" i="2"/>
  <c r="AH105" i="2"/>
  <c r="AH101" i="2"/>
  <c r="AH97" i="2"/>
  <c r="AH93" i="2"/>
  <c r="AH89" i="2"/>
  <c r="AH85" i="2"/>
  <c r="AH81" i="2"/>
  <c r="AH77" i="2"/>
  <c r="AH73" i="2"/>
  <c r="AH69" i="2"/>
  <c r="AI126" i="3" l="1"/>
  <c r="AJ126" i="3"/>
  <c r="O124" i="3"/>
  <c r="AH126" i="3"/>
  <c r="AJ122" i="3"/>
  <c r="O120" i="3"/>
  <c r="AI122" i="3"/>
  <c r="AK122" i="3"/>
  <c r="AI118" i="3"/>
  <c r="AI114" i="3"/>
  <c r="AJ118" i="3"/>
  <c r="AJ106" i="3"/>
  <c r="AI106" i="3"/>
  <c r="O104" i="3"/>
  <c r="O100" i="3"/>
  <c r="AJ102" i="3"/>
  <c r="AI102" i="3"/>
  <c r="AK98" i="3"/>
  <c r="AH102" i="3"/>
  <c r="AI94" i="3"/>
  <c r="AI82" i="3"/>
  <c r="AK82" i="3"/>
  <c r="AH82" i="3"/>
  <c r="AK62" i="3"/>
  <c r="AH62" i="3"/>
  <c r="AI62" i="3"/>
  <c r="O48" i="3"/>
  <c r="AJ50" i="3"/>
  <c r="AI50" i="3"/>
  <c r="AK58" i="3"/>
  <c r="AH58" i="3"/>
  <c r="AI58" i="3"/>
  <c r="AJ54" i="3"/>
  <c r="AH54" i="3"/>
  <c r="AI54" i="3"/>
  <c r="O52" i="3"/>
  <c r="AK50" i="3"/>
  <c r="AH46" i="3"/>
  <c r="AK46" i="3"/>
  <c r="AJ46" i="3"/>
  <c r="AK78" i="3"/>
  <c r="O96" i="3"/>
  <c r="O44" i="3"/>
  <c r="AJ78" i="3"/>
  <c r="AH78" i="3"/>
  <c r="AJ34" i="3"/>
  <c r="O76" i="3"/>
  <c r="AJ10" i="3"/>
  <c r="O92" i="3"/>
  <c r="AK114" i="3"/>
  <c r="AH114" i="3"/>
  <c r="AK14" i="3"/>
  <c r="O72" i="3"/>
  <c r="AH98" i="3"/>
  <c r="O112" i="3"/>
  <c r="O88" i="3"/>
  <c r="AJ94" i="3"/>
  <c r="O32" i="3"/>
  <c r="AI34" i="3"/>
  <c r="AH34" i="3"/>
  <c r="AI22" i="3"/>
  <c r="O16" i="3"/>
  <c r="AK10" i="3"/>
  <c r="AH10" i="3"/>
  <c r="O8" i="3"/>
  <c r="AI6" i="3"/>
  <c r="AJ6" i="3"/>
  <c r="AK6" i="3"/>
  <c r="O4" i="3"/>
  <c r="AH118" i="3"/>
  <c r="O116" i="3"/>
  <c r="AH106" i="3"/>
  <c r="AI110" i="3"/>
  <c r="AH94" i="3"/>
  <c r="AI86" i="3"/>
  <c r="AK90" i="3"/>
  <c r="AJ90" i="3"/>
  <c r="AI90" i="3"/>
  <c r="AH86" i="3"/>
  <c r="AJ86" i="3"/>
  <c r="O84" i="3"/>
  <c r="O80" i="3"/>
  <c r="AJ74" i="3"/>
  <c r="AI74" i="3"/>
  <c r="AH74" i="3"/>
  <c r="AJ18" i="3"/>
  <c r="AK18" i="3"/>
  <c r="O20" i="3"/>
  <c r="AH22" i="3"/>
  <c r="AJ22" i="3"/>
  <c r="AI18" i="3"/>
  <c r="AK110" i="3"/>
  <c r="O108" i="3"/>
  <c r="AJ110" i="3"/>
  <c r="O56" i="3"/>
  <c r="O68" i="3"/>
  <c r="AK70" i="3"/>
  <c r="AJ70" i="3"/>
  <c r="AH70" i="3"/>
  <c r="AK26" i="3"/>
  <c r="AH66" i="3"/>
  <c r="O64" i="3"/>
  <c r="AH26" i="3"/>
  <c r="AI30" i="3"/>
  <c r="AH30" i="3"/>
  <c r="O24" i="3"/>
  <c r="AJ26" i="3"/>
  <c r="AJ66" i="3"/>
  <c r="O28" i="3"/>
  <c r="AJ30" i="3"/>
  <c r="AI66" i="3"/>
  <c r="AO129" i="1"/>
  <c r="W132" i="1"/>
  <c r="K135" i="1" l="1"/>
  <c r="I135" i="1"/>
  <c r="K133" i="1"/>
  <c r="I133" i="1"/>
  <c r="G135" i="1"/>
  <c r="G133" i="1"/>
  <c r="N135" i="1"/>
  <c r="N133" i="1"/>
  <c r="P135" i="1"/>
  <c r="P133" i="1"/>
  <c r="K131" i="1" l="1"/>
  <c r="I131" i="1"/>
  <c r="G131" i="1"/>
  <c r="N131" i="1"/>
  <c r="P131" i="1"/>
  <c r="AK132" i="1" l="1"/>
  <c r="AK131" i="1"/>
  <c r="AK130" i="1"/>
  <c r="AK129" i="1"/>
  <c r="AF133" i="1"/>
  <c r="AE133" i="1"/>
  <c r="AD133" i="1"/>
  <c r="AC133" i="1"/>
  <c r="AC126" i="1"/>
  <c r="AF129" i="1"/>
  <c r="AF131" i="1"/>
  <c r="AE131" i="1"/>
  <c r="AD131" i="1"/>
  <c r="AE129" i="1"/>
  <c r="AD129" i="1"/>
  <c r="AC131" i="1"/>
  <c r="AC129" i="1"/>
  <c r="Z129" i="1" l="1"/>
  <c r="Y129" i="1"/>
  <c r="X129" i="1"/>
  <c r="W129" i="1"/>
  <c r="V129" i="1"/>
  <c r="U129" i="1"/>
  <c r="T129" i="1"/>
  <c r="S129" i="1"/>
  <c r="N129" i="1"/>
  <c r="P129" i="1"/>
  <c r="K129" i="1"/>
  <c r="I129" i="1"/>
  <c r="G129" i="1"/>
  <c r="J121" i="2"/>
  <c r="J122" i="2" s="1"/>
  <c r="I121" i="2"/>
  <c r="I122" i="2" s="1"/>
  <c r="H121" i="2"/>
  <c r="H122" i="2" s="1"/>
  <c r="G121" i="2"/>
  <c r="G122" i="2" s="1"/>
  <c r="F121" i="2"/>
  <c r="F122" i="2" s="1"/>
  <c r="E121" i="2"/>
  <c r="E122" i="2" s="1"/>
  <c r="D121" i="2"/>
  <c r="D122" i="2" s="1"/>
  <c r="C121" i="2"/>
  <c r="C122" i="2" s="1"/>
  <c r="J117" i="2"/>
  <c r="J118" i="2" s="1"/>
  <c r="I117" i="2"/>
  <c r="I118" i="2" s="1"/>
  <c r="H117" i="2"/>
  <c r="H118" i="2" s="1"/>
  <c r="G117" i="2"/>
  <c r="G118" i="2" s="1"/>
  <c r="F117" i="2"/>
  <c r="F118" i="2" s="1"/>
  <c r="E117" i="2"/>
  <c r="E118" i="2" s="1"/>
  <c r="D117" i="2"/>
  <c r="D118" i="2" s="1"/>
  <c r="C117" i="2"/>
  <c r="C118" i="2" s="1"/>
  <c r="J113" i="2"/>
  <c r="J114" i="2" s="1"/>
  <c r="I113" i="2"/>
  <c r="I114" i="2" s="1"/>
  <c r="H113" i="2"/>
  <c r="H114" i="2" s="1"/>
  <c r="G113" i="2"/>
  <c r="G114" i="2" s="1"/>
  <c r="F113" i="2"/>
  <c r="F114" i="2" s="1"/>
  <c r="E113" i="2"/>
  <c r="E114" i="2" s="1"/>
  <c r="D113" i="2"/>
  <c r="D114" i="2" s="1"/>
  <c r="C113" i="2"/>
  <c r="C114" i="2" s="1"/>
  <c r="J109" i="2"/>
  <c r="J110" i="2" s="1"/>
  <c r="I109" i="2"/>
  <c r="I110" i="2" s="1"/>
  <c r="H109" i="2"/>
  <c r="H110" i="2" s="1"/>
  <c r="G109" i="2"/>
  <c r="G110" i="2" s="1"/>
  <c r="F109" i="2"/>
  <c r="F110" i="2" s="1"/>
  <c r="E109" i="2"/>
  <c r="E110" i="2" s="1"/>
  <c r="D109" i="2"/>
  <c r="D110" i="2" s="1"/>
  <c r="C109" i="2"/>
  <c r="C110" i="2" s="1"/>
  <c r="J105" i="2"/>
  <c r="J106" i="2" s="1"/>
  <c r="I105" i="2"/>
  <c r="I106" i="2" s="1"/>
  <c r="H105" i="2"/>
  <c r="H106" i="2" s="1"/>
  <c r="G105" i="2"/>
  <c r="G106" i="2" s="1"/>
  <c r="F105" i="2"/>
  <c r="F106" i="2" s="1"/>
  <c r="E105" i="2"/>
  <c r="E106" i="2" s="1"/>
  <c r="D105" i="2"/>
  <c r="D106" i="2" s="1"/>
  <c r="C105" i="2"/>
  <c r="C106" i="2" s="1"/>
  <c r="J101" i="2"/>
  <c r="J102" i="2" s="1"/>
  <c r="I101" i="2"/>
  <c r="I102" i="2" s="1"/>
  <c r="H101" i="2"/>
  <c r="H102" i="2" s="1"/>
  <c r="G101" i="2"/>
  <c r="G102" i="2" s="1"/>
  <c r="F101" i="2"/>
  <c r="F102" i="2" s="1"/>
  <c r="E101" i="2"/>
  <c r="E102" i="2" s="1"/>
  <c r="D101" i="2"/>
  <c r="D102" i="2" s="1"/>
  <c r="C101" i="2"/>
  <c r="C102" i="2" s="1"/>
  <c r="J97" i="2"/>
  <c r="J98" i="2" s="1"/>
  <c r="I97" i="2"/>
  <c r="I98" i="2" s="1"/>
  <c r="H97" i="2"/>
  <c r="H98" i="2" s="1"/>
  <c r="G97" i="2"/>
  <c r="G98" i="2" s="1"/>
  <c r="F97" i="2"/>
  <c r="F98" i="2" s="1"/>
  <c r="E97" i="2"/>
  <c r="E98" i="2" s="1"/>
  <c r="D97" i="2"/>
  <c r="D98" i="2" s="1"/>
  <c r="C97" i="2"/>
  <c r="C98" i="2" s="1"/>
  <c r="J93" i="2"/>
  <c r="J94" i="2" s="1"/>
  <c r="I93" i="2"/>
  <c r="I94" i="2" s="1"/>
  <c r="H93" i="2"/>
  <c r="H94" i="2" s="1"/>
  <c r="G93" i="2"/>
  <c r="G94" i="2" s="1"/>
  <c r="F93" i="2"/>
  <c r="F94" i="2" s="1"/>
  <c r="E93" i="2"/>
  <c r="E94" i="2" s="1"/>
  <c r="D93" i="2"/>
  <c r="D94" i="2" s="1"/>
  <c r="C93" i="2"/>
  <c r="C94" i="2" s="1"/>
  <c r="J89" i="2"/>
  <c r="J90" i="2" s="1"/>
  <c r="I89" i="2"/>
  <c r="I90" i="2" s="1"/>
  <c r="H89" i="2"/>
  <c r="H90" i="2" s="1"/>
  <c r="G89" i="2"/>
  <c r="G90" i="2" s="1"/>
  <c r="F89" i="2"/>
  <c r="F90" i="2" s="1"/>
  <c r="E89" i="2"/>
  <c r="E90" i="2" s="1"/>
  <c r="D89" i="2"/>
  <c r="D90" i="2" s="1"/>
  <c r="C89" i="2"/>
  <c r="C90" i="2" s="1"/>
  <c r="J85" i="2"/>
  <c r="J86" i="2" s="1"/>
  <c r="I85" i="2"/>
  <c r="I86" i="2" s="1"/>
  <c r="H85" i="2"/>
  <c r="H86" i="2" s="1"/>
  <c r="G85" i="2"/>
  <c r="G86" i="2" s="1"/>
  <c r="F85" i="2"/>
  <c r="F86" i="2" s="1"/>
  <c r="E85" i="2"/>
  <c r="E86" i="2" s="1"/>
  <c r="D85" i="2"/>
  <c r="D86" i="2" s="1"/>
  <c r="C85" i="2"/>
  <c r="C86" i="2" s="1"/>
  <c r="J81" i="2"/>
  <c r="J82" i="2" s="1"/>
  <c r="I81" i="2"/>
  <c r="I82" i="2" s="1"/>
  <c r="H81" i="2"/>
  <c r="H82" i="2" s="1"/>
  <c r="G81" i="2"/>
  <c r="G82" i="2" s="1"/>
  <c r="F81" i="2"/>
  <c r="F82" i="2" s="1"/>
  <c r="E81" i="2"/>
  <c r="E82" i="2" s="1"/>
  <c r="D81" i="2"/>
  <c r="D82" i="2" s="1"/>
  <c r="C81" i="2"/>
  <c r="C82" i="2" s="1"/>
  <c r="J77" i="2"/>
  <c r="J78" i="2" s="1"/>
  <c r="I77" i="2"/>
  <c r="I78" i="2" s="1"/>
  <c r="H77" i="2"/>
  <c r="H78" i="2" s="1"/>
  <c r="G77" i="2"/>
  <c r="G78" i="2" s="1"/>
  <c r="F77" i="2"/>
  <c r="F78" i="2" s="1"/>
  <c r="E77" i="2"/>
  <c r="E78" i="2" s="1"/>
  <c r="D77" i="2"/>
  <c r="D78" i="2" s="1"/>
  <c r="C77" i="2"/>
  <c r="C78" i="2" s="1"/>
  <c r="J73" i="2"/>
  <c r="J74" i="2" s="1"/>
  <c r="I73" i="2"/>
  <c r="I74" i="2" s="1"/>
  <c r="H73" i="2"/>
  <c r="H74" i="2" s="1"/>
  <c r="G73" i="2"/>
  <c r="G74" i="2" s="1"/>
  <c r="F73" i="2"/>
  <c r="F74" i="2" s="1"/>
  <c r="E73" i="2"/>
  <c r="E74" i="2" s="1"/>
  <c r="D73" i="2"/>
  <c r="D74" i="2" s="1"/>
  <c r="C73" i="2"/>
  <c r="C74" i="2" s="1"/>
  <c r="J70" i="2"/>
  <c r="I70" i="2"/>
  <c r="H70" i="2"/>
  <c r="G70" i="2"/>
  <c r="F70" i="2"/>
  <c r="E70" i="2"/>
  <c r="D70" i="2"/>
  <c r="C70" i="2"/>
  <c r="J65" i="2"/>
  <c r="J66" i="2" s="1"/>
  <c r="I65" i="2"/>
  <c r="I66" i="2" s="1"/>
  <c r="H65" i="2"/>
  <c r="H66" i="2" s="1"/>
  <c r="G65" i="2"/>
  <c r="G66" i="2" s="1"/>
  <c r="F65" i="2"/>
  <c r="F66" i="2" s="1"/>
  <c r="E65" i="2"/>
  <c r="E66" i="2" s="1"/>
  <c r="D65" i="2"/>
  <c r="D66" i="2" s="1"/>
  <c r="C65" i="2"/>
  <c r="C66" i="2" s="1"/>
  <c r="J61" i="2"/>
  <c r="J62" i="2" s="1"/>
  <c r="I61" i="2"/>
  <c r="I62" i="2" s="1"/>
  <c r="H61" i="2"/>
  <c r="H62" i="2" s="1"/>
  <c r="G61" i="2"/>
  <c r="G62" i="2" s="1"/>
  <c r="F61" i="2"/>
  <c r="F62" i="2" s="1"/>
  <c r="E61" i="2"/>
  <c r="E62" i="2" s="1"/>
  <c r="D61" i="2"/>
  <c r="D62" i="2" s="1"/>
  <c r="C61" i="2"/>
  <c r="C62" i="2" s="1"/>
  <c r="J57" i="2"/>
  <c r="J58" i="2" s="1"/>
  <c r="I57" i="2"/>
  <c r="I58" i="2" s="1"/>
  <c r="H57" i="2"/>
  <c r="H58" i="2" s="1"/>
  <c r="G57" i="2"/>
  <c r="G58" i="2" s="1"/>
  <c r="F57" i="2"/>
  <c r="F58" i="2" s="1"/>
  <c r="E57" i="2"/>
  <c r="E58" i="2" s="1"/>
  <c r="D57" i="2"/>
  <c r="D58" i="2" s="1"/>
  <c r="C57" i="2"/>
  <c r="C58" i="2" s="1"/>
  <c r="J53" i="2"/>
  <c r="J54" i="2" s="1"/>
  <c r="I53" i="2"/>
  <c r="I54" i="2" s="1"/>
  <c r="H53" i="2"/>
  <c r="H54" i="2" s="1"/>
  <c r="G53" i="2"/>
  <c r="G54" i="2" s="1"/>
  <c r="F53" i="2"/>
  <c r="F54" i="2" s="1"/>
  <c r="E53" i="2"/>
  <c r="E54" i="2" s="1"/>
  <c r="D53" i="2"/>
  <c r="D54" i="2" s="1"/>
  <c r="C53" i="2"/>
  <c r="C54" i="2" s="1"/>
  <c r="J49" i="2"/>
  <c r="J50" i="2" s="1"/>
  <c r="I49" i="2"/>
  <c r="I50" i="2" s="1"/>
  <c r="H49" i="2"/>
  <c r="H50" i="2" s="1"/>
  <c r="G49" i="2"/>
  <c r="G50" i="2" s="1"/>
  <c r="F49" i="2"/>
  <c r="F50" i="2" s="1"/>
  <c r="E49" i="2"/>
  <c r="E50" i="2" s="1"/>
  <c r="D49" i="2"/>
  <c r="D50" i="2" s="1"/>
  <c r="C49" i="2"/>
  <c r="C50" i="2" s="1"/>
  <c r="J45" i="2"/>
  <c r="J46" i="2" s="1"/>
  <c r="I45" i="2"/>
  <c r="I46" i="2" s="1"/>
  <c r="H45" i="2"/>
  <c r="H46" i="2" s="1"/>
  <c r="G45" i="2"/>
  <c r="G46" i="2" s="1"/>
  <c r="F45" i="2"/>
  <c r="F46" i="2" s="1"/>
  <c r="E45" i="2"/>
  <c r="E46" i="2" s="1"/>
  <c r="D45" i="2"/>
  <c r="D46" i="2" s="1"/>
  <c r="C45" i="2"/>
  <c r="C46" i="2" s="1"/>
  <c r="J41" i="2"/>
  <c r="J42" i="2" s="1"/>
  <c r="I41" i="2"/>
  <c r="I42" i="2" s="1"/>
  <c r="H41" i="2"/>
  <c r="H42" i="2" s="1"/>
  <c r="G41" i="2"/>
  <c r="G42" i="2" s="1"/>
  <c r="F41" i="2"/>
  <c r="F42" i="2" s="1"/>
  <c r="E41" i="2"/>
  <c r="E42" i="2" s="1"/>
  <c r="D41" i="2"/>
  <c r="D42" i="2" s="1"/>
  <c r="C41" i="2"/>
  <c r="C42" i="2" s="1"/>
  <c r="J37" i="2"/>
  <c r="J38" i="2" s="1"/>
  <c r="I37" i="2"/>
  <c r="I38" i="2" s="1"/>
  <c r="H37" i="2"/>
  <c r="H38" i="2" s="1"/>
  <c r="G37" i="2"/>
  <c r="G38" i="2" s="1"/>
  <c r="F37" i="2"/>
  <c r="F38" i="2" s="1"/>
  <c r="E37" i="2"/>
  <c r="E38" i="2" s="1"/>
  <c r="D37" i="2"/>
  <c r="D38" i="2" s="1"/>
  <c r="C37" i="2"/>
  <c r="C38" i="2" s="1"/>
  <c r="J33" i="2"/>
  <c r="J34" i="2" s="1"/>
  <c r="I33" i="2"/>
  <c r="I34" i="2" s="1"/>
  <c r="H33" i="2"/>
  <c r="H34" i="2" s="1"/>
  <c r="G33" i="2"/>
  <c r="G34" i="2" s="1"/>
  <c r="F33" i="2"/>
  <c r="F34" i="2" s="1"/>
  <c r="E33" i="2"/>
  <c r="E34" i="2" s="1"/>
  <c r="D33" i="2"/>
  <c r="D34" i="2" s="1"/>
  <c r="C33" i="2"/>
  <c r="C34" i="2" s="1"/>
  <c r="J29" i="2"/>
  <c r="J30" i="2" s="1"/>
  <c r="I29" i="2"/>
  <c r="I30" i="2" s="1"/>
  <c r="H29" i="2"/>
  <c r="H30" i="2" s="1"/>
  <c r="G29" i="2"/>
  <c r="G30" i="2" s="1"/>
  <c r="F29" i="2"/>
  <c r="F30" i="2" s="1"/>
  <c r="E29" i="2"/>
  <c r="E30" i="2" s="1"/>
  <c r="D29" i="2"/>
  <c r="D30" i="2" s="1"/>
  <c r="C29" i="2"/>
  <c r="C30" i="2" s="1"/>
  <c r="J25" i="2"/>
  <c r="J26" i="2" s="1"/>
  <c r="I25" i="2"/>
  <c r="I26" i="2" s="1"/>
  <c r="H25" i="2"/>
  <c r="H26" i="2" s="1"/>
  <c r="G25" i="2"/>
  <c r="G26" i="2" s="1"/>
  <c r="F25" i="2"/>
  <c r="F26" i="2" s="1"/>
  <c r="E25" i="2"/>
  <c r="E26" i="2" s="1"/>
  <c r="D25" i="2"/>
  <c r="D26" i="2" s="1"/>
  <c r="C25" i="2"/>
  <c r="C26" i="2" s="1"/>
  <c r="J21" i="2"/>
  <c r="J22" i="2" s="1"/>
  <c r="I21" i="2"/>
  <c r="I22" i="2" s="1"/>
  <c r="H21" i="2"/>
  <c r="H22" i="2" s="1"/>
  <c r="G21" i="2"/>
  <c r="G22" i="2" s="1"/>
  <c r="F21" i="2"/>
  <c r="F22" i="2" s="1"/>
  <c r="E21" i="2"/>
  <c r="E22" i="2" s="1"/>
  <c r="D21" i="2"/>
  <c r="D22" i="2" s="1"/>
  <c r="C21" i="2"/>
  <c r="C22" i="2" s="1"/>
  <c r="J17" i="2"/>
  <c r="J18" i="2" s="1"/>
  <c r="I17" i="2"/>
  <c r="I18" i="2" s="1"/>
  <c r="H17" i="2"/>
  <c r="H18" i="2" s="1"/>
  <c r="G17" i="2"/>
  <c r="G18" i="2" s="1"/>
  <c r="F17" i="2"/>
  <c r="F18" i="2" s="1"/>
  <c r="E17" i="2"/>
  <c r="E18" i="2" s="1"/>
  <c r="D17" i="2"/>
  <c r="D18" i="2" s="1"/>
  <c r="J13" i="2"/>
  <c r="J14" i="2" s="1"/>
  <c r="I13" i="2"/>
  <c r="I14" i="2" s="1"/>
  <c r="H13" i="2"/>
  <c r="H14" i="2" s="1"/>
  <c r="G13" i="2"/>
  <c r="G14" i="2" s="1"/>
  <c r="F13" i="2"/>
  <c r="F14" i="2" s="1"/>
  <c r="E13" i="2"/>
  <c r="E14" i="2" s="1"/>
  <c r="D13" i="2"/>
  <c r="D14" i="2" s="1"/>
  <c r="C17" i="2"/>
  <c r="C18" i="2" s="1"/>
  <c r="C13" i="2"/>
  <c r="C14" i="2" s="1"/>
  <c r="J9" i="2"/>
  <c r="J10" i="2" s="1"/>
  <c r="I9" i="2"/>
  <c r="I10" i="2" s="1"/>
  <c r="H9" i="2"/>
  <c r="H10" i="2" s="1"/>
  <c r="G9" i="2"/>
  <c r="G10" i="2" s="1"/>
  <c r="F9" i="2"/>
  <c r="F10" i="2" s="1"/>
  <c r="E9" i="2"/>
  <c r="E10" i="2" s="1"/>
  <c r="D9" i="2"/>
  <c r="D10" i="2" s="1"/>
  <c r="C9" i="2"/>
  <c r="C10" i="2" s="1"/>
  <c r="J6" i="2"/>
  <c r="I6" i="2"/>
  <c r="H6" i="2"/>
  <c r="G6" i="2"/>
  <c r="F6" i="2"/>
  <c r="E6" i="2"/>
  <c r="D6" i="2"/>
  <c r="C6" i="2"/>
  <c r="K4" i="2" l="1"/>
  <c r="M4" i="2"/>
  <c r="O4" i="2" s="1"/>
  <c r="K20" i="2"/>
  <c r="K24" i="2"/>
  <c r="K28" i="2"/>
  <c r="K32" i="2"/>
  <c r="K36" i="2"/>
  <c r="K40" i="2"/>
  <c r="K44" i="2"/>
  <c r="K48" i="2"/>
  <c r="K52" i="2"/>
  <c r="K56" i="2"/>
  <c r="K60" i="2"/>
  <c r="K64" i="2"/>
  <c r="K68" i="2"/>
  <c r="K72" i="2"/>
  <c r="K76" i="2"/>
  <c r="K80" i="2"/>
  <c r="K84" i="2"/>
  <c r="K88" i="2"/>
  <c r="K92" i="2"/>
  <c r="K96" i="2"/>
  <c r="K100" i="2"/>
  <c r="AH102" i="2" s="1"/>
  <c r="K104" i="2"/>
  <c r="K108" i="2"/>
  <c r="K112" i="2"/>
  <c r="K116" i="2"/>
  <c r="AI118" i="2" s="1"/>
  <c r="K120" i="2"/>
  <c r="M8" i="2"/>
  <c r="K12" i="2"/>
  <c r="M16" i="2"/>
  <c r="M24" i="2"/>
  <c r="M28" i="2"/>
  <c r="M36" i="2"/>
  <c r="M40" i="2"/>
  <c r="M44" i="2"/>
  <c r="M48" i="2"/>
  <c r="M52" i="2"/>
  <c r="M56" i="2"/>
  <c r="M60" i="2"/>
  <c r="M64" i="2"/>
  <c r="M68" i="2"/>
  <c r="M72" i="2"/>
  <c r="M76" i="2"/>
  <c r="M80" i="2"/>
  <c r="M84" i="2"/>
  <c r="M88" i="2"/>
  <c r="M92" i="2"/>
  <c r="M96" i="2"/>
  <c r="M100" i="2"/>
  <c r="M104" i="2"/>
  <c r="M108" i="2"/>
  <c r="M112" i="2"/>
  <c r="M116" i="2"/>
  <c r="M120" i="2"/>
  <c r="M12" i="2"/>
  <c r="K8" i="2"/>
  <c r="K16" i="2"/>
  <c r="M20" i="2"/>
  <c r="M32" i="2"/>
  <c r="AK121" i="2"/>
  <c r="AJ121" i="2"/>
  <c r="AI121" i="2"/>
  <c r="AE121" i="2"/>
  <c r="AE122" i="2" s="1"/>
  <c r="AD121" i="2"/>
  <c r="AD122" i="2" s="1"/>
  <c r="AC121" i="2"/>
  <c r="AC122" i="2" s="1"/>
  <c r="AB121" i="2"/>
  <c r="AB122" i="2" s="1"/>
  <c r="AA121" i="2"/>
  <c r="AA122" i="2" s="1"/>
  <c r="Z121" i="2"/>
  <c r="Z122" i="2" s="1"/>
  <c r="Y121" i="2"/>
  <c r="Y122" i="2" s="1"/>
  <c r="X121" i="2"/>
  <c r="X122" i="2" s="1"/>
  <c r="R121" i="2"/>
  <c r="R122" i="2" s="1"/>
  <c r="AK117" i="2"/>
  <c r="AJ117" i="2"/>
  <c r="AI117" i="2"/>
  <c r="AE117" i="2"/>
  <c r="AE118" i="2" s="1"/>
  <c r="AD117" i="2"/>
  <c r="AD118" i="2" s="1"/>
  <c r="AC117" i="2"/>
  <c r="AC118" i="2" s="1"/>
  <c r="AB117" i="2"/>
  <c r="AB118" i="2" s="1"/>
  <c r="AA117" i="2"/>
  <c r="AA118" i="2" s="1"/>
  <c r="Z117" i="2"/>
  <c r="Z118" i="2" s="1"/>
  <c r="Y117" i="2"/>
  <c r="Y118" i="2" s="1"/>
  <c r="X117" i="2"/>
  <c r="X118" i="2" s="1"/>
  <c r="R117" i="2"/>
  <c r="R118" i="2" s="1"/>
  <c r="AK113" i="2"/>
  <c r="AJ113" i="2"/>
  <c r="AI113" i="2"/>
  <c r="AE113" i="2"/>
  <c r="AE114" i="2" s="1"/>
  <c r="AD113" i="2"/>
  <c r="AD114" i="2" s="1"/>
  <c r="AC113" i="2"/>
  <c r="AC114" i="2" s="1"/>
  <c r="AB113" i="2"/>
  <c r="AB114" i="2" s="1"/>
  <c r="AA113" i="2"/>
  <c r="AA114" i="2" s="1"/>
  <c r="Z113" i="2"/>
  <c r="Z114" i="2" s="1"/>
  <c r="Y113" i="2"/>
  <c r="Y114" i="2" s="1"/>
  <c r="X113" i="2"/>
  <c r="X114" i="2" s="1"/>
  <c r="R113" i="2"/>
  <c r="R114" i="2" s="1"/>
  <c r="AK109" i="2"/>
  <c r="AJ109" i="2"/>
  <c r="AI109" i="2"/>
  <c r="AE109" i="2"/>
  <c r="AE110" i="2" s="1"/>
  <c r="AD109" i="2"/>
  <c r="AD110" i="2" s="1"/>
  <c r="AC109" i="2"/>
  <c r="AC110" i="2" s="1"/>
  <c r="AB109" i="2"/>
  <c r="AB110" i="2" s="1"/>
  <c r="AA109" i="2"/>
  <c r="AA110" i="2" s="1"/>
  <c r="Z109" i="2"/>
  <c r="Z110" i="2" s="1"/>
  <c r="Y109" i="2"/>
  <c r="Y110" i="2" s="1"/>
  <c r="X109" i="2"/>
  <c r="X110" i="2" s="1"/>
  <c r="R109" i="2"/>
  <c r="R110" i="2" s="1"/>
  <c r="AK105" i="2"/>
  <c r="AJ105" i="2"/>
  <c r="AI105" i="2"/>
  <c r="AE105" i="2"/>
  <c r="AE106" i="2" s="1"/>
  <c r="AD105" i="2"/>
  <c r="AD106" i="2" s="1"/>
  <c r="AC105" i="2"/>
  <c r="AC106" i="2" s="1"/>
  <c r="AB105" i="2"/>
  <c r="AB106" i="2" s="1"/>
  <c r="AA105" i="2"/>
  <c r="AA106" i="2" s="1"/>
  <c r="Z105" i="2"/>
  <c r="Z106" i="2" s="1"/>
  <c r="Y105" i="2"/>
  <c r="Y106" i="2" s="1"/>
  <c r="X105" i="2"/>
  <c r="X106" i="2" s="1"/>
  <c r="R105" i="2"/>
  <c r="R106" i="2" s="1"/>
  <c r="AE102" i="2"/>
  <c r="Y102" i="2"/>
  <c r="AK101" i="2"/>
  <c r="AJ101" i="2"/>
  <c r="AI101" i="2"/>
  <c r="AE101" i="2"/>
  <c r="AD101" i="2"/>
  <c r="AD102" i="2" s="1"/>
  <c r="AC101" i="2"/>
  <c r="AC102" i="2" s="1"/>
  <c r="AB101" i="2"/>
  <c r="AB102" i="2" s="1"/>
  <c r="AA101" i="2"/>
  <c r="AA102" i="2" s="1"/>
  <c r="Z101" i="2"/>
  <c r="Z102" i="2" s="1"/>
  <c r="Y101" i="2"/>
  <c r="X101" i="2"/>
  <c r="X102" i="2" s="1"/>
  <c r="R101" i="2"/>
  <c r="R102" i="2" s="1"/>
  <c r="AK97" i="2"/>
  <c r="AJ97" i="2"/>
  <c r="AI97" i="2"/>
  <c r="AE97" i="2"/>
  <c r="AE98" i="2" s="1"/>
  <c r="AD97" i="2"/>
  <c r="AD98" i="2" s="1"/>
  <c r="AC97" i="2"/>
  <c r="AC98" i="2" s="1"/>
  <c r="AB97" i="2"/>
  <c r="AB98" i="2" s="1"/>
  <c r="AA97" i="2"/>
  <c r="AA98" i="2" s="1"/>
  <c r="Z97" i="2"/>
  <c r="Z98" i="2" s="1"/>
  <c r="Y97" i="2"/>
  <c r="Y98" i="2" s="1"/>
  <c r="X97" i="2"/>
  <c r="X98" i="2" s="1"/>
  <c r="R97" i="2"/>
  <c r="R98" i="2" s="1"/>
  <c r="AK93" i="2"/>
  <c r="AJ93" i="2"/>
  <c r="AI93" i="2"/>
  <c r="AE93" i="2"/>
  <c r="AE94" i="2" s="1"/>
  <c r="AD93" i="2"/>
  <c r="AD94" i="2" s="1"/>
  <c r="AC93" i="2"/>
  <c r="AC94" i="2" s="1"/>
  <c r="AB93" i="2"/>
  <c r="AB94" i="2" s="1"/>
  <c r="AA93" i="2"/>
  <c r="AA94" i="2" s="1"/>
  <c r="Z93" i="2"/>
  <c r="Z94" i="2" s="1"/>
  <c r="Y93" i="2"/>
  <c r="Y94" i="2" s="1"/>
  <c r="X93" i="2"/>
  <c r="X94" i="2" s="1"/>
  <c r="R93" i="2"/>
  <c r="R94" i="2" s="1"/>
  <c r="AK89" i="2"/>
  <c r="AJ89" i="2"/>
  <c r="AI89" i="2"/>
  <c r="AE89" i="2"/>
  <c r="AE90" i="2" s="1"/>
  <c r="AD89" i="2"/>
  <c r="AD90" i="2" s="1"/>
  <c r="AC89" i="2"/>
  <c r="AC90" i="2" s="1"/>
  <c r="AB89" i="2"/>
  <c r="AB90" i="2" s="1"/>
  <c r="AA89" i="2"/>
  <c r="AA90" i="2" s="1"/>
  <c r="Z89" i="2"/>
  <c r="Z90" i="2" s="1"/>
  <c r="Y89" i="2"/>
  <c r="Y90" i="2" s="1"/>
  <c r="X89" i="2"/>
  <c r="X90" i="2" s="1"/>
  <c r="R89" i="2"/>
  <c r="R90" i="2" s="1"/>
  <c r="AK85" i="2"/>
  <c r="AJ85" i="2"/>
  <c r="AI85" i="2"/>
  <c r="AE85" i="2"/>
  <c r="AE86" i="2" s="1"/>
  <c r="AD85" i="2"/>
  <c r="AD86" i="2" s="1"/>
  <c r="AC85" i="2"/>
  <c r="AC86" i="2" s="1"/>
  <c r="AB85" i="2"/>
  <c r="AB86" i="2" s="1"/>
  <c r="AA85" i="2"/>
  <c r="AA86" i="2" s="1"/>
  <c r="Z85" i="2"/>
  <c r="Z86" i="2" s="1"/>
  <c r="Y85" i="2"/>
  <c r="Y86" i="2" s="1"/>
  <c r="X85" i="2"/>
  <c r="X86" i="2" s="1"/>
  <c r="R85" i="2"/>
  <c r="R86" i="2" s="1"/>
  <c r="AK81" i="2"/>
  <c r="AJ81" i="2"/>
  <c r="AI81" i="2"/>
  <c r="AE81" i="2"/>
  <c r="AE82" i="2" s="1"/>
  <c r="AD81" i="2"/>
  <c r="AD82" i="2" s="1"/>
  <c r="AC81" i="2"/>
  <c r="AC82" i="2" s="1"/>
  <c r="AB81" i="2"/>
  <c r="AB82" i="2" s="1"/>
  <c r="AA81" i="2"/>
  <c r="AA82" i="2" s="1"/>
  <c r="Z81" i="2"/>
  <c r="Z82" i="2" s="1"/>
  <c r="Y81" i="2"/>
  <c r="Y82" i="2" s="1"/>
  <c r="X81" i="2"/>
  <c r="X82" i="2" s="1"/>
  <c r="R81" i="2"/>
  <c r="R82" i="2" s="1"/>
  <c r="AK77" i="2"/>
  <c r="AJ77" i="2"/>
  <c r="AI77" i="2"/>
  <c r="AE77" i="2"/>
  <c r="AE78" i="2" s="1"/>
  <c r="AD77" i="2"/>
  <c r="AD78" i="2" s="1"/>
  <c r="AC77" i="2"/>
  <c r="AC78" i="2" s="1"/>
  <c r="AB77" i="2"/>
  <c r="AB78" i="2" s="1"/>
  <c r="AA77" i="2"/>
  <c r="AA78" i="2" s="1"/>
  <c r="Z77" i="2"/>
  <c r="Z78" i="2" s="1"/>
  <c r="Y77" i="2"/>
  <c r="Y78" i="2" s="1"/>
  <c r="X77" i="2"/>
  <c r="X78" i="2" s="1"/>
  <c r="R77" i="2"/>
  <c r="R78" i="2" s="1"/>
  <c r="AK73" i="2"/>
  <c r="AJ73" i="2"/>
  <c r="AI73" i="2"/>
  <c r="AE73" i="2"/>
  <c r="AE74" i="2" s="1"/>
  <c r="AD73" i="2"/>
  <c r="AD74" i="2" s="1"/>
  <c r="AC73" i="2"/>
  <c r="AC74" i="2" s="1"/>
  <c r="AB73" i="2"/>
  <c r="AB74" i="2" s="1"/>
  <c r="AA73" i="2"/>
  <c r="AA74" i="2" s="1"/>
  <c r="Z73" i="2"/>
  <c r="Z74" i="2" s="1"/>
  <c r="Y73" i="2"/>
  <c r="Y74" i="2" s="1"/>
  <c r="X73" i="2"/>
  <c r="X74" i="2" s="1"/>
  <c r="R73" i="2"/>
  <c r="R74" i="2" s="1"/>
  <c r="R70" i="2"/>
  <c r="AK69" i="2"/>
  <c r="AJ69" i="2"/>
  <c r="AI69" i="2"/>
  <c r="AE70" i="2"/>
  <c r="AD70" i="2"/>
  <c r="AC70" i="2"/>
  <c r="AB70" i="2"/>
  <c r="AA70" i="2"/>
  <c r="Z70" i="2"/>
  <c r="Y70" i="2"/>
  <c r="X70" i="2"/>
  <c r="AI66" i="2"/>
  <c r="AK65" i="2"/>
  <c r="AJ65" i="2"/>
  <c r="AI65" i="2"/>
  <c r="AH65" i="2"/>
  <c r="AE65" i="2"/>
  <c r="AE66" i="2" s="1"/>
  <c r="AD65" i="2"/>
  <c r="AD66" i="2" s="1"/>
  <c r="AC65" i="2"/>
  <c r="AC66" i="2" s="1"/>
  <c r="AB65" i="2"/>
  <c r="AB66" i="2" s="1"/>
  <c r="AA65" i="2"/>
  <c r="AA66" i="2" s="1"/>
  <c r="Z65" i="2"/>
  <c r="Z66" i="2" s="1"/>
  <c r="Y65" i="2"/>
  <c r="Y66" i="2" s="1"/>
  <c r="X65" i="2"/>
  <c r="X66" i="2" s="1"/>
  <c r="R65" i="2"/>
  <c r="R66" i="2" s="1"/>
  <c r="AK61" i="2"/>
  <c r="AJ61" i="2"/>
  <c r="AI61" i="2"/>
  <c r="AH61" i="2"/>
  <c r="AE61" i="2"/>
  <c r="AE62" i="2" s="1"/>
  <c r="AD61" i="2"/>
  <c r="AD62" i="2" s="1"/>
  <c r="AC61" i="2"/>
  <c r="AC62" i="2" s="1"/>
  <c r="AB61" i="2"/>
  <c r="AB62" i="2" s="1"/>
  <c r="AA61" i="2"/>
  <c r="AA62" i="2" s="1"/>
  <c r="Z61" i="2"/>
  <c r="Z62" i="2" s="1"/>
  <c r="Y61" i="2"/>
  <c r="Y62" i="2" s="1"/>
  <c r="X61" i="2"/>
  <c r="X62" i="2" s="1"/>
  <c r="R61" i="2"/>
  <c r="R62" i="2" s="1"/>
  <c r="AK62" i="2"/>
  <c r="AK57" i="2"/>
  <c r="AJ57" i="2"/>
  <c r="AI57" i="2"/>
  <c r="AH57" i="2"/>
  <c r="AE57" i="2"/>
  <c r="AE58" i="2" s="1"/>
  <c r="AD57" i="2"/>
  <c r="AD58" i="2" s="1"/>
  <c r="AC57" i="2"/>
  <c r="AC58" i="2" s="1"/>
  <c r="AB57" i="2"/>
  <c r="AB58" i="2" s="1"/>
  <c r="AA57" i="2"/>
  <c r="AA58" i="2" s="1"/>
  <c r="Z57" i="2"/>
  <c r="Z58" i="2" s="1"/>
  <c r="Y57" i="2"/>
  <c r="Y58" i="2" s="1"/>
  <c r="X57" i="2"/>
  <c r="X58" i="2" s="1"/>
  <c r="R57" i="2"/>
  <c r="R58" i="2" s="1"/>
  <c r="Y54" i="2"/>
  <c r="AK53" i="2"/>
  <c r="AJ53" i="2"/>
  <c r="AI53" i="2"/>
  <c r="AI54" i="2" s="1"/>
  <c r="AH53" i="2"/>
  <c r="AE53" i="2"/>
  <c r="AE54" i="2" s="1"/>
  <c r="AD53" i="2"/>
  <c r="AD54" i="2" s="1"/>
  <c r="AC53" i="2"/>
  <c r="AC54" i="2" s="1"/>
  <c r="AB53" i="2"/>
  <c r="AB54" i="2" s="1"/>
  <c r="AA53" i="2"/>
  <c r="AA54" i="2" s="1"/>
  <c r="Z53" i="2"/>
  <c r="Z54" i="2" s="1"/>
  <c r="Y53" i="2"/>
  <c r="X53" i="2"/>
  <c r="X54" i="2" s="1"/>
  <c r="R53" i="2"/>
  <c r="R54" i="2" s="1"/>
  <c r="AA50" i="2"/>
  <c r="Y50" i="2"/>
  <c r="AK49" i="2"/>
  <c r="AJ49" i="2"/>
  <c r="AI49" i="2"/>
  <c r="AH49" i="2"/>
  <c r="AE49" i="2"/>
  <c r="AE50" i="2" s="1"/>
  <c r="AD49" i="2"/>
  <c r="AD50" i="2" s="1"/>
  <c r="AC49" i="2"/>
  <c r="AC50" i="2" s="1"/>
  <c r="AB49" i="2"/>
  <c r="AB50" i="2" s="1"/>
  <c r="AA49" i="2"/>
  <c r="Z49" i="2"/>
  <c r="Z50" i="2" s="1"/>
  <c r="Y49" i="2"/>
  <c r="X49" i="2"/>
  <c r="X50" i="2" s="1"/>
  <c r="R49" i="2"/>
  <c r="R50" i="2" s="1"/>
  <c r="AC46" i="2"/>
  <c r="AK45" i="2"/>
  <c r="AJ45" i="2"/>
  <c r="AI45" i="2"/>
  <c r="AH45" i="2"/>
  <c r="AE45" i="2"/>
  <c r="AE46" i="2" s="1"/>
  <c r="AD45" i="2"/>
  <c r="AD46" i="2" s="1"/>
  <c r="AC45" i="2"/>
  <c r="AB45" i="2"/>
  <c r="AB46" i="2" s="1"/>
  <c r="AA45" i="2"/>
  <c r="AA46" i="2" s="1"/>
  <c r="Z45" i="2"/>
  <c r="Z46" i="2" s="1"/>
  <c r="Y45" i="2"/>
  <c r="Y46" i="2" s="1"/>
  <c r="X45" i="2"/>
  <c r="X46" i="2" s="1"/>
  <c r="R45" i="2"/>
  <c r="R46" i="2" s="1"/>
  <c r="AK41" i="2"/>
  <c r="AJ41" i="2"/>
  <c r="AI41" i="2"/>
  <c r="AH41" i="2"/>
  <c r="AE41" i="2"/>
  <c r="AE42" i="2" s="1"/>
  <c r="AD41" i="2"/>
  <c r="AD42" i="2" s="1"/>
  <c r="AC41" i="2"/>
  <c r="AC42" i="2" s="1"/>
  <c r="AB41" i="2"/>
  <c r="AB42" i="2" s="1"/>
  <c r="AA41" i="2"/>
  <c r="AA42" i="2" s="1"/>
  <c r="Z41" i="2"/>
  <c r="Z42" i="2" s="1"/>
  <c r="Y41" i="2"/>
  <c r="Y42" i="2" s="1"/>
  <c r="X41" i="2"/>
  <c r="X42" i="2" s="1"/>
  <c r="R41" i="2"/>
  <c r="R42" i="2" s="1"/>
  <c r="AK37" i="2"/>
  <c r="AJ37" i="2"/>
  <c r="AI37" i="2"/>
  <c r="AH37" i="2"/>
  <c r="AE37" i="2"/>
  <c r="AE38" i="2" s="1"/>
  <c r="AD37" i="2"/>
  <c r="AD38" i="2" s="1"/>
  <c r="AC37" i="2"/>
  <c r="AC38" i="2" s="1"/>
  <c r="AB37" i="2"/>
  <c r="AB38" i="2" s="1"/>
  <c r="AA37" i="2"/>
  <c r="AA38" i="2" s="1"/>
  <c r="Z37" i="2"/>
  <c r="Z38" i="2" s="1"/>
  <c r="Y37" i="2"/>
  <c r="Y38" i="2" s="1"/>
  <c r="X37" i="2"/>
  <c r="X38" i="2" s="1"/>
  <c r="R37" i="2"/>
  <c r="R38" i="2" s="1"/>
  <c r="AK33" i="2"/>
  <c r="AJ33" i="2"/>
  <c r="AI33" i="2"/>
  <c r="AH33" i="2"/>
  <c r="AE33" i="2"/>
  <c r="AE34" i="2" s="1"/>
  <c r="AD33" i="2"/>
  <c r="AD34" i="2" s="1"/>
  <c r="AC33" i="2"/>
  <c r="AC34" i="2" s="1"/>
  <c r="AB33" i="2"/>
  <c r="AB34" i="2" s="1"/>
  <c r="AA33" i="2"/>
  <c r="AA34" i="2" s="1"/>
  <c r="Z33" i="2"/>
  <c r="Z34" i="2" s="1"/>
  <c r="Y33" i="2"/>
  <c r="Y34" i="2" s="1"/>
  <c r="X33" i="2"/>
  <c r="X34" i="2" s="1"/>
  <c r="R33" i="2"/>
  <c r="R34" i="2" s="1"/>
  <c r="AK29" i="2"/>
  <c r="AJ29" i="2"/>
  <c r="AI29" i="2"/>
  <c r="AH29" i="2"/>
  <c r="AE29" i="2"/>
  <c r="AE30" i="2" s="1"/>
  <c r="AD29" i="2"/>
  <c r="AD30" i="2" s="1"/>
  <c r="AC29" i="2"/>
  <c r="AC30" i="2" s="1"/>
  <c r="AB29" i="2"/>
  <c r="AB30" i="2" s="1"/>
  <c r="AA29" i="2"/>
  <c r="AA30" i="2" s="1"/>
  <c r="Z29" i="2"/>
  <c r="Z30" i="2" s="1"/>
  <c r="Y29" i="2"/>
  <c r="Y30" i="2" s="1"/>
  <c r="X29" i="2"/>
  <c r="X30" i="2" s="1"/>
  <c r="R29" i="2"/>
  <c r="R30" i="2" s="1"/>
  <c r="AK25" i="2"/>
  <c r="AJ25" i="2"/>
  <c r="AI25" i="2"/>
  <c r="AH25" i="2"/>
  <c r="AE25" i="2"/>
  <c r="AE26" i="2" s="1"/>
  <c r="AD25" i="2"/>
  <c r="AD26" i="2" s="1"/>
  <c r="AC25" i="2"/>
  <c r="AC26" i="2" s="1"/>
  <c r="AB25" i="2"/>
  <c r="AB26" i="2" s="1"/>
  <c r="AA25" i="2"/>
  <c r="AA26" i="2" s="1"/>
  <c r="Z25" i="2"/>
  <c r="Z26" i="2" s="1"/>
  <c r="Y25" i="2"/>
  <c r="Y26" i="2" s="1"/>
  <c r="X25" i="2"/>
  <c r="X26" i="2" s="1"/>
  <c r="R25" i="2"/>
  <c r="R26" i="2" s="1"/>
  <c r="AK21" i="2"/>
  <c r="AJ21" i="2"/>
  <c r="AI21" i="2"/>
  <c r="AH21" i="2"/>
  <c r="AE21" i="2"/>
  <c r="AE22" i="2" s="1"/>
  <c r="AD21" i="2"/>
  <c r="AD22" i="2" s="1"/>
  <c r="AC21" i="2"/>
  <c r="AC22" i="2" s="1"/>
  <c r="AB21" i="2"/>
  <c r="AB22" i="2" s="1"/>
  <c r="AA21" i="2"/>
  <c r="AA22" i="2" s="1"/>
  <c r="Z21" i="2"/>
  <c r="Z22" i="2" s="1"/>
  <c r="Y21" i="2"/>
  <c r="Y22" i="2" s="1"/>
  <c r="X21" i="2"/>
  <c r="X22" i="2" s="1"/>
  <c r="R21" i="2"/>
  <c r="R22" i="2" s="1"/>
  <c r="AK17" i="2"/>
  <c r="AJ17" i="2"/>
  <c r="AI17" i="2"/>
  <c r="AH17" i="2"/>
  <c r="AE17" i="2"/>
  <c r="AE18" i="2" s="1"/>
  <c r="AD17" i="2"/>
  <c r="AD18" i="2" s="1"/>
  <c r="AC17" i="2"/>
  <c r="AC18" i="2" s="1"/>
  <c r="AB17" i="2"/>
  <c r="AB18" i="2" s="1"/>
  <c r="AA17" i="2"/>
  <c r="AA18" i="2" s="1"/>
  <c r="Z17" i="2"/>
  <c r="Z18" i="2" s="1"/>
  <c r="Y17" i="2"/>
  <c r="Y18" i="2" s="1"/>
  <c r="X17" i="2"/>
  <c r="X18" i="2" s="1"/>
  <c r="R17" i="2"/>
  <c r="R18" i="2" s="1"/>
  <c r="AK13" i="2"/>
  <c r="AJ13" i="2"/>
  <c r="AI13" i="2"/>
  <c r="AH13" i="2"/>
  <c r="AE13" i="2"/>
  <c r="AE14" i="2" s="1"/>
  <c r="AD13" i="2"/>
  <c r="AD14" i="2" s="1"/>
  <c r="AC13" i="2"/>
  <c r="AC14" i="2" s="1"/>
  <c r="AB13" i="2"/>
  <c r="AB14" i="2" s="1"/>
  <c r="AA13" i="2"/>
  <c r="AA14" i="2" s="1"/>
  <c r="Z13" i="2"/>
  <c r="Z14" i="2" s="1"/>
  <c r="Y13" i="2"/>
  <c r="Y14" i="2" s="1"/>
  <c r="X13" i="2"/>
  <c r="X14" i="2" s="1"/>
  <c r="R13" i="2"/>
  <c r="R14" i="2" s="1"/>
  <c r="AK9" i="2"/>
  <c r="AJ9" i="2"/>
  <c r="AI9" i="2"/>
  <c r="AH9" i="2"/>
  <c r="AE9" i="2"/>
  <c r="AE10" i="2" s="1"/>
  <c r="AD9" i="2"/>
  <c r="AD10" i="2" s="1"/>
  <c r="AC9" i="2"/>
  <c r="AC10" i="2" s="1"/>
  <c r="AB9" i="2"/>
  <c r="AB10" i="2" s="1"/>
  <c r="AA9" i="2"/>
  <c r="AA10" i="2" s="1"/>
  <c r="Z9" i="2"/>
  <c r="Z10" i="2" s="1"/>
  <c r="Y9" i="2"/>
  <c r="Y10" i="2" s="1"/>
  <c r="X9" i="2"/>
  <c r="X10" i="2" s="1"/>
  <c r="R9" i="2"/>
  <c r="R10" i="2" s="1"/>
  <c r="AE6" i="2"/>
  <c r="AD6" i="2"/>
  <c r="AC6" i="2"/>
  <c r="AB6" i="2"/>
  <c r="AA6" i="2"/>
  <c r="Z6" i="2"/>
  <c r="Y6" i="2"/>
  <c r="X6" i="2"/>
  <c r="R6" i="2"/>
  <c r="AK5" i="2"/>
  <c r="AJ5" i="2"/>
  <c r="AI5" i="2"/>
  <c r="AH5" i="2"/>
  <c r="AI34" i="2" l="1"/>
  <c r="AI114" i="2"/>
  <c r="AK110" i="2"/>
  <c r="AK78" i="2"/>
  <c r="AK122" i="2"/>
  <c r="O112" i="2"/>
  <c r="AI102" i="2"/>
  <c r="AK102" i="2"/>
  <c r="AK94" i="2"/>
  <c r="O84" i="2"/>
  <c r="AI86" i="2"/>
  <c r="AI82" i="2"/>
  <c r="AI106" i="2"/>
  <c r="AH110" i="2"/>
  <c r="AH86" i="2"/>
  <c r="AK106" i="2"/>
  <c r="AJ86" i="2"/>
  <c r="AJ114" i="2"/>
  <c r="AK86" i="2"/>
  <c r="AH106" i="2"/>
  <c r="AJ106" i="2"/>
  <c r="AI122" i="2"/>
  <c r="AJ78" i="2"/>
  <c r="AH94" i="2"/>
  <c r="O96" i="2"/>
  <c r="AJ118" i="2"/>
  <c r="AJ122" i="2"/>
  <c r="AH82" i="2"/>
  <c r="AI94" i="2"/>
  <c r="AJ102" i="2"/>
  <c r="AK118" i="2"/>
  <c r="AJ94" i="2"/>
  <c r="AJ82" i="2"/>
  <c r="AH90" i="2"/>
  <c r="AI110" i="2"/>
  <c r="AI90" i="2"/>
  <c r="O100" i="2"/>
  <c r="O120" i="2"/>
  <c r="AI78" i="2"/>
  <c r="AJ90" i="2"/>
  <c r="O116" i="2"/>
  <c r="AH78" i="2"/>
  <c r="O80" i="2"/>
  <c r="AK90" i="2"/>
  <c r="AH118" i="2"/>
  <c r="AH122" i="2"/>
  <c r="O8" i="2"/>
  <c r="AI70" i="2"/>
  <c r="AI50" i="2"/>
  <c r="AK46" i="2"/>
  <c r="AK14" i="2"/>
  <c r="AK30" i="2"/>
  <c r="AI38" i="2"/>
  <c r="AI6" i="2"/>
  <c r="AI22" i="2"/>
  <c r="O52" i="2"/>
  <c r="O68" i="2"/>
  <c r="O48" i="2"/>
  <c r="O36" i="2"/>
  <c r="O32" i="2"/>
  <c r="O20" i="2"/>
  <c r="O108" i="2"/>
  <c r="O104" i="2"/>
  <c r="O92" i="2"/>
  <c r="O88" i="2"/>
  <c r="O76" i="2"/>
  <c r="O72" i="2"/>
  <c r="O60" i="2"/>
  <c r="O56" i="2"/>
  <c r="O44" i="2"/>
  <c r="O40" i="2"/>
  <c r="O28" i="2"/>
  <c r="O24" i="2"/>
  <c r="O12" i="2"/>
  <c r="AI74" i="2"/>
  <c r="AJ74" i="2"/>
  <c r="AK74" i="2"/>
  <c r="AH74" i="2"/>
  <c r="AK70" i="2"/>
  <c r="AH70" i="2"/>
  <c r="AJ70" i="2"/>
  <c r="AH66" i="2"/>
  <c r="AJ66" i="2"/>
  <c r="O64" i="2"/>
  <c r="AH62" i="2"/>
  <c r="AJ62" i="2"/>
  <c r="AI62" i="2"/>
  <c r="AH58" i="2"/>
  <c r="AJ58" i="2"/>
  <c r="AK58" i="2"/>
  <c r="AI58" i="2"/>
  <c r="AJ54" i="2"/>
  <c r="AK54" i="2"/>
  <c r="AH54" i="2"/>
  <c r="AH50" i="2"/>
  <c r="AJ50" i="2"/>
  <c r="AH46" i="2"/>
  <c r="AI46" i="2"/>
  <c r="AJ46" i="2"/>
  <c r="AH42" i="2"/>
  <c r="AI42" i="2"/>
  <c r="AJ42" i="2"/>
  <c r="AK42" i="2"/>
  <c r="AH38" i="2"/>
  <c r="AJ38" i="2"/>
  <c r="AK38" i="2"/>
  <c r="AH34" i="2"/>
  <c r="AJ34" i="2"/>
  <c r="AH30" i="2"/>
  <c r="AI30" i="2"/>
  <c r="AJ30" i="2"/>
  <c r="AH26" i="2"/>
  <c r="AJ26" i="2"/>
  <c r="AI26" i="2"/>
  <c r="AK26" i="2"/>
  <c r="AK22" i="2"/>
  <c r="AH22" i="2"/>
  <c r="AJ22" i="2"/>
  <c r="AH18" i="2"/>
  <c r="AJ18" i="2"/>
  <c r="AH14" i="2"/>
  <c r="AJ14" i="2"/>
  <c r="AI14" i="2"/>
  <c r="AH10" i="2"/>
  <c r="AI10" i="2"/>
  <c r="AJ10" i="2"/>
  <c r="AK10" i="2"/>
  <c r="AJ6" i="2"/>
  <c r="AK6" i="2"/>
  <c r="AH6" i="2"/>
  <c r="AI18" i="2"/>
  <c r="AK18" i="2"/>
  <c r="AH98" i="2"/>
  <c r="O16" i="2"/>
  <c r="AJ98" i="2"/>
  <c r="AI98" i="2"/>
  <c r="AK98" i="2"/>
  <c r="AK82" i="2"/>
  <c r="AK34" i="2"/>
  <c r="AK50" i="2"/>
  <c r="AK66" i="2"/>
  <c r="AK114" i="2"/>
  <c r="AJ110" i="2"/>
  <c r="AH114" i="2"/>
  <c r="AN126" i="1"/>
  <c r="F126" i="1"/>
  <c r="E126" i="1"/>
  <c r="D126" i="1"/>
  <c r="I124" i="1" s="1"/>
  <c r="C126" i="1"/>
  <c r="G124" i="1" s="1"/>
  <c r="AF125" i="1"/>
  <c r="AE125" i="1"/>
  <c r="AD125" i="1"/>
  <c r="AC125" i="1"/>
  <c r="Z125" i="1"/>
  <c r="Z126" i="1" s="1"/>
  <c r="Y125" i="1"/>
  <c r="Y126" i="1" s="1"/>
  <c r="X125" i="1"/>
  <c r="X126" i="1" s="1"/>
  <c r="W125" i="1"/>
  <c r="W126" i="1" s="1"/>
  <c r="V125" i="1"/>
  <c r="V126" i="1" s="1"/>
  <c r="U125" i="1"/>
  <c r="U126" i="1" s="1"/>
  <c r="T125" i="1"/>
  <c r="T126" i="1" s="1"/>
  <c r="S125" i="1"/>
  <c r="S126" i="1" s="1"/>
  <c r="N125" i="1"/>
  <c r="N126" i="1" s="1"/>
  <c r="AN122" i="1"/>
  <c r="Z122" i="1"/>
  <c r="F122" i="1"/>
  <c r="E122" i="1"/>
  <c r="D122" i="1"/>
  <c r="I120" i="1" s="1"/>
  <c r="C122" i="1"/>
  <c r="G120" i="1" s="1"/>
  <c r="AF121" i="1"/>
  <c r="AE121" i="1"/>
  <c r="AD121" i="1"/>
  <c r="AC121" i="1"/>
  <c r="Z121" i="1"/>
  <c r="Y121" i="1"/>
  <c r="Y122" i="1" s="1"/>
  <c r="X121" i="1"/>
  <c r="X122" i="1" s="1"/>
  <c r="W121" i="1"/>
  <c r="W122" i="1" s="1"/>
  <c r="V121" i="1"/>
  <c r="V122" i="1" s="1"/>
  <c r="U121" i="1"/>
  <c r="U122" i="1" s="1"/>
  <c r="T121" i="1"/>
  <c r="T122" i="1" s="1"/>
  <c r="S121" i="1"/>
  <c r="S122" i="1" s="1"/>
  <c r="N121" i="1"/>
  <c r="N122" i="1" s="1"/>
  <c r="AN118" i="1"/>
  <c r="F118" i="1"/>
  <c r="E118" i="1"/>
  <c r="D118" i="1"/>
  <c r="I116" i="1" s="1"/>
  <c r="C118" i="1"/>
  <c r="AF117" i="1"/>
  <c r="AE117" i="1"/>
  <c r="AD117" i="1"/>
  <c r="AC117" i="1"/>
  <c r="Z117" i="1"/>
  <c r="Z118" i="1" s="1"/>
  <c r="Y117" i="1"/>
  <c r="Y118" i="1" s="1"/>
  <c r="X117" i="1"/>
  <c r="X118" i="1" s="1"/>
  <c r="W117" i="1"/>
  <c r="W118" i="1" s="1"/>
  <c r="V117" i="1"/>
  <c r="V118" i="1" s="1"/>
  <c r="U117" i="1"/>
  <c r="U118" i="1" s="1"/>
  <c r="T117" i="1"/>
  <c r="T118" i="1" s="1"/>
  <c r="S117" i="1"/>
  <c r="S118" i="1" s="1"/>
  <c r="N117" i="1"/>
  <c r="N118" i="1" s="1"/>
  <c r="G116" i="1"/>
  <c r="AN114" i="1"/>
  <c r="F114" i="1"/>
  <c r="E114" i="1"/>
  <c r="D114" i="1"/>
  <c r="C114" i="1"/>
  <c r="G112" i="1" s="1"/>
  <c r="AF113" i="1"/>
  <c r="AE113" i="1"/>
  <c r="AD113" i="1"/>
  <c r="AC113" i="1"/>
  <c r="Z113" i="1"/>
  <c r="Z114" i="1" s="1"/>
  <c r="Y113" i="1"/>
  <c r="Y114" i="1" s="1"/>
  <c r="X113" i="1"/>
  <c r="X114" i="1" s="1"/>
  <c r="W113" i="1"/>
  <c r="W114" i="1" s="1"/>
  <c r="V113" i="1"/>
  <c r="V114" i="1" s="1"/>
  <c r="U113" i="1"/>
  <c r="U114" i="1" s="1"/>
  <c r="T113" i="1"/>
  <c r="T114" i="1" s="1"/>
  <c r="S113" i="1"/>
  <c r="S114" i="1" s="1"/>
  <c r="N113" i="1"/>
  <c r="N114" i="1" s="1"/>
  <c r="AN110" i="1"/>
  <c r="F110" i="1"/>
  <c r="E110" i="1"/>
  <c r="D110" i="1"/>
  <c r="C110" i="1"/>
  <c r="G108" i="1" s="1"/>
  <c r="AF109" i="1"/>
  <c r="AE109" i="1"/>
  <c r="AD109" i="1"/>
  <c r="AC109" i="1"/>
  <c r="Z109" i="1"/>
  <c r="Z110" i="1" s="1"/>
  <c r="Y109" i="1"/>
  <c r="Y110" i="1" s="1"/>
  <c r="X109" i="1"/>
  <c r="X110" i="1" s="1"/>
  <c r="W109" i="1"/>
  <c r="W110" i="1" s="1"/>
  <c r="V109" i="1"/>
  <c r="V110" i="1" s="1"/>
  <c r="U109" i="1"/>
  <c r="U110" i="1" s="1"/>
  <c r="T109" i="1"/>
  <c r="T110" i="1" s="1"/>
  <c r="S109" i="1"/>
  <c r="S110" i="1" s="1"/>
  <c r="N109" i="1"/>
  <c r="N110" i="1" s="1"/>
  <c r="AN106" i="1"/>
  <c r="Z106" i="1"/>
  <c r="F106" i="1"/>
  <c r="E106" i="1"/>
  <c r="D106" i="1"/>
  <c r="I104" i="1" s="1"/>
  <c r="C106" i="1"/>
  <c r="G104" i="1" s="1"/>
  <c r="AF105" i="1"/>
  <c r="AE105" i="1"/>
  <c r="AD105" i="1"/>
  <c r="AC105" i="1"/>
  <c r="Z105" i="1"/>
  <c r="Y105" i="1"/>
  <c r="Y106" i="1" s="1"/>
  <c r="X105" i="1"/>
  <c r="X106" i="1" s="1"/>
  <c r="W105" i="1"/>
  <c r="W106" i="1" s="1"/>
  <c r="V105" i="1"/>
  <c r="V106" i="1" s="1"/>
  <c r="U105" i="1"/>
  <c r="U106" i="1" s="1"/>
  <c r="T105" i="1"/>
  <c r="T106" i="1" s="1"/>
  <c r="S105" i="1"/>
  <c r="S106" i="1" s="1"/>
  <c r="N105" i="1"/>
  <c r="N106" i="1" s="1"/>
  <c r="AN102" i="1"/>
  <c r="Z102" i="1"/>
  <c r="T102" i="1"/>
  <c r="N102" i="1"/>
  <c r="F102" i="1"/>
  <c r="E102" i="1"/>
  <c r="D102" i="1"/>
  <c r="C102" i="1"/>
  <c r="G100" i="1" s="1"/>
  <c r="AF101" i="1"/>
  <c r="AE101" i="1"/>
  <c r="AD101" i="1"/>
  <c r="AC101" i="1"/>
  <c r="Z101" i="1"/>
  <c r="Y101" i="1"/>
  <c r="Y102" i="1" s="1"/>
  <c r="X101" i="1"/>
  <c r="X102" i="1" s="1"/>
  <c r="W101" i="1"/>
  <c r="W102" i="1" s="1"/>
  <c r="V101" i="1"/>
  <c r="V102" i="1" s="1"/>
  <c r="U101" i="1"/>
  <c r="U102" i="1" s="1"/>
  <c r="T101" i="1"/>
  <c r="S101" i="1"/>
  <c r="S102" i="1" s="1"/>
  <c r="N101" i="1"/>
  <c r="AN98" i="1"/>
  <c r="F98" i="1"/>
  <c r="E98" i="1"/>
  <c r="D98" i="1"/>
  <c r="I96" i="1" s="1"/>
  <c r="C98" i="1"/>
  <c r="G96" i="1" s="1"/>
  <c r="AF97" i="1"/>
  <c r="AE97" i="1"/>
  <c r="AD97" i="1"/>
  <c r="AC97" i="1"/>
  <c r="Z97" i="1"/>
  <c r="Z98" i="1" s="1"/>
  <c r="Y97" i="1"/>
  <c r="Y98" i="1" s="1"/>
  <c r="X97" i="1"/>
  <c r="X98" i="1" s="1"/>
  <c r="W97" i="1"/>
  <c r="W98" i="1" s="1"/>
  <c r="V97" i="1"/>
  <c r="V98" i="1" s="1"/>
  <c r="U97" i="1"/>
  <c r="U98" i="1" s="1"/>
  <c r="T97" i="1"/>
  <c r="T98" i="1" s="1"/>
  <c r="S97" i="1"/>
  <c r="S98" i="1" s="1"/>
  <c r="N97" i="1"/>
  <c r="N98" i="1" s="1"/>
  <c r="AN94" i="1"/>
  <c r="F94" i="1"/>
  <c r="E94" i="1"/>
  <c r="D94" i="1"/>
  <c r="I92" i="1" s="1"/>
  <c r="C94" i="1"/>
  <c r="G92" i="1" s="1"/>
  <c r="AF93" i="1"/>
  <c r="AE93" i="1"/>
  <c r="AD93" i="1"/>
  <c r="AC93" i="1"/>
  <c r="Z93" i="1"/>
  <c r="Z94" i="1" s="1"/>
  <c r="Y93" i="1"/>
  <c r="Y94" i="1" s="1"/>
  <c r="X93" i="1"/>
  <c r="X94" i="1" s="1"/>
  <c r="W93" i="1"/>
  <c r="W94" i="1" s="1"/>
  <c r="V93" i="1"/>
  <c r="V94" i="1" s="1"/>
  <c r="U93" i="1"/>
  <c r="U94" i="1" s="1"/>
  <c r="T93" i="1"/>
  <c r="T94" i="1" s="1"/>
  <c r="S93" i="1"/>
  <c r="S94" i="1" s="1"/>
  <c r="N93" i="1"/>
  <c r="N94" i="1" s="1"/>
  <c r="AN90" i="1"/>
  <c r="F90" i="1"/>
  <c r="E90" i="1"/>
  <c r="D90" i="1"/>
  <c r="I88" i="1" s="1"/>
  <c r="C90" i="1"/>
  <c r="G88" i="1" s="1"/>
  <c r="AF89" i="1"/>
  <c r="AE89" i="1"/>
  <c r="AD89" i="1"/>
  <c r="AC89" i="1"/>
  <c r="Z89" i="1"/>
  <c r="Z90" i="1" s="1"/>
  <c r="Y89" i="1"/>
  <c r="Y90" i="1" s="1"/>
  <c r="X89" i="1"/>
  <c r="X90" i="1" s="1"/>
  <c r="W89" i="1"/>
  <c r="W90" i="1" s="1"/>
  <c r="V89" i="1"/>
  <c r="V90" i="1" s="1"/>
  <c r="U89" i="1"/>
  <c r="U90" i="1" s="1"/>
  <c r="T89" i="1"/>
  <c r="T90" i="1" s="1"/>
  <c r="S89" i="1"/>
  <c r="S90" i="1" s="1"/>
  <c r="N89" i="1"/>
  <c r="N90" i="1" s="1"/>
  <c r="AN86" i="1"/>
  <c r="F86" i="1"/>
  <c r="E86" i="1"/>
  <c r="D86" i="1"/>
  <c r="C86" i="1"/>
  <c r="G84" i="1" s="1"/>
  <c r="AF85" i="1"/>
  <c r="AE85" i="1"/>
  <c r="AD85" i="1"/>
  <c r="AC85" i="1"/>
  <c r="Z85" i="1"/>
  <c r="Z86" i="1" s="1"/>
  <c r="Y85" i="1"/>
  <c r="Y86" i="1" s="1"/>
  <c r="X85" i="1"/>
  <c r="X86" i="1" s="1"/>
  <c r="W85" i="1"/>
  <c r="W86" i="1" s="1"/>
  <c r="V85" i="1"/>
  <c r="V86" i="1" s="1"/>
  <c r="U85" i="1"/>
  <c r="U86" i="1" s="1"/>
  <c r="T85" i="1"/>
  <c r="T86" i="1" s="1"/>
  <c r="S85" i="1"/>
  <c r="S86" i="1" s="1"/>
  <c r="N85" i="1"/>
  <c r="N86" i="1" s="1"/>
  <c r="AN82" i="1"/>
  <c r="X82" i="1"/>
  <c r="F82" i="1"/>
  <c r="E82" i="1"/>
  <c r="I80" i="1" s="1"/>
  <c r="D82" i="1"/>
  <c r="C82" i="1"/>
  <c r="G80" i="1" s="1"/>
  <c r="AF81" i="1"/>
  <c r="AE81" i="1"/>
  <c r="AD81" i="1"/>
  <c r="AC81" i="1"/>
  <c r="Z81" i="1"/>
  <c r="Z82" i="1" s="1"/>
  <c r="Y81" i="1"/>
  <c r="Y82" i="1" s="1"/>
  <c r="X81" i="1"/>
  <c r="W81" i="1"/>
  <c r="W82" i="1" s="1"/>
  <c r="V81" i="1"/>
  <c r="V82" i="1" s="1"/>
  <c r="U81" i="1"/>
  <c r="U82" i="1" s="1"/>
  <c r="T81" i="1"/>
  <c r="T82" i="1" s="1"/>
  <c r="S81" i="1"/>
  <c r="S82" i="1" s="1"/>
  <c r="N81" i="1"/>
  <c r="N82" i="1" s="1"/>
  <c r="AN78" i="1"/>
  <c r="T78" i="1"/>
  <c r="F78" i="1"/>
  <c r="E78" i="1"/>
  <c r="D78" i="1"/>
  <c r="C78" i="1"/>
  <c r="G76" i="1" s="1"/>
  <c r="AD78" i="1" s="1"/>
  <c r="AF77" i="1"/>
  <c r="AE77" i="1"/>
  <c r="AD77" i="1"/>
  <c r="AC77" i="1"/>
  <c r="Z77" i="1"/>
  <c r="Z78" i="1" s="1"/>
  <c r="Y77" i="1"/>
  <c r="Y78" i="1" s="1"/>
  <c r="X77" i="1"/>
  <c r="X78" i="1" s="1"/>
  <c r="W77" i="1"/>
  <c r="W78" i="1" s="1"/>
  <c r="V77" i="1"/>
  <c r="V78" i="1" s="1"/>
  <c r="U77" i="1"/>
  <c r="U78" i="1" s="1"/>
  <c r="T77" i="1"/>
  <c r="S77" i="1"/>
  <c r="S78" i="1" s="1"/>
  <c r="N77" i="1"/>
  <c r="N78" i="1" s="1"/>
  <c r="I76" i="1"/>
  <c r="AN74" i="1"/>
  <c r="F74" i="1"/>
  <c r="E74" i="1"/>
  <c r="D74" i="1"/>
  <c r="I72" i="1" s="1"/>
  <c r="C74" i="1"/>
  <c r="G72" i="1" s="1"/>
  <c r="AF73" i="1"/>
  <c r="AE73" i="1"/>
  <c r="AD73" i="1"/>
  <c r="AC73" i="1"/>
  <c r="Z73" i="1"/>
  <c r="Z74" i="1" s="1"/>
  <c r="Y73" i="1"/>
  <c r="Y74" i="1" s="1"/>
  <c r="X73" i="1"/>
  <c r="X74" i="1" s="1"/>
  <c r="W73" i="1"/>
  <c r="W74" i="1" s="1"/>
  <c r="V73" i="1"/>
  <c r="V74" i="1" s="1"/>
  <c r="U73" i="1"/>
  <c r="U74" i="1" s="1"/>
  <c r="T73" i="1"/>
  <c r="T74" i="1" s="1"/>
  <c r="S73" i="1"/>
  <c r="S74" i="1" s="1"/>
  <c r="N73" i="1"/>
  <c r="N74" i="1" s="1"/>
  <c r="AN70" i="1"/>
  <c r="F70" i="1"/>
  <c r="E70" i="1"/>
  <c r="D70" i="1"/>
  <c r="I68" i="1" s="1"/>
  <c r="C70" i="1"/>
  <c r="G68" i="1" s="1"/>
  <c r="AF69" i="1"/>
  <c r="AE69" i="1"/>
  <c r="AD69" i="1"/>
  <c r="AC69" i="1"/>
  <c r="Z69" i="1"/>
  <c r="Z70" i="1" s="1"/>
  <c r="Y69" i="1"/>
  <c r="Y70" i="1" s="1"/>
  <c r="X69" i="1"/>
  <c r="X70" i="1" s="1"/>
  <c r="W69" i="1"/>
  <c r="W70" i="1" s="1"/>
  <c r="V69" i="1"/>
  <c r="V70" i="1" s="1"/>
  <c r="U69" i="1"/>
  <c r="U70" i="1" s="1"/>
  <c r="T69" i="1"/>
  <c r="T70" i="1" s="1"/>
  <c r="S69" i="1"/>
  <c r="S70" i="1" s="1"/>
  <c r="N69" i="1"/>
  <c r="N70" i="1" s="1"/>
  <c r="AN66" i="1"/>
  <c r="Z66" i="1"/>
  <c r="N66" i="1"/>
  <c r="F66" i="1"/>
  <c r="E66" i="1"/>
  <c r="D66" i="1"/>
  <c r="C66" i="1"/>
  <c r="G64" i="1" s="1"/>
  <c r="AF65" i="1"/>
  <c r="AE65" i="1"/>
  <c r="AD65" i="1"/>
  <c r="AC65" i="1"/>
  <c r="Z65" i="1"/>
  <c r="Y65" i="1"/>
  <c r="Y66" i="1" s="1"/>
  <c r="X65" i="1"/>
  <c r="X66" i="1" s="1"/>
  <c r="W65" i="1"/>
  <c r="W66" i="1" s="1"/>
  <c r="V65" i="1"/>
  <c r="V66" i="1" s="1"/>
  <c r="U65" i="1"/>
  <c r="U66" i="1" s="1"/>
  <c r="T65" i="1"/>
  <c r="T66" i="1" s="1"/>
  <c r="S65" i="1"/>
  <c r="S66" i="1" s="1"/>
  <c r="N65" i="1"/>
  <c r="AN62" i="1"/>
  <c r="Z62" i="1"/>
  <c r="V62" i="1"/>
  <c r="N62" i="1"/>
  <c r="F62" i="1"/>
  <c r="E62" i="1"/>
  <c r="D62" i="1"/>
  <c r="C62" i="1"/>
  <c r="G60" i="1" s="1"/>
  <c r="AF61" i="1"/>
  <c r="AE61" i="1"/>
  <c r="AD61" i="1"/>
  <c r="AC61" i="1"/>
  <c r="Z61" i="1"/>
  <c r="Y61" i="1"/>
  <c r="Y62" i="1" s="1"/>
  <c r="X61" i="1"/>
  <c r="X62" i="1" s="1"/>
  <c r="W61" i="1"/>
  <c r="W62" i="1" s="1"/>
  <c r="V61" i="1"/>
  <c r="U61" i="1"/>
  <c r="U62" i="1" s="1"/>
  <c r="T61" i="1"/>
  <c r="T62" i="1" s="1"/>
  <c r="S61" i="1"/>
  <c r="S62" i="1" s="1"/>
  <c r="N61" i="1"/>
  <c r="AN58" i="1"/>
  <c r="F58" i="1"/>
  <c r="E58" i="1"/>
  <c r="D58" i="1"/>
  <c r="I56" i="1" s="1"/>
  <c r="C58" i="1"/>
  <c r="G56" i="1" s="1"/>
  <c r="AF57" i="1"/>
  <c r="AE57" i="1"/>
  <c r="AD57" i="1"/>
  <c r="AC57" i="1"/>
  <c r="Z57" i="1"/>
  <c r="Z58" i="1" s="1"/>
  <c r="Y57" i="1"/>
  <c r="Y58" i="1" s="1"/>
  <c r="X57" i="1"/>
  <c r="X58" i="1" s="1"/>
  <c r="W57" i="1"/>
  <c r="W58" i="1" s="1"/>
  <c r="V57" i="1"/>
  <c r="V58" i="1" s="1"/>
  <c r="U57" i="1"/>
  <c r="U58" i="1" s="1"/>
  <c r="T57" i="1"/>
  <c r="T58" i="1" s="1"/>
  <c r="S57" i="1"/>
  <c r="S58" i="1" s="1"/>
  <c r="N57" i="1"/>
  <c r="N58" i="1" s="1"/>
  <c r="AN54" i="1"/>
  <c r="F54" i="1"/>
  <c r="E54" i="1"/>
  <c r="D54" i="1"/>
  <c r="C54" i="1"/>
  <c r="G52" i="1" s="1"/>
  <c r="AF53" i="1"/>
  <c r="AE53" i="1"/>
  <c r="AD53" i="1"/>
  <c r="AC53" i="1"/>
  <c r="Z53" i="1"/>
  <c r="Z54" i="1" s="1"/>
  <c r="Y53" i="1"/>
  <c r="Y54" i="1" s="1"/>
  <c r="X53" i="1"/>
  <c r="X54" i="1" s="1"/>
  <c r="W53" i="1"/>
  <c r="W54" i="1" s="1"/>
  <c r="V53" i="1"/>
  <c r="V54" i="1" s="1"/>
  <c r="U53" i="1"/>
  <c r="U54" i="1" s="1"/>
  <c r="T53" i="1"/>
  <c r="T54" i="1" s="1"/>
  <c r="S53" i="1"/>
  <c r="S54" i="1" s="1"/>
  <c r="N53" i="1"/>
  <c r="N54" i="1" s="1"/>
  <c r="AN50" i="1"/>
  <c r="N49" i="1"/>
  <c r="S49" i="1"/>
  <c r="S50" i="1" s="1"/>
  <c r="T49" i="1"/>
  <c r="T50" i="1" s="1"/>
  <c r="U49" i="1"/>
  <c r="U50" i="1" s="1"/>
  <c r="V49" i="1"/>
  <c r="V50" i="1" s="1"/>
  <c r="W49" i="1"/>
  <c r="W50" i="1" s="1"/>
  <c r="X49" i="1"/>
  <c r="X50" i="1" s="1"/>
  <c r="Y49" i="1"/>
  <c r="Y50" i="1" s="1"/>
  <c r="Z49" i="1"/>
  <c r="Z50" i="1" s="1"/>
  <c r="AC49" i="1"/>
  <c r="AD49" i="1"/>
  <c r="AE49" i="1"/>
  <c r="AF49" i="1"/>
  <c r="C50" i="1"/>
  <c r="G48" i="1" s="1"/>
  <c r="D50" i="1"/>
  <c r="E50" i="1"/>
  <c r="F50" i="1"/>
  <c r="N50" i="1"/>
  <c r="AN46" i="1"/>
  <c r="Z46" i="1"/>
  <c r="F46" i="1"/>
  <c r="E46" i="1"/>
  <c r="D46" i="1"/>
  <c r="I44" i="1" s="1"/>
  <c r="C46" i="1"/>
  <c r="G44" i="1" s="1"/>
  <c r="AF45" i="1"/>
  <c r="AE45" i="1"/>
  <c r="AD45" i="1"/>
  <c r="AC45" i="1"/>
  <c r="Z45" i="1"/>
  <c r="Y45" i="1"/>
  <c r="Y46" i="1" s="1"/>
  <c r="X45" i="1"/>
  <c r="X46" i="1" s="1"/>
  <c r="W45" i="1"/>
  <c r="W46" i="1" s="1"/>
  <c r="V45" i="1"/>
  <c r="V46" i="1" s="1"/>
  <c r="U45" i="1"/>
  <c r="U46" i="1" s="1"/>
  <c r="T45" i="1"/>
  <c r="T46" i="1" s="1"/>
  <c r="S45" i="1"/>
  <c r="S46" i="1" s="1"/>
  <c r="N45" i="1"/>
  <c r="N46" i="1" s="1"/>
  <c r="AN42" i="1"/>
  <c r="Z42" i="1"/>
  <c r="F42" i="1"/>
  <c r="E42" i="1"/>
  <c r="D42" i="1"/>
  <c r="C42" i="1"/>
  <c r="G40" i="1" s="1"/>
  <c r="AF41" i="1"/>
  <c r="AE41" i="1"/>
  <c r="AD41" i="1"/>
  <c r="AC41" i="1"/>
  <c r="Z41" i="1"/>
  <c r="Y41" i="1"/>
  <c r="Y42" i="1" s="1"/>
  <c r="X41" i="1"/>
  <c r="X42" i="1" s="1"/>
  <c r="W41" i="1"/>
  <c r="W42" i="1" s="1"/>
  <c r="V41" i="1"/>
  <c r="V42" i="1" s="1"/>
  <c r="U41" i="1"/>
  <c r="U42" i="1" s="1"/>
  <c r="T41" i="1"/>
  <c r="T42" i="1" s="1"/>
  <c r="S41" i="1"/>
  <c r="S42" i="1" s="1"/>
  <c r="N41" i="1"/>
  <c r="N42" i="1" s="1"/>
  <c r="AN38" i="1"/>
  <c r="F38" i="1"/>
  <c r="E38" i="1"/>
  <c r="D38" i="1"/>
  <c r="I36" i="1" s="1"/>
  <c r="C38" i="1"/>
  <c r="G36" i="1" s="1"/>
  <c r="AF37" i="1"/>
  <c r="AE37" i="1"/>
  <c r="AD37" i="1"/>
  <c r="AC37" i="1"/>
  <c r="Z37" i="1"/>
  <c r="Z38" i="1" s="1"/>
  <c r="Y37" i="1"/>
  <c r="Y38" i="1" s="1"/>
  <c r="X37" i="1"/>
  <c r="X38" i="1" s="1"/>
  <c r="W37" i="1"/>
  <c r="W38" i="1" s="1"/>
  <c r="V37" i="1"/>
  <c r="V38" i="1" s="1"/>
  <c r="U37" i="1"/>
  <c r="U38" i="1" s="1"/>
  <c r="T37" i="1"/>
  <c r="T38" i="1" s="1"/>
  <c r="S37" i="1"/>
  <c r="S38" i="1" s="1"/>
  <c r="N37" i="1"/>
  <c r="N38" i="1" s="1"/>
  <c r="AN34" i="1"/>
  <c r="F34" i="1"/>
  <c r="E34" i="1"/>
  <c r="D34" i="1"/>
  <c r="I32" i="1" s="1"/>
  <c r="C34" i="1"/>
  <c r="G32" i="1" s="1"/>
  <c r="AC34" i="1" s="1"/>
  <c r="AF33" i="1"/>
  <c r="AE33" i="1"/>
  <c r="AD33" i="1"/>
  <c r="AC33" i="1"/>
  <c r="Z33" i="1"/>
  <c r="Z34" i="1" s="1"/>
  <c r="Y33" i="1"/>
  <c r="Y34" i="1" s="1"/>
  <c r="X33" i="1"/>
  <c r="X34" i="1" s="1"/>
  <c r="W33" i="1"/>
  <c r="W34" i="1" s="1"/>
  <c r="V33" i="1"/>
  <c r="V34" i="1" s="1"/>
  <c r="U33" i="1"/>
  <c r="U34" i="1" s="1"/>
  <c r="T33" i="1"/>
  <c r="T34" i="1" s="1"/>
  <c r="S33" i="1"/>
  <c r="S34" i="1" s="1"/>
  <c r="N33" i="1"/>
  <c r="N34" i="1" s="1"/>
  <c r="AN30" i="1"/>
  <c r="F30" i="1"/>
  <c r="E30" i="1"/>
  <c r="D30" i="1"/>
  <c r="C30" i="1"/>
  <c r="G28" i="1" s="1"/>
  <c r="AF29" i="1"/>
  <c r="AE29" i="1"/>
  <c r="AD29" i="1"/>
  <c r="AC29" i="1"/>
  <c r="Z29" i="1"/>
  <c r="Z30" i="1" s="1"/>
  <c r="Y29" i="1"/>
  <c r="Y30" i="1" s="1"/>
  <c r="X29" i="1"/>
  <c r="X30" i="1" s="1"/>
  <c r="W29" i="1"/>
  <c r="W30" i="1" s="1"/>
  <c r="V29" i="1"/>
  <c r="V30" i="1" s="1"/>
  <c r="U29" i="1"/>
  <c r="U30" i="1" s="1"/>
  <c r="T29" i="1"/>
  <c r="T30" i="1" s="1"/>
  <c r="S29" i="1"/>
  <c r="S30" i="1" s="1"/>
  <c r="N29" i="1"/>
  <c r="N30" i="1" s="1"/>
  <c r="AN26" i="1"/>
  <c r="Z26" i="1"/>
  <c r="F26" i="1"/>
  <c r="E26" i="1"/>
  <c r="D26" i="1"/>
  <c r="C26" i="1"/>
  <c r="G24" i="1" s="1"/>
  <c r="AF25" i="1"/>
  <c r="AE25" i="1"/>
  <c r="AD25" i="1"/>
  <c r="AC25" i="1"/>
  <c r="Z25" i="1"/>
  <c r="Y25" i="1"/>
  <c r="Y26" i="1" s="1"/>
  <c r="X25" i="1"/>
  <c r="X26" i="1" s="1"/>
  <c r="W25" i="1"/>
  <c r="W26" i="1" s="1"/>
  <c r="V25" i="1"/>
  <c r="V26" i="1" s="1"/>
  <c r="U25" i="1"/>
  <c r="U26" i="1" s="1"/>
  <c r="T25" i="1"/>
  <c r="T26" i="1" s="1"/>
  <c r="S25" i="1"/>
  <c r="S26" i="1" s="1"/>
  <c r="N25" i="1"/>
  <c r="N26" i="1" s="1"/>
  <c r="AF126" i="1" l="1"/>
  <c r="K124" i="1"/>
  <c r="AD126" i="1"/>
  <c r="AE126" i="1"/>
  <c r="AC122" i="1"/>
  <c r="AD122" i="1"/>
  <c r="AE122" i="1"/>
  <c r="AF122" i="1"/>
  <c r="K120" i="1"/>
  <c r="K116" i="1"/>
  <c r="AC118" i="1"/>
  <c r="AD118" i="1"/>
  <c r="AE118" i="1"/>
  <c r="AF118" i="1"/>
  <c r="I112" i="1"/>
  <c r="AD114" i="1"/>
  <c r="AE114" i="1"/>
  <c r="AF114" i="1"/>
  <c r="K112" i="1"/>
  <c r="AC114" i="1"/>
  <c r="I108" i="1"/>
  <c r="K108" i="1" s="1"/>
  <c r="AE110" i="1"/>
  <c r="AC110" i="1"/>
  <c r="AD110" i="1"/>
  <c r="AF110" i="1"/>
  <c r="K104" i="1"/>
  <c r="AC106" i="1"/>
  <c r="AD106" i="1"/>
  <c r="AE106" i="1"/>
  <c r="AF106" i="1"/>
  <c r="I100" i="1"/>
  <c r="AD102" i="1"/>
  <c r="K100" i="1"/>
  <c r="AC102" i="1"/>
  <c r="AE102" i="1"/>
  <c r="AF102" i="1"/>
  <c r="AE98" i="1"/>
  <c r="AF98" i="1"/>
  <c r="K96" i="1"/>
  <c r="AC98" i="1"/>
  <c r="AD98" i="1"/>
  <c r="AE94" i="1"/>
  <c r="AD94" i="1"/>
  <c r="AF94" i="1"/>
  <c r="K92" i="1"/>
  <c r="AC94" i="1"/>
  <c r="AD90" i="1"/>
  <c r="AE90" i="1"/>
  <c r="AF90" i="1"/>
  <c r="K88" i="1"/>
  <c r="AC90" i="1"/>
  <c r="AC86" i="1"/>
  <c r="I84" i="1"/>
  <c r="AD86" i="1"/>
  <c r="AE86" i="1"/>
  <c r="AF86" i="1"/>
  <c r="K84" i="1"/>
  <c r="K80" i="1"/>
  <c r="AC82" i="1"/>
  <c r="AD82" i="1"/>
  <c r="AE82" i="1"/>
  <c r="AF82" i="1"/>
  <c r="K76" i="1"/>
  <c r="AC78" i="1"/>
  <c r="AE78" i="1"/>
  <c r="AF78" i="1"/>
  <c r="AC74" i="1"/>
  <c r="AF74" i="1"/>
  <c r="K72" i="1"/>
  <c r="AD74" i="1"/>
  <c r="AE74" i="1"/>
  <c r="AE70" i="1"/>
  <c r="AF70" i="1"/>
  <c r="AC70" i="1"/>
  <c r="AD70" i="1"/>
  <c r="K68" i="1"/>
  <c r="I64" i="1"/>
  <c r="AF66" i="1"/>
  <c r="AC66" i="1"/>
  <c r="AD66" i="1"/>
  <c r="AE66" i="1"/>
  <c r="K64" i="1"/>
  <c r="AF62" i="1"/>
  <c r="I60" i="1"/>
  <c r="AD62" i="1"/>
  <c r="AE62" i="1"/>
  <c r="AC62" i="1"/>
  <c r="K60" i="1"/>
  <c r="I52" i="1"/>
  <c r="K52" i="1" s="1"/>
  <c r="AF58" i="1"/>
  <c r="AC58" i="1"/>
  <c r="AD58" i="1"/>
  <c r="AE58" i="1"/>
  <c r="K56" i="1"/>
  <c r="AD54" i="1"/>
  <c r="AE54" i="1"/>
  <c r="AF54" i="1"/>
  <c r="AC54" i="1"/>
  <c r="I48" i="1"/>
  <c r="K48" i="1" s="1"/>
  <c r="AF46" i="1"/>
  <c r="K44" i="1"/>
  <c r="AD46" i="1"/>
  <c r="AE46" i="1"/>
  <c r="AC46" i="1"/>
  <c r="I40" i="1"/>
  <c r="AE42" i="1"/>
  <c r="K40" i="1"/>
  <c r="AF42" i="1"/>
  <c r="AC42" i="1"/>
  <c r="AD42" i="1"/>
  <c r="AC38" i="1"/>
  <c r="AD38" i="1"/>
  <c r="K36" i="1"/>
  <c r="AE38" i="1"/>
  <c r="AF38" i="1"/>
  <c r="K32" i="1"/>
  <c r="AF34" i="1"/>
  <c r="AD34" i="1"/>
  <c r="AE34" i="1"/>
  <c r="I28" i="1"/>
  <c r="K28" i="1" s="1"/>
  <c r="AC30" i="1"/>
  <c r="AD30" i="1"/>
  <c r="AE30" i="1"/>
  <c r="AF30" i="1"/>
  <c r="I24" i="1"/>
  <c r="AE26" i="1"/>
  <c r="AC26" i="1"/>
  <c r="AD26" i="1"/>
  <c r="AF26" i="1"/>
  <c r="K24" i="1"/>
  <c r="AE50" i="1"/>
  <c r="AC50" i="1"/>
  <c r="AF50" i="1"/>
  <c r="AD50" i="1"/>
  <c r="AN22" i="1"/>
  <c r="F22" i="1"/>
  <c r="E22" i="1"/>
  <c r="D22" i="1"/>
  <c r="C22" i="1"/>
  <c r="G20" i="1" s="1"/>
  <c r="AF21" i="1"/>
  <c r="AE21" i="1"/>
  <c r="AD21" i="1"/>
  <c r="AC21" i="1"/>
  <c r="Z21" i="1"/>
  <c r="Z22" i="1" s="1"/>
  <c r="Y21" i="1"/>
  <c r="Y22" i="1" s="1"/>
  <c r="X21" i="1"/>
  <c r="X22" i="1" s="1"/>
  <c r="W21" i="1"/>
  <c r="W22" i="1" s="1"/>
  <c r="V21" i="1"/>
  <c r="V22" i="1" s="1"/>
  <c r="U21" i="1"/>
  <c r="U22" i="1" s="1"/>
  <c r="T21" i="1"/>
  <c r="T22" i="1" s="1"/>
  <c r="S21" i="1"/>
  <c r="S22" i="1" s="1"/>
  <c r="N21" i="1"/>
  <c r="N22" i="1" s="1"/>
  <c r="AN18" i="1"/>
  <c r="W18" i="1"/>
  <c r="T18" i="1"/>
  <c r="F18" i="1"/>
  <c r="E18" i="1"/>
  <c r="D18" i="1"/>
  <c r="I16" i="1" s="1"/>
  <c r="C18" i="1"/>
  <c r="G16" i="1" s="1"/>
  <c r="AF17" i="1"/>
  <c r="AE17" i="1"/>
  <c r="AD17" i="1"/>
  <c r="AC17" i="1"/>
  <c r="Z17" i="1"/>
  <c r="Z18" i="1" s="1"/>
  <c r="Y17" i="1"/>
  <c r="Y18" i="1" s="1"/>
  <c r="X17" i="1"/>
  <c r="X18" i="1" s="1"/>
  <c r="W17" i="1"/>
  <c r="V17" i="1"/>
  <c r="V18" i="1" s="1"/>
  <c r="U17" i="1"/>
  <c r="U18" i="1" s="1"/>
  <c r="T17" i="1"/>
  <c r="S17" i="1"/>
  <c r="S18" i="1" s="1"/>
  <c r="N17" i="1"/>
  <c r="N18" i="1" s="1"/>
  <c r="AN14" i="1"/>
  <c r="V14" i="1"/>
  <c r="U14" i="1"/>
  <c r="F14" i="1"/>
  <c r="E14" i="1"/>
  <c r="D14" i="1"/>
  <c r="C14" i="1"/>
  <c r="G12" i="1" s="1"/>
  <c r="AF13" i="1"/>
  <c r="AE13" i="1"/>
  <c r="AD13" i="1"/>
  <c r="AC13" i="1"/>
  <c r="Z13" i="1"/>
  <c r="Z14" i="1" s="1"/>
  <c r="Y13" i="1"/>
  <c r="Y14" i="1" s="1"/>
  <c r="X13" i="1"/>
  <c r="X14" i="1" s="1"/>
  <c r="W13" i="1"/>
  <c r="W14" i="1" s="1"/>
  <c r="V13" i="1"/>
  <c r="U13" i="1"/>
  <c r="T13" i="1"/>
  <c r="T14" i="1" s="1"/>
  <c r="S13" i="1"/>
  <c r="S14" i="1" s="1"/>
  <c r="N13" i="1"/>
  <c r="N14" i="1" s="1"/>
  <c r="Z9" i="1"/>
  <c r="Z10" i="1" s="1"/>
  <c r="Y9" i="1"/>
  <c r="Y10" i="1" s="1"/>
  <c r="X9" i="1"/>
  <c r="X10" i="1" s="1"/>
  <c r="W9" i="1"/>
  <c r="W10" i="1" s="1"/>
  <c r="V9" i="1"/>
  <c r="V10" i="1" s="1"/>
  <c r="U9" i="1"/>
  <c r="U10" i="1" s="1"/>
  <c r="T9" i="1"/>
  <c r="T10" i="1" s="1"/>
  <c r="S9" i="1"/>
  <c r="N9" i="1"/>
  <c r="AN10" i="1"/>
  <c r="S10" i="1"/>
  <c r="N10" i="1"/>
  <c r="F10" i="1"/>
  <c r="E10" i="1"/>
  <c r="D10" i="1"/>
  <c r="C10" i="1"/>
  <c r="G8" i="1" s="1"/>
  <c r="AF9" i="1"/>
  <c r="AE9" i="1"/>
  <c r="AD9" i="1"/>
  <c r="AC9" i="1"/>
  <c r="AN6" i="1"/>
  <c r="AC22" i="1" l="1"/>
  <c r="I20" i="1"/>
  <c r="K20" i="1" s="1"/>
  <c r="AD22" i="1"/>
  <c r="AE22" i="1"/>
  <c r="AF22" i="1"/>
  <c r="AD18" i="1"/>
  <c r="AE18" i="1"/>
  <c r="K16" i="1"/>
  <c r="AC18" i="1"/>
  <c r="AF18" i="1"/>
  <c r="AE10" i="1"/>
  <c r="I12" i="1"/>
  <c r="K12" i="1"/>
  <c r="AE14" i="1"/>
  <c r="AC14" i="1"/>
  <c r="AD14" i="1"/>
  <c r="AF14" i="1"/>
  <c r="AD10" i="1"/>
  <c r="AC10" i="1"/>
  <c r="AF10" i="1"/>
  <c r="I8" i="1"/>
  <c r="K8" i="1" s="1"/>
  <c r="AF5" i="1"/>
  <c r="AE5" i="1" l="1"/>
  <c r="AD5" i="1"/>
  <c r="AC5" i="1"/>
  <c r="Z6" i="1" l="1"/>
  <c r="Y6" i="1"/>
  <c r="X6" i="1"/>
  <c r="W6" i="1"/>
  <c r="V6" i="1"/>
  <c r="U6" i="1"/>
  <c r="T6" i="1"/>
  <c r="S6" i="1"/>
  <c r="N6" i="1"/>
  <c r="F6" i="1"/>
  <c r="E6" i="1"/>
  <c r="D6" i="1"/>
  <c r="C6" i="1"/>
  <c r="G4" i="1" s="1"/>
  <c r="AF6" i="1" s="1"/>
  <c r="I4" i="1" l="1"/>
  <c r="K4" i="1" s="1"/>
  <c r="AE6" i="1"/>
  <c r="AD6" i="1"/>
  <c r="AC6" i="1"/>
</calcChain>
</file>

<file path=xl/sharedStrings.xml><?xml version="1.0" encoding="utf-8"?>
<sst xmlns="http://schemas.openxmlformats.org/spreadsheetml/2006/main" count="3292" uniqueCount="87">
  <si>
    <t>F1</t>
  </si>
  <si>
    <t>F2</t>
  </si>
  <si>
    <t>Day</t>
  </si>
  <si>
    <t>Total</t>
  </si>
  <si>
    <t>Cla.Wst.</t>
  </si>
  <si>
    <t>CW.Total</t>
  </si>
  <si>
    <t>BW.Wst.</t>
  </si>
  <si>
    <t>FTWst.</t>
  </si>
  <si>
    <t>Treated Total</t>
  </si>
  <si>
    <t>Totalizer</t>
  </si>
  <si>
    <t>now</t>
  </si>
  <si>
    <t>prev</t>
  </si>
  <si>
    <t>Wastewater</t>
  </si>
  <si>
    <t>Total Influent</t>
  </si>
  <si>
    <t>Filter</t>
  </si>
  <si>
    <t>Pump Hours</t>
  </si>
  <si>
    <t>Ef.Pmp.1</t>
  </si>
  <si>
    <t>Ef.Pmp.2</t>
  </si>
  <si>
    <t>Blo.1</t>
  </si>
  <si>
    <t>Blo.2</t>
  </si>
  <si>
    <t>URT.1</t>
  </si>
  <si>
    <t>URT.2</t>
  </si>
  <si>
    <t>BWP</t>
  </si>
  <si>
    <t>SWP</t>
  </si>
  <si>
    <t>Pump</t>
  </si>
  <si>
    <t>ACH</t>
  </si>
  <si>
    <t>SA</t>
  </si>
  <si>
    <t>Poly</t>
  </si>
  <si>
    <t>Cl2.1</t>
  </si>
  <si>
    <t>Cl2.2</t>
  </si>
  <si>
    <t>Chem</t>
  </si>
  <si>
    <t>Lbs.</t>
  </si>
  <si>
    <t>Chemicals</t>
  </si>
  <si>
    <t>mg/L</t>
  </si>
  <si>
    <t>"/lb</t>
  </si>
  <si>
    <t>Turbidity</t>
  </si>
  <si>
    <t>Effluent</t>
  </si>
  <si>
    <t>SCM</t>
  </si>
  <si>
    <t>Misc.</t>
  </si>
  <si>
    <t>pH</t>
  </si>
  <si>
    <t>Temp</t>
  </si>
  <si>
    <t>Rain</t>
  </si>
  <si>
    <t>water</t>
  </si>
  <si>
    <t>AC.1</t>
  </si>
  <si>
    <t>ef.turb.1</t>
  </si>
  <si>
    <t>ef.turb.2</t>
  </si>
  <si>
    <t>AC.2</t>
  </si>
  <si>
    <t>Raw</t>
  </si>
  <si>
    <t>Trtd</t>
  </si>
  <si>
    <t>Inches</t>
  </si>
  <si>
    <t>Filters</t>
  </si>
  <si>
    <t xml:space="preserve">     August, 2020</t>
  </si>
  <si>
    <t xml:space="preserve">    September, 2020</t>
  </si>
  <si>
    <t>Prev</t>
  </si>
  <si>
    <t>Pres.</t>
  </si>
  <si>
    <t>CW.Tot.1</t>
  </si>
  <si>
    <t>Cla.Wst.1</t>
  </si>
  <si>
    <t>BW.Wst.1</t>
  </si>
  <si>
    <t>FTWst.1</t>
  </si>
  <si>
    <t>CW.Tot.2</t>
  </si>
  <si>
    <t>Cla.Wst.2</t>
  </si>
  <si>
    <t>BW.Wst.2</t>
  </si>
  <si>
    <t>FTWst.2</t>
  </si>
  <si>
    <t>Cmb.Trb.</t>
  </si>
  <si>
    <t>Raw.Trb.</t>
  </si>
  <si>
    <t>TOTALS=</t>
  </si>
  <si>
    <t>Lbs. Avg.</t>
  </si>
  <si>
    <t>Lbs. Total</t>
  </si>
  <si>
    <t>Mg/L Avg.</t>
  </si>
  <si>
    <t>Raw Avg.</t>
  </si>
  <si>
    <t>Fin. Avg.</t>
  </si>
  <si>
    <t>Temp.</t>
  </si>
  <si>
    <t>Daily Average=</t>
  </si>
  <si>
    <t>Daily Max=</t>
  </si>
  <si>
    <t>Daily Min=</t>
  </si>
  <si>
    <t>Total Hrs.=</t>
  </si>
  <si>
    <t>Avg.Trtd.Turb=</t>
  </si>
  <si>
    <t>Cl2</t>
  </si>
  <si>
    <t>Resid</t>
  </si>
  <si>
    <t xml:space="preserve">    October, 2020</t>
  </si>
  <si>
    <t xml:space="preserve">    December, 2020</t>
  </si>
  <si>
    <t xml:space="preserve">    November, 2020</t>
  </si>
  <si>
    <t>trtd</t>
  </si>
  <si>
    <t>trt trb</t>
  </si>
  <si>
    <t>..</t>
  </si>
  <si>
    <t>CmbTrb.</t>
  </si>
  <si>
    <t>Comb.Trb.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</si>
</sst>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_(* #,##0_);_(* \(#,##0\);_(* &quot;-&quot;??_);_(@_)"/>
    <numFmt numFmtId="165" formatCode="0.0"/>
    <numFmt numFmtId="166" formatCode="0.000"/>
    <numFmt numFmtId="167" formatCode="_(* #,##0.0_);_(* \(#,##0.0\);_(* &quot;-&quot;??_);_(@_)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color theme="1"/>
      <name val="Times New Roman"/>
      <family val="1"/>
    </font>
    <font>
      <b/>
      <sz val="14"/>
      <color theme="1"/>
      <name val="Times New Roman"/>
      <family val="1"/>
    </font>
    <font>
      <b/>
      <sz val="16"/>
      <color theme="1"/>
      <name val="Times New Roman"/>
      <family val="1"/>
    </font>
    <font>
      <sz val="16"/>
      <color theme="1"/>
      <name val="Times New Roman"/>
      <family val="1"/>
    </font>
    <font>
      <sz val="8"/>
      <name val="Calibri"/>
      <family val="2"/>
      <scheme val="minor"/>
    </font>
    <font>
      <b/>
      <sz val="24"/>
      <color theme="1"/>
      <name val="Times New Roman"/>
      <family val="1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/>
        <bgColor indexed="64"/>
      </patternFill>
    </fill>
    <fill>
      <gradientFill degree="45">
        <stop position="0">
          <color rgb="FFFFFF00"/>
        </stop>
        <stop position="0.5">
          <color theme="0"/>
        </stop>
        <stop position="1">
          <color rgb="FFFFFF00"/>
        </stop>
      </gradientFill>
    </fill>
    <fill>
      <patternFill patternType="solid">
        <fgColor theme="0"/>
        <bgColor auto="1"/>
      </patternFill>
    </fill>
    <fill>
      <patternFill patternType="solid">
        <fgColor theme="9" tint="0.39997558519241921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66">
    <xf numFmtId="0" fontId="0" fillId="0" borderId="0" xfId="0"/>
    <xf numFmtId="0" fontId="2" fillId="0" borderId="0" xfId="0" applyFont="1"/>
    <xf numFmtId="0" fontId="2" fillId="3" borderId="1" xfId="0" applyFont="1" applyFill="1" applyBorder="1" applyAlignment="1">
      <alignment horizontal="center"/>
    </xf>
    <xf numFmtId="0" fontId="2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65" fontId="2" fillId="3" borderId="1" xfId="0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2" fontId="3" fillId="2" borderId="1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164" fontId="2" fillId="0" borderId="1" xfId="1" applyNumberFormat="1" applyFont="1" applyBorder="1" applyAlignment="1" applyProtection="1">
      <alignment horizontal="center"/>
      <protection locked="0"/>
    </xf>
    <xf numFmtId="164" fontId="2" fillId="3" borderId="1" xfId="1" applyNumberFormat="1" applyFont="1" applyFill="1" applyBorder="1" applyAlignment="1">
      <alignment horizontal="center"/>
    </xf>
    <xf numFmtId="166" fontId="3" fillId="2" borderId="1" xfId="0" applyNumberFormat="1" applyFont="1" applyFill="1" applyBorder="1" applyAlignment="1">
      <alignment horizontal="center"/>
    </xf>
    <xf numFmtId="2" fontId="3" fillId="5" borderId="0" xfId="0" applyNumberFormat="1" applyFont="1" applyFill="1" applyBorder="1" applyAlignment="1" applyProtection="1">
      <alignment horizontal="center" vertical="center"/>
    </xf>
    <xf numFmtId="0" fontId="3" fillId="6" borderId="1" xfId="0" applyFont="1" applyFill="1" applyBorder="1" applyAlignment="1" applyProtection="1">
      <alignment horizontal="center"/>
      <protection locked="0"/>
    </xf>
    <xf numFmtId="166" fontId="3" fillId="6" borderId="1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Border="1"/>
    <xf numFmtId="0" fontId="2" fillId="5" borderId="0" xfId="0" applyFont="1" applyFill="1" applyBorder="1"/>
    <xf numFmtId="0" fontId="2" fillId="0" borderId="0" xfId="0" applyFont="1" applyBorder="1" applyAlignment="1">
      <alignment horizontal="center"/>
    </xf>
    <xf numFmtId="1" fontId="2" fillId="3" borderId="1" xfId="1" applyNumberFormat="1" applyFont="1" applyFill="1" applyBorder="1" applyAlignment="1">
      <alignment horizontal="center"/>
    </xf>
    <xf numFmtId="0" fontId="2" fillId="3" borderId="2" xfId="0" applyFont="1" applyFill="1" applyBorder="1" applyAlignment="1">
      <alignment horizontal="center" vertical="center"/>
    </xf>
    <xf numFmtId="2" fontId="2" fillId="5" borderId="3" xfId="0" applyNumberFormat="1" applyFont="1" applyFill="1" applyBorder="1" applyAlignment="1" applyProtection="1">
      <alignment horizontal="center" vertical="center"/>
      <protection locked="0"/>
    </xf>
    <xf numFmtId="2" fontId="2" fillId="5" borderId="4" xfId="0" applyNumberFormat="1" applyFont="1" applyFill="1" applyBorder="1" applyAlignment="1" applyProtection="1">
      <alignment horizontal="center" vertical="center"/>
      <protection locked="0"/>
    </xf>
    <xf numFmtId="0" fontId="2" fillId="3" borderId="5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2" fontId="3" fillId="2" borderId="8" xfId="0" applyNumberFormat="1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2" fontId="2" fillId="5" borderId="11" xfId="0" applyNumberFormat="1" applyFont="1" applyFill="1" applyBorder="1" applyAlignment="1" applyProtection="1">
      <alignment horizontal="center" vertical="center"/>
      <protection locked="0"/>
    </xf>
    <xf numFmtId="2" fontId="2" fillId="5" borderId="12" xfId="0" applyNumberFormat="1" applyFont="1" applyFill="1" applyBorder="1" applyAlignment="1" applyProtection="1">
      <alignment horizontal="center" vertical="center"/>
      <protection locked="0"/>
    </xf>
    <xf numFmtId="165" fontId="3" fillId="6" borderId="3" xfId="0" applyNumberFormat="1" applyFont="1" applyFill="1" applyBorder="1" applyAlignment="1" applyProtection="1">
      <alignment horizontal="center" vertical="center"/>
      <protection locked="0"/>
    </xf>
    <xf numFmtId="2" fontId="3" fillId="6" borderId="4" xfId="0" applyNumberFormat="1" applyFont="1" applyFill="1" applyBorder="1" applyAlignment="1" applyProtection="1">
      <alignment horizontal="center" vertical="center"/>
      <protection locked="0"/>
    </xf>
    <xf numFmtId="2" fontId="2" fillId="3" borderId="7" xfId="0" applyNumberFormat="1" applyFont="1" applyFill="1" applyBorder="1" applyAlignment="1" applyProtection="1">
      <alignment horizontal="center" vertical="center"/>
    </xf>
    <xf numFmtId="165" fontId="3" fillId="6" borderId="8" xfId="0" applyNumberFormat="1" applyFont="1" applyFill="1" applyBorder="1" applyAlignment="1" applyProtection="1">
      <alignment horizontal="center" vertical="center"/>
      <protection locked="0"/>
    </xf>
    <xf numFmtId="2" fontId="3" fillId="6" borderId="9" xfId="0" applyNumberFormat="1" applyFont="1" applyFill="1" applyBorder="1" applyAlignment="1" applyProtection="1">
      <alignment horizontal="center" vertical="center"/>
      <protection locked="0"/>
    </xf>
    <xf numFmtId="165" fontId="3" fillId="6" borderId="13" xfId="0" applyNumberFormat="1" applyFont="1" applyFill="1" applyBorder="1" applyAlignment="1" applyProtection="1">
      <alignment horizontal="center" vertical="center"/>
      <protection locked="0"/>
    </xf>
    <xf numFmtId="165" fontId="3" fillId="6" borderId="14" xfId="0" applyNumberFormat="1" applyFont="1" applyFill="1" applyBorder="1" applyAlignment="1" applyProtection="1">
      <alignment horizontal="center" vertical="center"/>
      <protection locked="0"/>
    </xf>
    <xf numFmtId="2" fontId="2" fillId="3" borderId="16" xfId="0" applyNumberFormat="1" applyFont="1" applyFill="1" applyBorder="1" applyAlignment="1" applyProtection="1">
      <alignment horizontal="center" vertical="center"/>
    </xf>
    <xf numFmtId="0" fontId="2" fillId="0" borderId="17" xfId="0" applyFont="1" applyBorder="1"/>
    <xf numFmtId="0" fontId="2" fillId="3" borderId="8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5" xfId="0" applyFont="1" applyFill="1" applyBorder="1" applyAlignment="1">
      <alignment horizontal="center"/>
    </xf>
    <xf numFmtId="0" fontId="3" fillId="6" borderId="6" xfId="0" applyFont="1" applyFill="1" applyBorder="1" applyAlignment="1" applyProtection="1">
      <alignment horizontal="center"/>
      <protection locked="0"/>
    </xf>
    <xf numFmtId="0" fontId="2" fillId="3" borderId="7" xfId="0" applyFont="1" applyFill="1" applyBorder="1" applyAlignment="1">
      <alignment horizontal="center"/>
    </xf>
    <xf numFmtId="166" fontId="3" fillId="2" borderId="8" xfId="0" applyNumberFormat="1" applyFont="1" applyFill="1" applyBorder="1" applyAlignment="1">
      <alignment horizontal="center"/>
    </xf>
    <xf numFmtId="0" fontId="2" fillId="3" borderId="8" xfId="0" applyFont="1" applyFill="1" applyBorder="1" applyAlignment="1">
      <alignment horizontal="center"/>
    </xf>
    <xf numFmtId="0" fontId="3" fillId="6" borderId="9" xfId="0" applyFont="1" applyFill="1" applyBorder="1" applyAlignment="1" applyProtection="1">
      <alignment horizontal="center"/>
      <protection locked="0"/>
    </xf>
    <xf numFmtId="166" fontId="3" fillId="6" borderId="6" xfId="0" applyNumberFormat="1" applyFont="1" applyFill="1" applyBorder="1" applyAlignment="1" applyProtection="1">
      <alignment horizontal="center"/>
      <protection locked="0"/>
    </xf>
    <xf numFmtId="164" fontId="2" fillId="0" borderId="3" xfId="1" applyNumberFormat="1" applyFont="1" applyBorder="1" applyAlignment="1" applyProtection="1">
      <alignment horizontal="center"/>
      <protection locked="0"/>
    </xf>
    <xf numFmtId="164" fontId="2" fillId="3" borderId="3" xfId="1" applyNumberFormat="1" applyFont="1" applyFill="1" applyBorder="1" applyAlignment="1">
      <alignment horizontal="center"/>
    </xf>
    <xf numFmtId="164" fontId="2" fillId="0" borderId="4" xfId="1" applyNumberFormat="1" applyFont="1" applyBorder="1" applyAlignment="1" applyProtection="1">
      <alignment horizontal="center"/>
      <protection locked="0"/>
    </xf>
    <xf numFmtId="164" fontId="2" fillId="3" borderId="6" xfId="1" applyNumberFormat="1" applyFont="1" applyFill="1" applyBorder="1" applyAlignment="1">
      <alignment horizontal="center"/>
    </xf>
    <xf numFmtId="164" fontId="2" fillId="3" borderId="8" xfId="1" applyNumberFormat="1" applyFont="1" applyFill="1" applyBorder="1" applyAlignment="1">
      <alignment horizontal="center"/>
    </xf>
    <xf numFmtId="164" fontId="3" fillId="2" borderId="9" xfId="1" applyNumberFormat="1" applyFont="1" applyFill="1" applyBorder="1" applyAlignment="1">
      <alignment horizontal="center"/>
    </xf>
    <xf numFmtId="1" fontId="2" fillId="3" borderId="3" xfId="1" applyNumberFormat="1" applyFont="1" applyFill="1" applyBorder="1" applyAlignment="1">
      <alignment horizontal="center"/>
    </xf>
    <xf numFmtId="0" fontId="2" fillId="3" borderId="18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center"/>
    </xf>
    <xf numFmtId="0" fontId="2" fillId="0" borderId="3" xfId="0" applyFont="1" applyBorder="1" applyAlignment="1" applyProtection="1">
      <alignment horizontal="center" vertical="center"/>
      <protection locked="0"/>
    </xf>
    <xf numFmtId="165" fontId="2" fillId="0" borderId="3" xfId="0" applyNumberFormat="1" applyFont="1" applyBorder="1" applyAlignment="1" applyProtection="1">
      <alignment horizontal="center" vertical="center"/>
      <protection locked="0"/>
    </xf>
    <xf numFmtId="0" fontId="2" fillId="0" borderId="4" xfId="0" applyFont="1" applyBorder="1" applyAlignment="1" applyProtection="1">
      <alignment horizontal="center" vertical="center"/>
      <protection locked="0"/>
    </xf>
    <xf numFmtId="0" fontId="2" fillId="3" borderId="6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165" fontId="3" fillId="2" borderId="8" xfId="0" applyNumberFormat="1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2" fontId="3" fillId="2" borderId="8" xfId="0" applyNumberFormat="1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/>
    </xf>
    <xf numFmtId="164" fontId="3" fillId="2" borderId="8" xfId="1" applyNumberFormat="1" applyFont="1" applyFill="1" applyBorder="1" applyAlignment="1">
      <alignment horizontal="center"/>
    </xf>
    <xf numFmtId="1" fontId="3" fillId="2" borderId="8" xfId="1" applyNumberFormat="1" applyFont="1" applyFill="1" applyBorder="1" applyAlignment="1">
      <alignment horizontal="center"/>
    </xf>
    <xf numFmtId="0" fontId="4" fillId="4" borderId="15" xfId="0" applyFont="1" applyFill="1" applyBorder="1" applyAlignment="1">
      <alignment horizontal="center" vertical="center"/>
    </xf>
    <xf numFmtId="0" fontId="3" fillId="6" borderId="3" xfId="0" applyFont="1" applyFill="1" applyBorder="1" applyAlignment="1" applyProtection="1">
      <alignment horizontal="center"/>
      <protection locked="0"/>
    </xf>
    <xf numFmtId="0" fontId="3" fillId="6" borderId="4" xfId="0" applyFont="1" applyFill="1" applyBorder="1" applyAlignment="1" applyProtection="1">
      <alignment horizontal="center"/>
      <protection locked="0"/>
    </xf>
    <xf numFmtId="166" fontId="3" fillId="6" borderId="3" xfId="0" applyNumberFormat="1" applyFont="1" applyFill="1" applyBorder="1" applyAlignment="1" applyProtection="1">
      <alignment horizontal="center"/>
      <protection locked="0"/>
    </xf>
    <xf numFmtId="166" fontId="3" fillId="6" borderId="4" xfId="0" applyNumberFormat="1" applyFont="1" applyFill="1" applyBorder="1" applyAlignment="1" applyProtection="1">
      <alignment horizontal="center"/>
      <protection locked="0"/>
    </xf>
    <xf numFmtId="17" fontId="7" fillId="0" borderId="0" xfId="0" applyNumberFormat="1" applyFont="1" applyBorder="1" applyAlignment="1" applyProtection="1"/>
    <xf numFmtId="0" fontId="5" fillId="5" borderId="0" xfId="0" applyFont="1" applyFill="1" applyBorder="1" applyAlignment="1" applyProtection="1">
      <alignment horizontal="center"/>
    </xf>
    <xf numFmtId="0" fontId="3" fillId="5" borderId="0" xfId="0" applyFont="1" applyFill="1" applyBorder="1" applyAlignment="1" applyProtection="1">
      <alignment horizontal="center"/>
    </xf>
    <xf numFmtId="164" fontId="2" fillId="5" borderId="0" xfId="1" applyNumberFormat="1" applyFont="1" applyFill="1" applyBorder="1" applyAlignment="1" applyProtection="1">
      <alignment horizontal="center"/>
    </xf>
    <xf numFmtId="164" fontId="3" fillId="5" borderId="0" xfId="1" applyNumberFormat="1" applyFont="1" applyFill="1" applyBorder="1" applyAlignment="1" applyProtection="1">
      <alignment horizontal="center"/>
    </xf>
    <xf numFmtId="0" fontId="2" fillId="5" borderId="0" xfId="0" applyFont="1" applyFill="1" applyBorder="1" applyProtection="1"/>
    <xf numFmtId="0" fontId="2" fillId="0" borderId="0" xfId="0" applyFont="1" applyBorder="1" applyProtection="1"/>
    <xf numFmtId="0" fontId="2" fillId="0" borderId="0" xfId="0" applyFont="1" applyProtection="1"/>
    <xf numFmtId="0" fontId="0" fillId="0" borderId="0" xfId="0" applyProtection="1"/>
    <xf numFmtId="0" fontId="2" fillId="5" borderId="0" xfId="0" applyFont="1" applyFill="1" applyBorder="1" applyAlignment="1" applyProtection="1">
      <alignment horizontal="center"/>
    </xf>
    <xf numFmtId="0" fontId="2" fillId="5" borderId="0" xfId="0" applyFont="1" applyFill="1" applyProtection="1"/>
    <xf numFmtId="0" fontId="0" fillId="5" borderId="0" xfId="0" applyFill="1" applyProtection="1"/>
    <xf numFmtId="0" fontId="2" fillId="5" borderId="0" xfId="0" applyFont="1" applyFill="1" applyBorder="1" applyAlignment="1" applyProtection="1">
      <alignment horizontal="center" vertical="center"/>
    </xf>
    <xf numFmtId="2" fontId="2" fillId="5" borderId="0" xfId="0" applyNumberFormat="1" applyFont="1" applyFill="1" applyBorder="1" applyAlignment="1" applyProtection="1">
      <alignment horizontal="center" vertical="center"/>
    </xf>
    <xf numFmtId="0" fontId="2" fillId="0" borderId="0" xfId="0" applyFont="1" applyBorder="1" applyAlignment="1" applyProtection="1">
      <alignment horizontal="center"/>
    </xf>
    <xf numFmtId="0" fontId="2" fillId="3" borderId="7" xfId="0" applyFont="1" applyFill="1" applyBorder="1" applyAlignment="1">
      <alignment horizontal="center"/>
    </xf>
    <xf numFmtId="0" fontId="2" fillId="3" borderId="8" xfId="0" applyFont="1" applyFill="1" applyBorder="1" applyAlignment="1">
      <alignment horizontal="center"/>
    </xf>
    <xf numFmtId="0" fontId="2" fillId="3" borderId="7" xfId="0" applyFont="1" applyFill="1" applyBorder="1" applyAlignment="1">
      <alignment horizontal="center" vertical="center"/>
    </xf>
    <xf numFmtId="2" fontId="2" fillId="3" borderId="15" xfId="0" applyNumberFormat="1" applyFont="1" applyFill="1" applyBorder="1" applyAlignment="1" applyProtection="1">
      <alignment horizontal="center" vertical="center"/>
    </xf>
    <xf numFmtId="2" fontId="2" fillId="3" borderId="2" xfId="0" applyNumberFormat="1" applyFont="1" applyFill="1" applyBorder="1" applyAlignment="1" applyProtection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2" fontId="3" fillId="2" borderId="8" xfId="0" applyNumberFormat="1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/>
    </xf>
    <xf numFmtId="0" fontId="2" fillId="3" borderId="8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0" fontId="2" fillId="3" borderId="7" xfId="0" applyFont="1" applyFill="1" applyBorder="1" applyAlignment="1">
      <alignment horizontal="center"/>
    </xf>
    <xf numFmtId="0" fontId="2" fillId="3" borderId="8" xfId="0" applyFont="1" applyFill="1" applyBorder="1" applyAlignment="1">
      <alignment horizontal="center"/>
    </xf>
    <xf numFmtId="17" fontId="7" fillId="0" borderId="0" xfId="0" applyNumberFormat="1" applyFont="1" applyBorder="1" applyAlignment="1" applyProtection="1">
      <alignment horizontal="left"/>
    </xf>
    <xf numFmtId="0" fontId="2" fillId="3" borderId="30" xfId="0" applyFont="1" applyFill="1" applyBorder="1" applyAlignment="1">
      <alignment horizontal="center"/>
    </xf>
    <xf numFmtId="0" fontId="2" fillId="3" borderId="35" xfId="0" applyFont="1" applyFill="1" applyBorder="1" applyAlignment="1">
      <alignment horizontal="center"/>
    </xf>
    <xf numFmtId="0" fontId="2" fillId="3" borderId="32" xfId="0" applyFont="1" applyFill="1" applyBorder="1" applyAlignment="1">
      <alignment horizontal="center"/>
    </xf>
    <xf numFmtId="0" fontId="2" fillId="3" borderId="37" xfId="0" applyFont="1" applyFill="1" applyBorder="1" applyAlignment="1">
      <alignment horizontal="center"/>
    </xf>
    <xf numFmtId="0" fontId="2" fillId="3" borderId="38" xfId="0" applyFont="1" applyFill="1" applyBorder="1" applyAlignment="1">
      <alignment horizontal="center"/>
    </xf>
    <xf numFmtId="0" fontId="2" fillId="3" borderId="39" xfId="0" applyFont="1" applyFill="1" applyBorder="1" applyAlignment="1">
      <alignment horizontal="center"/>
    </xf>
    <xf numFmtId="164" fontId="2" fillId="0" borderId="2" xfId="1" applyNumberFormat="1" applyFont="1" applyBorder="1" applyAlignment="1" applyProtection="1">
      <alignment horizontal="center"/>
      <protection locked="0"/>
    </xf>
    <xf numFmtId="164" fontId="2" fillId="8" borderId="5" xfId="1" applyNumberFormat="1" applyFont="1" applyFill="1" applyBorder="1" applyAlignment="1" applyProtection="1">
      <alignment horizontal="center"/>
    </xf>
    <xf numFmtId="164" fontId="2" fillId="8" borderId="1" xfId="1" applyNumberFormat="1" applyFont="1" applyFill="1" applyBorder="1" applyAlignment="1" applyProtection="1">
      <alignment horizontal="center"/>
    </xf>
    <xf numFmtId="164" fontId="2" fillId="8" borderId="6" xfId="1" applyNumberFormat="1" applyFont="1" applyFill="1" applyBorder="1" applyAlignment="1" applyProtection="1">
      <alignment horizontal="center"/>
    </xf>
    <xf numFmtId="164" fontId="2" fillId="3" borderId="7" xfId="1" applyNumberFormat="1" applyFont="1" applyFill="1" applyBorder="1" applyAlignment="1" applyProtection="1">
      <alignment horizontal="center"/>
    </xf>
    <xf numFmtId="164" fontId="2" fillId="3" borderId="16" xfId="1" applyNumberFormat="1" applyFont="1" applyFill="1" applyBorder="1" applyAlignment="1" applyProtection="1">
      <alignment horizontal="center"/>
    </xf>
    <xf numFmtId="0" fontId="4" fillId="0" borderId="0" xfId="0" applyFont="1" applyAlignment="1" applyProtection="1">
      <alignment vertical="center"/>
    </xf>
    <xf numFmtId="164" fontId="4" fillId="5" borderId="0" xfId="0" applyNumberFormat="1" applyFont="1" applyFill="1" applyBorder="1" applyAlignment="1">
      <alignment vertical="center"/>
    </xf>
    <xf numFmtId="0" fontId="4" fillId="5" borderId="0" xfId="0" applyFont="1" applyFill="1" applyBorder="1" applyAlignment="1">
      <alignment vertical="center"/>
    </xf>
    <xf numFmtId="0" fontId="5" fillId="0" borderId="46" xfId="0" applyFont="1" applyBorder="1"/>
    <xf numFmtId="2" fontId="4" fillId="2" borderId="46" xfId="0" applyNumberFormat="1" applyFont="1" applyFill="1" applyBorder="1"/>
    <xf numFmtId="165" fontId="4" fillId="2" borderId="46" xfId="0" applyNumberFormat="1" applyFont="1" applyFill="1" applyBorder="1"/>
    <xf numFmtId="0" fontId="5" fillId="0" borderId="0" xfId="0" applyFont="1" applyProtection="1"/>
    <xf numFmtId="0" fontId="2" fillId="6" borderId="0" xfId="0" applyFont="1" applyFill="1" applyBorder="1"/>
    <xf numFmtId="0" fontId="2" fillId="6" borderId="0" xfId="0" applyFont="1" applyFill="1"/>
    <xf numFmtId="2" fontId="3" fillId="6" borderId="1" xfId="0" applyNumberFormat="1" applyFont="1" applyFill="1" applyBorder="1" applyAlignment="1" applyProtection="1">
      <alignment horizontal="center"/>
      <protection locked="0"/>
    </xf>
    <xf numFmtId="12" fontId="2" fillId="0" borderId="3" xfId="0" applyNumberFormat="1" applyFont="1" applyBorder="1" applyAlignment="1" applyProtection="1">
      <alignment horizontal="center" vertical="center"/>
      <protection locked="0"/>
    </xf>
    <xf numFmtId="2" fontId="3" fillId="2" borderId="8" xfId="0" applyNumberFormat="1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/>
    </xf>
    <xf numFmtId="0" fontId="2" fillId="3" borderId="8" xfId="0" applyFont="1" applyFill="1" applyBorder="1" applyAlignment="1">
      <alignment horizontal="center"/>
    </xf>
    <xf numFmtId="0" fontId="2" fillId="3" borderId="2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17" fontId="7" fillId="0" borderId="0" xfId="0" applyNumberFormat="1" applyFont="1" applyBorder="1" applyAlignment="1" applyProtection="1">
      <alignment horizontal="center" vertical="center"/>
    </xf>
    <xf numFmtId="165" fontId="2" fillId="8" borderId="5" xfId="1" applyNumberFormat="1" applyFont="1" applyFill="1" applyBorder="1" applyAlignment="1" applyProtection="1">
      <alignment horizontal="center" vertical="center"/>
    </xf>
    <xf numFmtId="165" fontId="2" fillId="3" borderId="6" xfId="0" applyNumberFormat="1" applyFont="1" applyFill="1" applyBorder="1" applyAlignment="1">
      <alignment horizontal="center" vertical="center"/>
    </xf>
    <xf numFmtId="165" fontId="2" fillId="0" borderId="4" xfId="0" applyNumberFormat="1" applyFont="1" applyBorder="1" applyAlignment="1" applyProtection="1">
      <alignment horizontal="center" vertical="center"/>
      <protection locked="0"/>
    </xf>
    <xf numFmtId="165" fontId="3" fillId="2" borderId="9" xfId="0" applyNumberFormat="1" applyFont="1" applyFill="1" applyBorder="1" applyAlignment="1">
      <alignment horizontal="center" vertical="center"/>
    </xf>
    <xf numFmtId="165" fontId="2" fillId="0" borderId="0" xfId="0" applyNumberFormat="1" applyFont="1" applyBorder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165" fontId="2" fillId="0" borderId="0" xfId="0" applyNumberFormat="1" applyFont="1"/>
    <xf numFmtId="164" fontId="2" fillId="0" borderId="0" xfId="0" applyNumberFormat="1" applyFont="1"/>
    <xf numFmtId="164" fontId="2" fillId="2" borderId="0" xfId="0" applyNumberFormat="1" applyFont="1" applyFill="1"/>
    <xf numFmtId="2" fontId="2" fillId="2" borderId="0" xfId="0" applyNumberFormat="1" applyFont="1" applyFill="1"/>
    <xf numFmtId="165" fontId="2" fillId="2" borderId="0" xfId="0" applyNumberFormat="1" applyFont="1" applyFill="1"/>
    <xf numFmtId="0" fontId="2" fillId="2" borderId="0" xfId="0" applyFont="1" applyFill="1" applyAlignment="1">
      <alignment horizontal="center"/>
    </xf>
    <xf numFmtId="0" fontId="2" fillId="3" borderId="2" xfId="0" applyFont="1" applyFill="1" applyBorder="1" applyAlignment="1">
      <alignment horizontal="center" vertical="center"/>
    </xf>
    <xf numFmtId="2" fontId="3" fillId="2" borderId="8" xfId="0" applyNumberFormat="1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/>
    </xf>
    <xf numFmtId="0" fontId="2" fillId="3" borderId="8" xfId="0" applyFont="1" applyFill="1" applyBorder="1" applyAlignment="1">
      <alignment horizontal="center"/>
    </xf>
    <xf numFmtId="2" fontId="2" fillId="0" borderId="0" xfId="0" applyNumberFormat="1" applyFont="1"/>
    <xf numFmtId="2" fontId="2" fillId="0" borderId="0" xfId="0" applyNumberFormat="1" applyFont="1" applyAlignment="1">
      <alignment horizontal="center"/>
    </xf>
    <xf numFmtId="166" fontId="2" fillId="0" borderId="0" xfId="0" applyNumberFormat="1" applyFont="1" applyAlignment="1">
      <alignment horizontal="center"/>
    </xf>
    <xf numFmtId="165" fontId="2" fillId="0" borderId="0" xfId="0" applyNumberFormat="1" applyFont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0" fontId="4" fillId="0" borderId="47" xfId="0" applyFont="1" applyBorder="1" applyAlignment="1">
      <alignment horizontal="center"/>
    </xf>
    <xf numFmtId="0" fontId="4" fillId="0" borderId="48" xfId="0" applyFont="1" applyBorder="1" applyAlignment="1">
      <alignment horizontal="center"/>
    </xf>
    <xf numFmtId="166" fontId="4" fillId="2" borderId="47" xfId="0" applyNumberFormat="1" applyFont="1" applyFill="1" applyBorder="1" applyAlignment="1">
      <alignment horizontal="center"/>
    </xf>
    <xf numFmtId="0" fontId="4" fillId="2" borderId="48" xfId="0" applyFont="1" applyFill="1" applyBorder="1" applyAlignment="1">
      <alignment horizontal="center"/>
    </xf>
    <xf numFmtId="0" fontId="4" fillId="3" borderId="40" xfId="0" applyFont="1" applyFill="1" applyBorder="1" applyAlignment="1">
      <alignment horizontal="center" vertical="center" wrapText="1"/>
    </xf>
    <xf numFmtId="0" fontId="4" fillId="3" borderId="42" xfId="0" applyFont="1" applyFill="1" applyBorder="1" applyAlignment="1">
      <alignment horizontal="center" vertical="center" wrapText="1"/>
    </xf>
    <xf numFmtId="0" fontId="4" fillId="3" borderId="40" xfId="0" applyFont="1" applyFill="1" applyBorder="1" applyAlignment="1">
      <alignment horizontal="center" vertical="center"/>
    </xf>
    <xf numFmtId="0" fontId="4" fillId="3" borderId="44" xfId="0" applyFont="1" applyFill="1" applyBorder="1" applyAlignment="1">
      <alignment horizontal="center" vertical="center"/>
    </xf>
    <xf numFmtId="0" fontId="4" fillId="3" borderId="42" xfId="0" applyFont="1" applyFill="1" applyBorder="1" applyAlignment="1">
      <alignment horizontal="center" vertical="center"/>
    </xf>
    <xf numFmtId="0" fontId="4" fillId="3" borderId="34" xfId="0" applyFont="1" applyFill="1" applyBorder="1" applyAlignment="1">
      <alignment horizontal="center" vertical="center"/>
    </xf>
    <xf numFmtId="164" fontId="4" fillId="2" borderId="40" xfId="0" applyNumberFormat="1" applyFont="1" applyFill="1" applyBorder="1" applyAlignment="1">
      <alignment horizontal="center" vertical="center"/>
    </xf>
    <xf numFmtId="164" fontId="4" fillId="2" borderId="41" xfId="0" applyNumberFormat="1" applyFont="1" applyFill="1" applyBorder="1" applyAlignment="1">
      <alignment horizontal="center" vertical="center"/>
    </xf>
    <xf numFmtId="164" fontId="4" fillId="2" borderId="45" xfId="0" applyNumberFormat="1" applyFont="1" applyFill="1" applyBorder="1" applyAlignment="1">
      <alignment horizontal="center" vertical="center"/>
    </xf>
    <xf numFmtId="164" fontId="4" fillId="2" borderId="17" xfId="0" applyNumberFormat="1" applyFont="1" applyFill="1" applyBorder="1" applyAlignment="1">
      <alignment horizontal="center" vertical="center"/>
    </xf>
    <xf numFmtId="164" fontId="4" fillId="2" borderId="44" xfId="0" applyNumberFormat="1" applyFont="1" applyFill="1" applyBorder="1" applyAlignment="1">
      <alignment horizontal="center" vertical="center"/>
    </xf>
    <xf numFmtId="164" fontId="4" fillId="2" borderId="0" xfId="0" applyNumberFormat="1" applyFont="1" applyFill="1" applyBorder="1" applyAlignment="1">
      <alignment horizontal="center" vertical="center"/>
    </xf>
    <xf numFmtId="164" fontId="4" fillId="2" borderId="19" xfId="0" applyNumberFormat="1" applyFont="1" applyFill="1" applyBorder="1" applyAlignment="1">
      <alignment horizontal="center" vertical="center"/>
    </xf>
    <xf numFmtId="164" fontId="4" fillId="2" borderId="20" xfId="0" applyNumberFormat="1" applyFont="1" applyFill="1" applyBorder="1" applyAlignment="1">
      <alignment horizontal="center" vertical="center"/>
    </xf>
    <xf numFmtId="2" fontId="4" fillId="2" borderId="19" xfId="0" applyNumberFormat="1" applyFont="1" applyFill="1" applyBorder="1" applyAlignment="1">
      <alignment horizontal="center" vertical="center"/>
    </xf>
    <xf numFmtId="2" fontId="4" fillId="2" borderId="20" xfId="0" applyNumberFormat="1" applyFont="1" applyFill="1" applyBorder="1" applyAlignment="1">
      <alignment horizontal="center" vertical="center"/>
    </xf>
    <xf numFmtId="0" fontId="4" fillId="3" borderId="19" xfId="0" applyFont="1" applyFill="1" applyBorder="1" applyAlignment="1">
      <alignment horizontal="center" vertical="center" wrapText="1"/>
    </xf>
    <xf numFmtId="0" fontId="4" fillId="3" borderId="21" xfId="0" applyFont="1" applyFill="1" applyBorder="1" applyAlignment="1">
      <alignment horizontal="center" vertical="center" wrapText="1"/>
    </xf>
    <xf numFmtId="43" fontId="4" fillId="2" borderId="19" xfId="0" applyNumberFormat="1" applyFont="1" applyFill="1" applyBorder="1" applyAlignment="1">
      <alignment horizontal="center" vertical="center"/>
    </xf>
    <xf numFmtId="0" fontId="4" fillId="2" borderId="21" xfId="0" applyFont="1" applyFill="1" applyBorder="1" applyAlignment="1">
      <alignment horizontal="center" vertical="center"/>
    </xf>
    <xf numFmtId="43" fontId="4" fillId="2" borderId="47" xfId="0" applyNumberFormat="1" applyFont="1" applyFill="1" applyBorder="1" applyAlignment="1">
      <alignment horizontal="center" vertical="center"/>
    </xf>
    <xf numFmtId="0" fontId="4" fillId="2" borderId="48" xfId="0" applyFont="1" applyFill="1" applyBorder="1" applyAlignment="1">
      <alignment horizontal="center" vertical="center"/>
    </xf>
    <xf numFmtId="0" fontId="4" fillId="3" borderId="47" xfId="0" applyFont="1" applyFill="1" applyBorder="1" applyAlignment="1">
      <alignment horizontal="center" vertical="center"/>
    </xf>
    <xf numFmtId="0" fontId="4" fillId="3" borderId="48" xfId="0" applyFont="1" applyFill="1" applyBorder="1" applyAlignment="1">
      <alignment horizontal="center" vertical="center"/>
    </xf>
    <xf numFmtId="0" fontId="4" fillId="2" borderId="41" xfId="0" applyFont="1" applyFill="1" applyBorder="1" applyAlignment="1">
      <alignment horizontal="center" vertical="center"/>
    </xf>
    <xf numFmtId="0" fontId="4" fillId="2" borderId="42" xfId="0" applyFont="1" applyFill="1" applyBorder="1" applyAlignment="1">
      <alignment horizontal="center" vertical="center"/>
    </xf>
    <xf numFmtId="0" fontId="4" fillId="2" borderId="43" xfId="0" applyFont="1" applyFill="1" applyBorder="1" applyAlignment="1">
      <alignment horizontal="center" vertical="center"/>
    </xf>
    <xf numFmtId="0" fontId="4" fillId="3" borderId="41" xfId="0" applyFont="1" applyFill="1" applyBorder="1" applyAlignment="1">
      <alignment horizontal="center" vertical="center"/>
    </xf>
    <xf numFmtId="0" fontId="4" fillId="3" borderId="43" xfId="0" applyFont="1" applyFill="1" applyBorder="1" applyAlignment="1">
      <alignment horizontal="center" vertical="center"/>
    </xf>
    <xf numFmtId="167" fontId="4" fillId="2" borderId="19" xfId="0" applyNumberFormat="1" applyFont="1" applyFill="1" applyBorder="1" applyAlignment="1">
      <alignment horizontal="center" vertical="center"/>
    </xf>
    <xf numFmtId="167" fontId="4" fillId="2" borderId="21" xfId="0" applyNumberFormat="1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3" borderId="28" xfId="0" applyFont="1" applyFill="1" applyBorder="1" applyAlignment="1">
      <alignment horizontal="center" vertical="center"/>
    </xf>
    <xf numFmtId="0" fontId="2" fillId="3" borderId="29" xfId="0" applyFont="1" applyFill="1" applyBorder="1" applyAlignment="1">
      <alignment horizontal="center" vertical="center"/>
    </xf>
    <xf numFmtId="164" fontId="4" fillId="2" borderId="22" xfId="1" applyNumberFormat="1" applyFont="1" applyFill="1" applyBorder="1" applyAlignment="1">
      <alignment horizontal="center" vertical="center"/>
    </xf>
    <xf numFmtId="164" fontId="4" fillId="2" borderId="23" xfId="1" applyNumberFormat="1" applyFont="1" applyFill="1" applyBorder="1" applyAlignment="1">
      <alignment horizontal="center" vertical="center"/>
    </xf>
    <xf numFmtId="164" fontId="4" fillId="2" borderId="24" xfId="1" applyNumberFormat="1" applyFont="1" applyFill="1" applyBorder="1" applyAlignment="1">
      <alignment horizontal="center" vertical="center"/>
    </xf>
    <xf numFmtId="164" fontId="4" fillId="2" borderId="25" xfId="1" applyNumberFormat="1" applyFont="1" applyFill="1" applyBorder="1" applyAlignment="1">
      <alignment horizontal="center" vertical="center"/>
    </xf>
    <xf numFmtId="164" fontId="4" fillId="2" borderId="26" xfId="1" applyNumberFormat="1" applyFont="1" applyFill="1" applyBorder="1" applyAlignment="1">
      <alignment horizontal="center" vertical="center"/>
    </xf>
    <xf numFmtId="164" fontId="4" fillId="2" borderId="27" xfId="1" applyNumberFormat="1" applyFont="1" applyFill="1" applyBorder="1" applyAlignment="1">
      <alignment horizontal="center" vertical="center"/>
    </xf>
    <xf numFmtId="2" fontId="3" fillId="7" borderId="19" xfId="1" applyNumberFormat="1" applyFont="1" applyFill="1" applyBorder="1" applyAlignment="1" applyProtection="1">
      <alignment horizontal="center" vertical="center"/>
      <protection locked="0"/>
    </xf>
    <xf numFmtId="2" fontId="3" fillId="7" borderId="20" xfId="1" applyNumberFormat="1" applyFont="1" applyFill="1" applyBorder="1" applyAlignment="1" applyProtection="1">
      <alignment horizontal="center" vertical="center"/>
      <protection locked="0"/>
    </xf>
    <xf numFmtId="2" fontId="3" fillId="7" borderId="21" xfId="1" applyNumberFormat="1" applyFont="1" applyFill="1" applyBorder="1" applyAlignment="1" applyProtection="1">
      <alignment horizontal="center" vertical="center"/>
      <protection locked="0"/>
    </xf>
    <xf numFmtId="2" fontId="3" fillId="2" borderId="32" xfId="0" applyNumberFormat="1" applyFont="1" applyFill="1" applyBorder="1" applyAlignment="1" applyProtection="1">
      <alignment horizontal="center" vertical="center"/>
    </xf>
    <xf numFmtId="2" fontId="3" fillId="2" borderId="33" xfId="0" applyNumberFormat="1" applyFont="1" applyFill="1" applyBorder="1" applyAlignment="1" applyProtection="1">
      <alignment horizontal="center" vertical="center"/>
    </xf>
    <xf numFmtId="2" fontId="3" fillId="2" borderId="30" xfId="0" applyNumberFormat="1" applyFont="1" applyFill="1" applyBorder="1" applyAlignment="1">
      <alignment horizontal="center" vertical="center"/>
    </xf>
    <xf numFmtId="2" fontId="3" fillId="2" borderId="31" xfId="0" applyNumberFormat="1" applyFont="1" applyFill="1" applyBorder="1" applyAlignment="1">
      <alignment horizontal="center" vertical="center"/>
    </xf>
    <xf numFmtId="43" fontId="4" fillId="2" borderId="19" xfId="1" applyFont="1" applyFill="1" applyBorder="1" applyAlignment="1">
      <alignment horizontal="center" vertical="center"/>
    </xf>
    <xf numFmtId="43" fontId="4" fillId="2" borderId="21" xfId="1" applyFont="1" applyFill="1" applyBorder="1" applyAlignment="1">
      <alignment horizontal="center" vertical="center"/>
    </xf>
    <xf numFmtId="2" fontId="4" fillId="2" borderId="40" xfId="0" applyNumberFormat="1" applyFont="1" applyFill="1" applyBorder="1" applyAlignment="1">
      <alignment horizontal="center" vertical="center"/>
    </xf>
    <xf numFmtId="2" fontId="3" fillId="2" borderId="1" xfId="0" applyNumberFormat="1" applyFont="1" applyFill="1" applyBorder="1" applyAlignment="1" applyProtection="1">
      <alignment horizontal="center" vertical="center"/>
    </xf>
    <xf numFmtId="2" fontId="3" fillId="2" borderId="6" xfId="0" applyNumberFormat="1" applyFont="1" applyFill="1" applyBorder="1" applyAlignment="1" applyProtection="1">
      <alignment horizontal="center" vertical="center"/>
    </xf>
    <xf numFmtId="2" fontId="3" fillId="2" borderId="8" xfId="0" applyNumberFormat="1" applyFont="1" applyFill="1" applyBorder="1" applyAlignment="1">
      <alignment horizontal="center" vertical="center"/>
    </xf>
    <xf numFmtId="2" fontId="3" fillId="2" borderId="9" xfId="0" applyNumberFormat="1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164" fontId="4" fillId="2" borderId="3" xfId="1" applyNumberFormat="1" applyFont="1" applyFill="1" applyBorder="1" applyAlignment="1">
      <alignment horizontal="center" vertical="center"/>
    </xf>
    <xf numFmtId="164" fontId="4" fillId="2" borderId="1" xfId="1" applyNumberFormat="1" applyFont="1" applyFill="1" applyBorder="1" applyAlignment="1">
      <alignment horizontal="center" vertical="center"/>
    </xf>
    <xf numFmtId="164" fontId="4" fillId="2" borderId="8" xfId="1" applyNumberFormat="1" applyFont="1" applyFill="1" applyBorder="1" applyAlignment="1">
      <alignment horizontal="center" vertical="center"/>
    </xf>
    <xf numFmtId="17" fontId="7" fillId="0" borderId="34" xfId="0" applyNumberFormat="1" applyFont="1" applyBorder="1" applyAlignment="1" applyProtection="1">
      <alignment horizontal="left"/>
    </xf>
    <xf numFmtId="0" fontId="3" fillId="4" borderId="2" xfId="0" applyFont="1" applyFill="1" applyBorder="1" applyAlignment="1">
      <alignment horizontal="center"/>
    </xf>
    <xf numFmtId="0" fontId="3" fillId="4" borderId="3" xfId="0" applyFont="1" applyFill="1" applyBorder="1" applyAlignment="1">
      <alignment horizontal="center"/>
    </xf>
    <xf numFmtId="0" fontId="3" fillId="4" borderId="4" xfId="0" applyFont="1" applyFill="1" applyBorder="1" applyAlignment="1">
      <alignment horizontal="center"/>
    </xf>
    <xf numFmtId="0" fontId="2" fillId="3" borderId="7" xfId="0" applyFont="1" applyFill="1" applyBorder="1" applyAlignment="1">
      <alignment horizontal="center"/>
    </xf>
    <xf numFmtId="0" fontId="2" fillId="3" borderId="8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0" fontId="4" fillId="4" borderId="2" xfId="0" applyFont="1" applyFill="1" applyBorder="1" applyAlignment="1">
      <alignment horizontal="center"/>
    </xf>
    <xf numFmtId="0" fontId="4" fillId="4" borderId="3" xfId="0" applyFont="1" applyFill="1" applyBorder="1" applyAlignment="1">
      <alignment horizontal="center"/>
    </xf>
    <xf numFmtId="0" fontId="4" fillId="4" borderId="4" xfId="0" applyFont="1" applyFill="1" applyBorder="1" applyAlignment="1">
      <alignment horizontal="center"/>
    </xf>
    <xf numFmtId="0" fontId="3" fillId="3" borderId="8" xfId="0" applyFont="1" applyFill="1" applyBorder="1" applyAlignment="1">
      <alignment horizontal="center"/>
    </xf>
    <xf numFmtId="164" fontId="4" fillId="2" borderId="3" xfId="0" applyNumberFormat="1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3" borderId="45" xfId="0" applyFont="1" applyFill="1" applyBorder="1" applyAlignment="1">
      <alignment horizontal="center" vertical="center" wrapText="1"/>
    </xf>
    <xf numFmtId="2" fontId="4" fillId="2" borderId="41" xfId="0" applyNumberFormat="1" applyFont="1" applyFill="1" applyBorder="1" applyAlignment="1">
      <alignment horizontal="center" vertical="center"/>
    </xf>
    <xf numFmtId="2" fontId="4" fillId="2" borderId="42" xfId="0" applyNumberFormat="1" applyFont="1" applyFill="1" applyBorder="1" applyAlignment="1">
      <alignment horizontal="center" vertical="center"/>
    </xf>
    <xf numFmtId="2" fontId="4" fillId="2" borderId="43" xfId="0" applyNumberFormat="1" applyFont="1" applyFill="1" applyBorder="1" applyAlignment="1">
      <alignment horizontal="center" vertical="center"/>
    </xf>
    <xf numFmtId="2" fontId="4" fillId="2" borderId="21" xfId="0" applyNumberFormat="1" applyFont="1" applyFill="1" applyBorder="1" applyAlignment="1">
      <alignment horizontal="center" vertical="center"/>
    </xf>
    <xf numFmtId="0" fontId="4" fillId="3" borderId="44" xfId="0" applyFont="1" applyFill="1" applyBorder="1" applyAlignment="1">
      <alignment horizontal="center" vertical="center" wrapText="1"/>
    </xf>
    <xf numFmtId="0" fontId="4" fillId="3" borderId="41" xfId="0" applyFont="1" applyFill="1" applyBorder="1" applyAlignment="1">
      <alignment horizontal="center" vertical="center" wrapText="1"/>
    </xf>
    <xf numFmtId="0" fontId="4" fillId="3" borderId="34" xfId="0" applyFont="1" applyFill="1" applyBorder="1" applyAlignment="1">
      <alignment horizontal="center" vertical="center" wrapText="1"/>
    </xf>
    <xf numFmtId="0" fontId="4" fillId="3" borderId="43" xfId="0" applyFont="1" applyFill="1" applyBorder="1" applyAlignment="1">
      <alignment horizontal="center" vertical="center" wrapText="1"/>
    </xf>
    <xf numFmtId="2" fontId="2" fillId="2" borderId="0" xfId="0" applyNumberFormat="1" applyFont="1" applyFill="1" applyAlignment="1">
      <alignment horizontal="center"/>
    </xf>
    <xf numFmtId="0" fontId="2" fillId="2" borderId="0" xfId="0" applyFont="1" applyFill="1" applyAlignment="1">
      <alignment horizontal="center"/>
    </xf>
    <xf numFmtId="165" fontId="2" fillId="2" borderId="0" xfId="0" applyNumberFormat="1" applyFont="1" applyFill="1" applyAlignment="1">
      <alignment horizontal="center"/>
    </xf>
    <xf numFmtId="164" fontId="4" fillId="2" borderId="13" xfId="0" applyNumberFormat="1" applyFont="1" applyFill="1" applyBorder="1" applyAlignment="1">
      <alignment horizontal="center" vertical="center"/>
    </xf>
    <xf numFmtId="0" fontId="4" fillId="2" borderId="36" xfId="0" applyFont="1" applyFill="1" applyBorder="1" applyAlignment="1">
      <alignment horizontal="center" vertical="center"/>
    </xf>
    <xf numFmtId="0" fontId="4" fillId="2" borderId="14" xfId="0" applyFont="1" applyFill="1" applyBorder="1" applyAlignment="1">
      <alignment horizontal="center" vertical="center"/>
    </xf>
    <xf numFmtId="2" fontId="3" fillId="6" borderId="19" xfId="1" applyNumberFormat="1" applyFont="1" applyFill="1" applyBorder="1" applyAlignment="1" applyProtection="1">
      <alignment horizontal="center" vertical="center"/>
      <protection locked="0"/>
    </xf>
    <xf numFmtId="2" fontId="3" fillId="6" borderId="20" xfId="1" applyNumberFormat="1" applyFont="1" applyFill="1" applyBorder="1" applyAlignment="1" applyProtection="1">
      <alignment horizontal="center" vertical="center"/>
      <protection locked="0"/>
    </xf>
    <xf numFmtId="2" fontId="3" fillId="6" borderId="21" xfId="1" applyNumberFormat="1" applyFont="1" applyFill="1" applyBorder="1" applyAlignment="1" applyProtection="1">
      <alignment horizontal="center" vertical="center"/>
      <protection locked="0"/>
    </xf>
    <xf numFmtId="164" fontId="2" fillId="2" borderId="0" xfId="0" applyNumberFormat="1" applyFont="1" applyFill="1" applyAlignment="1">
      <alignment horizontal="center"/>
    </xf>
    <xf numFmtId="0" fontId="4" fillId="4" borderId="11" xfId="0" applyFont="1" applyFill="1" applyBorder="1" applyAlignment="1">
      <alignment horizontal="center"/>
    </xf>
    <xf numFmtId="0" fontId="3" fillId="3" borderId="14" xfId="0" applyFont="1" applyFill="1" applyBorder="1" applyAlignment="1">
      <alignment horizontal="center"/>
    </xf>
    <xf numFmtId="164" fontId="2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165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2" fontId="2" fillId="0" borderId="0" xfId="0" applyNumberFormat="1" applyFont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C39126-030A-4CC5-ADC4-CB7008C90DB9}">
  <dimension ref="A1:BX588"/>
  <sheetViews>
    <sheetView workbookViewId="0">
      <pane xSplit="1" ySplit="3" topLeftCell="B4" activePane="bottomRight" state="frozen"/>
      <selection pane="topRight" activeCell="B1" sqref="B1"/>
      <selection pane="bottomLeft" activeCell="A4" sqref="A4"/>
      <selection pane="bottomRight" sqref="A1:F1"/>
    </sheetView>
  </sheetViews>
  <sheetFormatPr defaultRowHeight="15" x14ac:dyDescent="0.25"/>
  <cols>
    <col min="1" max="1" width="5.5703125" bestFit="1" customWidth="1"/>
    <col min="2" max="2" width="6.85546875" bestFit="1" customWidth="1"/>
    <col min="3" max="3" width="13.5703125" bestFit="1" customWidth="1"/>
    <col min="4" max="5" width="11.42578125" bestFit="1" customWidth="1"/>
    <col min="6" max="6" width="10.140625" bestFit="1" customWidth="1"/>
    <col min="13" max="13" width="8.5703125" bestFit="1" customWidth="1"/>
    <col min="14" max="14" width="19.85546875" bestFit="1" customWidth="1"/>
    <col min="15" max="15" width="1.7109375" style="87" customWidth="1"/>
    <col min="16" max="16" width="8.28515625" bestFit="1" customWidth="1"/>
    <col min="17" max="17" width="1.7109375" style="90" customWidth="1"/>
    <col min="18" max="18" width="7.5703125" style="5" bestFit="1" customWidth="1"/>
    <col min="19" max="19" width="14" bestFit="1" customWidth="1"/>
    <col min="20" max="20" width="11.42578125" bestFit="1" customWidth="1"/>
    <col min="21" max="22" width="9.28515625" bestFit="1" customWidth="1"/>
    <col min="23" max="24" width="10.28515625" bestFit="1" customWidth="1"/>
    <col min="25" max="26" width="9.28515625" bestFit="1" customWidth="1"/>
    <col min="27" max="27" width="1.7109375" customWidth="1"/>
    <col min="28" max="28" width="10.7109375" customWidth="1"/>
    <col min="29" max="29" width="14.28515625" bestFit="1" customWidth="1"/>
    <col min="30" max="30" width="11.85546875" bestFit="1" customWidth="1"/>
    <col min="31" max="31" width="10.28515625" bestFit="1" customWidth="1"/>
    <col min="34" max="34" width="1.7109375" style="87" customWidth="1"/>
    <col min="35" max="35" width="8.42578125" bestFit="1" customWidth="1"/>
    <col min="38" max="38" width="1.7109375" style="87" customWidth="1"/>
    <col min="39" max="39" width="10.28515625" style="10" bestFit="1" customWidth="1"/>
    <col min="40" max="40" width="10.140625" style="10" bestFit="1" customWidth="1"/>
    <col min="41" max="41" width="10.28515625" style="10" bestFit="1" customWidth="1"/>
    <col min="42" max="42" width="9.140625" style="10"/>
  </cols>
  <sheetData>
    <row r="1" spans="1:76" ht="30.75" thickBot="1" x14ac:dyDescent="0.45">
      <c r="A1" s="225" t="s">
        <v>51</v>
      </c>
      <c r="B1" s="225"/>
      <c r="C1" s="225"/>
      <c r="D1" s="225"/>
      <c r="E1" s="225"/>
      <c r="F1" s="225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  <c r="AF1" s="79"/>
      <c r="AG1" s="79"/>
      <c r="AH1" s="79"/>
      <c r="AI1" s="79"/>
      <c r="AJ1" s="79"/>
      <c r="AK1" s="79"/>
      <c r="AL1" s="79"/>
      <c r="AM1" s="79"/>
      <c r="AN1" s="79"/>
      <c r="AO1" s="79"/>
      <c r="AP1" s="79"/>
      <c r="AQ1" s="17"/>
      <c r="AR1" s="17"/>
      <c r="AS1" s="17"/>
      <c r="AT1" s="17"/>
      <c r="AU1" s="17"/>
      <c r="AV1" s="17"/>
      <c r="AW1" s="17"/>
      <c r="AX1" s="17"/>
      <c r="AY1" s="17"/>
      <c r="AZ1" s="17"/>
      <c r="BA1" s="17"/>
      <c r="BB1" s="17"/>
      <c r="BC1" s="17"/>
      <c r="BD1" s="17"/>
      <c r="BE1" s="17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</row>
    <row r="2" spans="1:76" ht="20.25" x14ac:dyDescent="0.3">
      <c r="A2" s="232" t="s">
        <v>50</v>
      </c>
      <c r="B2" s="233"/>
      <c r="C2" s="233"/>
      <c r="D2" s="233"/>
      <c r="E2" s="233"/>
      <c r="F2" s="233"/>
      <c r="G2" s="233"/>
      <c r="H2" s="233"/>
      <c r="I2" s="233"/>
      <c r="J2" s="233"/>
      <c r="K2" s="233"/>
      <c r="L2" s="233"/>
      <c r="M2" s="233"/>
      <c r="N2" s="234"/>
      <c r="O2" s="80"/>
      <c r="P2" s="74" t="s">
        <v>41</v>
      </c>
      <c r="Q2" s="88"/>
      <c r="R2" s="232" t="s">
        <v>15</v>
      </c>
      <c r="S2" s="233"/>
      <c r="T2" s="233"/>
      <c r="U2" s="233"/>
      <c r="V2" s="233"/>
      <c r="W2" s="233"/>
      <c r="X2" s="233"/>
      <c r="Y2" s="233"/>
      <c r="Z2" s="234"/>
      <c r="AA2" s="17"/>
      <c r="AB2" s="226" t="s">
        <v>32</v>
      </c>
      <c r="AC2" s="227"/>
      <c r="AD2" s="227"/>
      <c r="AE2" s="227"/>
      <c r="AF2" s="227"/>
      <c r="AG2" s="228"/>
      <c r="AH2" s="88"/>
      <c r="AI2" s="226" t="s">
        <v>38</v>
      </c>
      <c r="AJ2" s="227"/>
      <c r="AK2" s="228"/>
      <c r="AL2" s="85"/>
      <c r="AM2" s="226" t="s">
        <v>35</v>
      </c>
      <c r="AN2" s="227"/>
      <c r="AO2" s="227"/>
      <c r="AP2" s="228"/>
      <c r="AQ2" s="17"/>
      <c r="AR2" s="17"/>
      <c r="AS2" s="17"/>
      <c r="AT2" s="17"/>
      <c r="AU2" s="17"/>
      <c r="AV2" s="17"/>
      <c r="AW2" s="17"/>
      <c r="AX2" s="17"/>
      <c r="AY2" s="17"/>
      <c r="AZ2" s="17"/>
      <c r="BA2" s="17"/>
      <c r="BB2" s="17"/>
      <c r="BC2" s="17"/>
      <c r="BD2" s="17"/>
      <c r="BE2" s="17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</row>
    <row r="3" spans="1:76" ht="18.75" customHeight="1" thickBot="1" x14ac:dyDescent="0.35">
      <c r="A3" s="45" t="s">
        <v>2</v>
      </c>
      <c r="B3" s="47" t="s">
        <v>14</v>
      </c>
      <c r="C3" s="47" t="s">
        <v>5</v>
      </c>
      <c r="D3" s="47" t="s">
        <v>4</v>
      </c>
      <c r="E3" s="47" t="s">
        <v>6</v>
      </c>
      <c r="F3" s="47" t="s">
        <v>7</v>
      </c>
      <c r="G3" s="235" t="s">
        <v>8</v>
      </c>
      <c r="H3" s="235"/>
      <c r="I3" s="235" t="s">
        <v>12</v>
      </c>
      <c r="J3" s="235"/>
      <c r="K3" s="235" t="s">
        <v>13</v>
      </c>
      <c r="L3" s="235"/>
      <c r="M3" s="230" t="s">
        <v>9</v>
      </c>
      <c r="N3" s="231"/>
      <c r="O3" s="81"/>
      <c r="P3" s="57" t="s">
        <v>49</v>
      </c>
      <c r="Q3" s="81"/>
      <c r="R3" s="25" t="s">
        <v>24</v>
      </c>
      <c r="S3" s="47" t="s">
        <v>16</v>
      </c>
      <c r="T3" s="47" t="s">
        <v>17</v>
      </c>
      <c r="U3" s="47" t="s">
        <v>18</v>
      </c>
      <c r="V3" s="47" t="s">
        <v>19</v>
      </c>
      <c r="W3" s="47" t="s">
        <v>20</v>
      </c>
      <c r="X3" s="47" t="s">
        <v>21</v>
      </c>
      <c r="Y3" s="47" t="s">
        <v>22</v>
      </c>
      <c r="Z3" s="58" t="s">
        <v>23</v>
      </c>
      <c r="AA3" s="19"/>
      <c r="AB3" s="25" t="s">
        <v>30</v>
      </c>
      <c r="AC3" s="39" t="s">
        <v>25</v>
      </c>
      <c r="AD3" s="39" t="s">
        <v>26</v>
      </c>
      <c r="AE3" s="39" t="s">
        <v>27</v>
      </c>
      <c r="AF3" s="39" t="s">
        <v>28</v>
      </c>
      <c r="AG3" s="40" t="s">
        <v>29</v>
      </c>
      <c r="AH3" s="91"/>
      <c r="AI3" s="96" t="s">
        <v>42</v>
      </c>
      <c r="AJ3" s="39" t="s">
        <v>40</v>
      </c>
      <c r="AK3" s="40" t="s">
        <v>39</v>
      </c>
      <c r="AL3" s="93"/>
      <c r="AM3" s="229" t="s">
        <v>0</v>
      </c>
      <c r="AN3" s="230"/>
      <c r="AO3" s="230" t="s">
        <v>1</v>
      </c>
      <c r="AP3" s="231"/>
      <c r="AQ3" s="17"/>
      <c r="AR3" s="17"/>
      <c r="AS3" s="17"/>
      <c r="AT3" s="17"/>
      <c r="AU3" s="17"/>
      <c r="AV3" s="17"/>
      <c r="AW3" s="17"/>
      <c r="AX3" s="17"/>
      <c r="AY3" s="17"/>
      <c r="AZ3" s="17"/>
      <c r="BA3" s="17"/>
      <c r="BB3" s="17"/>
      <c r="BC3" s="17"/>
      <c r="BD3" s="17"/>
      <c r="BE3" s="17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</row>
    <row r="4" spans="1:76" ht="18.75" customHeight="1" x14ac:dyDescent="0.3">
      <c r="A4" s="197">
        <v>1</v>
      </c>
      <c r="B4" s="42" t="s">
        <v>0</v>
      </c>
      <c r="C4" s="50"/>
      <c r="D4" s="50">
        <v>7441</v>
      </c>
      <c r="E4" s="50">
        <v>0</v>
      </c>
      <c r="F4" s="50">
        <v>18972</v>
      </c>
      <c r="G4" s="236">
        <f>C6</f>
        <v>799182</v>
      </c>
      <c r="H4" s="237"/>
      <c r="I4" s="236">
        <f>SUM(D6:F6)</f>
        <v>81409</v>
      </c>
      <c r="J4" s="237"/>
      <c r="K4" s="236">
        <f>I4+G4</f>
        <v>880591</v>
      </c>
      <c r="L4" s="237"/>
      <c r="M4" s="51" t="s">
        <v>10</v>
      </c>
      <c r="N4" s="52">
        <v>763166900</v>
      </c>
      <c r="O4" s="82"/>
      <c r="P4" s="206">
        <v>0</v>
      </c>
      <c r="Q4" s="82"/>
      <c r="R4" s="21" t="s">
        <v>10</v>
      </c>
      <c r="S4" s="59">
        <v>127.8</v>
      </c>
      <c r="T4" s="59">
        <v>79.7</v>
      </c>
      <c r="U4" s="59">
        <v>0.5</v>
      </c>
      <c r="V4" s="59">
        <v>3.5</v>
      </c>
      <c r="W4" s="60">
        <v>136</v>
      </c>
      <c r="X4" s="59">
        <v>105.2</v>
      </c>
      <c r="Y4" s="59">
        <v>2.6</v>
      </c>
      <c r="Z4" s="61">
        <v>0.4</v>
      </c>
      <c r="AA4" s="19"/>
      <c r="AB4" s="27" t="s">
        <v>34</v>
      </c>
      <c r="AC4" s="28">
        <v>3.375</v>
      </c>
      <c r="AD4" s="28">
        <v>7.375</v>
      </c>
      <c r="AE4" s="28">
        <v>2</v>
      </c>
      <c r="AF4" s="28">
        <v>11</v>
      </c>
      <c r="AG4" s="29">
        <v>11</v>
      </c>
      <c r="AH4" s="92"/>
      <c r="AI4" s="97" t="s">
        <v>47</v>
      </c>
      <c r="AJ4" s="35">
        <v>19.899999999999999</v>
      </c>
      <c r="AK4" s="31">
        <v>7.87</v>
      </c>
      <c r="AL4" s="93"/>
      <c r="AM4" s="41" t="s">
        <v>44</v>
      </c>
      <c r="AN4" s="75">
        <v>3.9E-2</v>
      </c>
      <c r="AO4" s="42" t="s">
        <v>45</v>
      </c>
      <c r="AP4" s="76">
        <v>5.8000000000000003E-2</v>
      </c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</row>
    <row r="5" spans="1:76" ht="18.75" customHeight="1" thickBot="1" x14ac:dyDescent="0.35">
      <c r="A5" s="220"/>
      <c r="B5" s="2" t="s">
        <v>1</v>
      </c>
      <c r="C5" s="11">
        <v>799182</v>
      </c>
      <c r="D5" s="11">
        <v>0</v>
      </c>
      <c r="E5" s="11">
        <v>31719</v>
      </c>
      <c r="F5" s="11">
        <v>23277</v>
      </c>
      <c r="G5" s="238"/>
      <c r="H5" s="238"/>
      <c r="I5" s="238"/>
      <c r="J5" s="238"/>
      <c r="K5" s="238"/>
      <c r="L5" s="238"/>
      <c r="M5" s="12" t="s">
        <v>11</v>
      </c>
      <c r="N5" s="53">
        <v>761538700</v>
      </c>
      <c r="O5" s="82"/>
      <c r="P5" s="207"/>
      <c r="Q5" s="82"/>
      <c r="R5" s="24" t="s">
        <v>11</v>
      </c>
      <c r="S5" s="7">
        <v>117.3</v>
      </c>
      <c r="T5" s="6">
        <v>69</v>
      </c>
      <c r="U5" s="7">
        <v>0.4</v>
      </c>
      <c r="V5" s="7">
        <v>3.5</v>
      </c>
      <c r="W5" s="7">
        <v>125.1</v>
      </c>
      <c r="X5" s="7">
        <v>94.3</v>
      </c>
      <c r="Y5" s="7">
        <v>2.6</v>
      </c>
      <c r="Z5" s="62">
        <v>0.4</v>
      </c>
      <c r="AA5" s="19"/>
      <c r="AB5" s="24" t="s">
        <v>31</v>
      </c>
      <c r="AC5" s="8">
        <f>(AC4*10.74)*0.5</f>
        <v>18.123750000000001</v>
      </c>
      <c r="AD5" s="8">
        <f>(AD4*2.2)</f>
        <v>16.225000000000001</v>
      </c>
      <c r="AE5" s="8">
        <f>(AE4*0.25)</f>
        <v>0.5</v>
      </c>
      <c r="AF5" s="216">
        <f>AF4+AG4</f>
        <v>22</v>
      </c>
      <c r="AG5" s="217"/>
      <c r="AH5" s="14"/>
      <c r="AI5" s="37" t="s">
        <v>48</v>
      </c>
      <c r="AJ5" s="36">
        <v>21.3</v>
      </c>
      <c r="AK5" s="34">
        <v>7.9</v>
      </c>
      <c r="AL5" s="93"/>
      <c r="AM5" s="43" t="s">
        <v>43</v>
      </c>
      <c r="AN5" s="15">
        <v>0.22600000000000001</v>
      </c>
      <c r="AO5" s="2" t="s">
        <v>46</v>
      </c>
      <c r="AP5" s="44">
        <v>0.33900000000000002</v>
      </c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BB5" s="17"/>
      <c r="BC5" s="17"/>
      <c r="BD5" s="17"/>
      <c r="BE5" s="17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</row>
    <row r="6" spans="1:76" ht="18" customHeight="1" thickBot="1" x14ac:dyDescent="0.35">
      <c r="A6" s="221"/>
      <c r="B6" s="47" t="s">
        <v>3</v>
      </c>
      <c r="C6" s="54">
        <f>C4+C5</f>
        <v>799182</v>
      </c>
      <c r="D6" s="54">
        <f>D4+D5</f>
        <v>7441</v>
      </c>
      <c r="E6" s="54">
        <f>E4+E5</f>
        <v>31719</v>
      </c>
      <c r="F6" s="54">
        <f>F4+F5</f>
        <v>42249</v>
      </c>
      <c r="G6" s="239"/>
      <c r="H6" s="239"/>
      <c r="I6" s="239"/>
      <c r="J6" s="239"/>
      <c r="K6" s="239"/>
      <c r="L6" s="239"/>
      <c r="M6" s="72" t="s">
        <v>3</v>
      </c>
      <c r="N6" s="55">
        <f>N4-N5</f>
        <v>1628200</v>
      </c>
      <c r="O6" s="83"/>
      <c r="P6" s="208"/>
      <c r="Q6" s="83"/>
      <c r="R6" s="63" t="s">
        <v>3</v>
      </c>
      <c r="S6" s="64">
        <f>S4-S5</f>
        <v>10.5</v>
      </c>
      <c r="T6" s="65">
        <f t="shared" ref="T6:Z6" si="0">T4-T5</f>
        <v>10.700000000000003</v>
      </c>
      <c r="U6" s="64">
        <f t="shared" si="0"/>
        <v>9.9999999999999978E-2</v>
      </c>
      <c r="V6" s="64">
        <f t="shared" si="0"/>
        <v>0</v>
      </c>
      <c r="W6" s="64">
        <f t="shared" si="0"/>
        <v>10.900000000000006</v>
      </c>
      <c r="X6" s="64">
        <f t="shared" si="0"/>
        <v>10.900000000000006</v>
      </c>
      <c r="Y6" s="64">
        <f t="shared" si="0"/>
        <v>0</v>
      </c>
      <c r="Z6" s="66">
        <f t="shared" si="0"/>
        <v>0</v>
      </c>
      <c r="AA6" s="19"/>
      <c r="AB6" s="25" t="s">
        <v>33</v>
      </c>
      <c r="AC6" s="26">
        <f>(AC5)/((G4/1000000)*8.34)</f>
        <v>2.7191697395478966</v>
      </c>
      <c r="AD6" s="26">
        <f>(AD5)/((G4/1000000)*8.34)</f>
        <v>2.4342936215829849</v>
      </c>
      <c r="AE6" s="26">
        <f>(AE5)/((G4/1000000)*8.34)</f>
        <v>7.5016752591155159E-2</v>
      </c>
      <c r="AF6" s="218">
        <f>(AF5)/((G4/1000000)*8.34)</f>
        <v>3.3007371140108268</v>
      </c>
      <c r="AG6" s="219"/>
      <c r="AH6" s="14"/>
      <c r="AI6" s="85"/>
      <c r="AJ6" s="17"/>
      <c r="AK6" s="17"/>
      <c r="AL6" s="93"/>
      <c r="AM6" s="94" t="s">
        <v>36</v>
      </c>
      <c r="AN6" s="46">
        <f>AVERAGE(AN4,AP4)</f>
        <v>4.8500000000000001E-2</v>
      </c>
      <c r="AO6" s="95" t="s">
        <v>37</v>
      </c>
      <c r="AP6" s="48">
        <v>-6</v>
      </c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</row>
    <row r="7" spans="1:76" ht="2.1" customHeight="1" thickBot="1" x14ac:dyDescent="0.35">
      <c r="A7" s="17"/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84"/>
      <c r="P7" s="18"/>
      <c r="Q7" s="84"/>
      <c r="R7" s="4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85"/>
      <c r="AI7" s="85"/>
      <c r="AJ7" s="17"/>
      <c r="AK7" s="17"/>
      <c r="AL7" s="85"/>
      <c r="AM7" s="19"/>
      <c r="AN7" s="19"/>
      <c r="AO7" s="19"/>
      <c r="AP7" s="19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</row>
    <row r="8" spans="1:76" ht="18.75" x14ac:dyDescent="0.3">
      <c r="A8" s="197">
        <v>2</v>
      </c>
      <c r="B8" s="42" t="s">
        <v>0</v>
      </c>
      <c r="C8" s="50">
        <v>786754</v>
      </c>
      <c r="D8" s="50">
        <v>7474</v>
      </c>
      <c r="E8" s="50">
        <v>0</v>
      </c>
      <c r="F8" s="50">
        <v>15258</v>
      </c>
      <c r="G8" s="222">
        <f>C10</f>
        <v>1568713</v>
      </c>
      <c r="H8" s="222"/>
      <c r="I8" s="222">
        <f>SUM(D10:F10)</f>
        <v>45225</v>
      </c>
      <c r="J8" s="222"/>
      <c r="K8" s="222">
        <f>I8+G8</f>
        <v>1613938</v>
      </c>
      <c r="L8" s="222"/>
      <c r="M8" s="56" t="s">
        <v>10</v>
      </c>
      <c r="N8" s="52">
        <v>764675500</v>
      </c>
      <c r="O8" s="82"/>
      <c r="P8" s="206">
        <v>0</v>
      </c>
      <c r="Q8" s="82"/>
      <c r="R8" s="21" t="s">
        <v>10</v>
      </c>
      <c r="S8" s="59">
        <v>136.4</v>
      </c>
      <c r="T8" s="59">
        <v>88.2</v>
      </c>
      <c r="U8" s="59">
        <v>0.8</v>
      </c>
      <c r="V8" s="59">
        <v>3.5</v>
      </c>
      <c r="W8" s="60">
        <v>145</v>
      </c>
      <c r="X8" s="60">
        <v>114</v>
      </c>
      <c r="Y8" s="59">
        <v>2.6</v>
      </c>
      <c r="Z8" s="61">
        <v>0.4</v>
      </c>
      <c r="AA8" s="19"/>
      <c r="AB8" s="21" t="s">
        <v>34</v>
      </c>
      <c r="AC8" s="22">
        <v>6.1875</v>
      </c>
      <c r="AD8" s="22">
        <v>4.125</v>
      </c>
      <c r="AE8" s="22">
        <v>1.75</v>
      </c>
      <c r="AF8" s="22">
        <v>9</v>
      </c>
      <c r="AG8" s="23">
        <v>9</v>
      </c>
      <c r="AH8" s="92"/>
      <c r="AI8" s="98" t="s">
        <v>47</v>
      </c>
      <c r="AJ8" s="30">
        <v>19.899999999999999</v>
      </c>
      <c r="AK8" s="31">
        <v>7.76</v>
      </c>
      <c r="AL8" s="93"/>
      <c r="AM8" s="41" t="s">
        <v>44</v>
      </c>
      <c r="AN8" s="77">
        <v>0.03</v>
      </c>
      <c r="AO8" s="42" t="s">
        <v>45</v>
      </c>
      <c r="AP8" s="78">
        <v>0.05</v>
      </c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</row>
    <row r="9" spans="1:76" ht="19.5" thickBot="1" x14ac:dyDescent="0.35">
      <c r="A9" s="220"/>
      <c r="B9" s="2" t="s">
        <v>1</v>
      </c>
      <c r="C9" s="11">
        <v>781959</v>
      </c>
      <c r="D9" s="11">
        <v>6429</v>
      </c>
      <c r="E9" s="11">
        <v>0</v>
      </c>
      <c r="F9" s="11">
        <v>16064</v>
      </c>
      <c r="G9" s="223"/>
      <c r="H9" s="223"/>
      <c r="I9" s="223"/>
      <c r="J9" s="223"/>
      <c r="K9" s="223"/>
      <c r="L9" s="223"/>
      <c r="M9" s="20" t="s">
        <v>11</v>
      </c>
      <c r="N9" s="53">
        <f>N4</f>
        <v>763166900</v>
      </c>
      <c r="O9" s="82"/>
      <c r="P9" s="207"/>
      <c r="Q9" s="82"/>
      <c r="R9" s="24" t="s">
        <v>11</v>
      </c>
      <c r="S9" s="7">
        <f t="shared" ref="S9:Z9" si="1">S4</f>
        <v>127.8</v>
      </c>
      <c r="T9" s="6">
        <f t="shared" si="1"/>
        <v>79.7</v>
      </c>
      <c r="U9" s="7">
        <f t="shared" si="1"/>
        <v>0.5</v>
      </c>
      <c r="V9" s="7">
        <f t="shared" si="1"/>
        <v>3.5</v>
      </c>
      <c r="W9" s="6">
        <f t="shared" si="1"/>
        <v>136</v>
      </c>
      <c r="X9" s="7">
        <f t="shared" si="1"/>
        <v>105.2</v>
      </c>
      <c r="Y9" s="7">
        <f t="shared" si="1"/>
        <v>2.6</v>
      </c>
      <c r="Z9" s="62">
        <f t="shared" si="1"/>
        <v>0.4</v>
      </c>
      <c r="AA9" s="19"/>
      <c r="AB9" s="24" t="s">
        <v>31</v>
      </c>
      <c r="AC9" s="8">
        <f>(AC8*10.74)*0.5</f>
        <v>33.226875</v>
      </c>
      <c r="AD9" s="8">
        <f>(AD8*2.2)</f>
        <v>9.0750000000000011</v>
      </c>
      <c r="AE9" s="8">
        <f>(AE8*0.25)</f>
        <v>0.4375</v>
      </c>
      <c r="AF9" s="216">
        <f>AF8+AG8</f>
        <v>18</v>
      </c>
      <c r="AG9" s="217"/>
      <c r="AH9" s="14"/>
      <c r="AI9" s="32" t="s">
        <v>48</v>
      </c>
      <c r="AJ9" s="33">
        <v>20.8</v>
      </c>
      <c r="AK9" s="34">
        <v>7.81</v>
      </c>
      <c r="AL9" s="93"/>
      <c r="AM9" s="43" t="s">
        <v>43</v>
      </c>
      <c r="AN9" s="16">
        <v>0.26</v>
      </c>
      <c r="AO9" s="2" t="s">
        <v>46</v>
      </c>
      <c r="AP9" s="49">
        <v>0.22</v>
      </c>
      <c r="AQ9" s="17"/>
      <c r="AR9" s="17"/>
      <c r="AS9" s="17"/>
      <c r="AT9" s="17"/>
      <c r="AU9" s="17"/>
      <c r="AV9" s="17"/>
      <c r="AW9" s="17"/>
      <c r="AX9" s="17"/>
      <c r="AY9" s="17"/>
      <c r="AZ9" s="17"/>
      <c r="BA9" s="17"/>
      <c r="BB9" s="17"/>
      <c r="BC9" s="17"/>
      <c r="BD9" s="17"/>
      <c r="BE9" s="17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</row>
    <row r="10" spans="1:76" ht="19.5" thickBot="1" x14ac:dyDescent="0.35">
      <c r="A10" s="221"/>
      <c r="B10" s="47" t="s">
        <v>3</v>
      </c>
      <c r="C10" s="54">
        <f>C8+C9</f>
        <v>1568713</v>
      </c>
      <c r="D10" s="54">
        <f>D8+D9</f>
        <v>13903</v>
      </c>
      <c r="E10" s="54">
        <f>E8+E9</f>
        <v>0</v>
      </c>
      <c r="F10" s="54">
        <f>F8+F9</f>
        <v>31322</v>
      </c>
      <c r="G10" s="224"/>
      <c r="H10" s="224"/>
      <c r="I10" s="224"/>
      <c r="J10" s="224"/>
      <c r="K10" s="224"/>
      <c r="L10" s="224"/>
      <c r="M10" s="73" t="s">
        <v>3</v>
      </c>
      <c r="N10" s="55">
        <f>N8-N9</f>
        <v>1508600</v>
      </c>
      <c r="O10" s="83"/>
      <c r="P10" s="208"/>
      <c r="Q10" s="83"/>
      <c r="R10" s="63" t="s">
        <v>3</v>
      </c>
      <c r="S10" s="64">
        <f>S8-S9</f>
        <v>8.6000000000000085</v>
      </c>
      <c r="T10" s="65">
        <f t="shared" ref="T10:Z10" si="2">T8-T9</f>
        <v>8.5</v>
      </c>
      <c r="U10" s="64">
        <f t="shared" si="2"/>
        <v>0.30000000000000004</v>
      </c>
      <c r="V10" s="64">
        <f t="shared" si="2"/>
        <v>0</v>
      </c>
      <c r="W10" s="64">
        <f t="shared" si="2"/>
        <v>9</v>
      </c>
      <c r="X10" s="64">
        <f t="shared" si="2"/>
        <v>8.7999999999999972</v>
      </c>
      <c r="Y10" s="64">
        <f t="shared" si="2"/>
        <v>0</v>
      </c>
      <c r="Z10" s="66">
        <f t="shared" si="2"/>
        <v>0</v>
      </c>
      <c r="AA10" s="19"/>
      <c r="AB10" s="25" t="s">
        <v>33</v>
      </c>
      <c r="AC10" s="26">
        <f>(AC9)/((G8/1000000)*8.34)</f>
        <v>2.5396855701356289</v>
      </c>
      <c r="AD10" s="26">
        <f>(AD9)/((G8/1000000)*8.34)</f>
        <v>0.69364472430768265</v>
      </c>
      <c r="AE10" s="26">
        <f>(AE9)/((G8/1000000)*8.34)</f>
        <v>3.3440172659461281E-2</v>
      </c>
      <c r="AF10" s="218">
        <f>(AF9)/((G8/1000000)*8.34)</f>
        <v>1.3758242465606927</v>
      </c>
      <c r="AG10" s="219"/>
      <c r="AH10" s="14"/>
      <c r="AI10" s="85"/>
      <c r="AJ10" s="17"/>
      <c r="AK10" s="17"/>
      <c r="AL10" s="93"/>
      <c r="AM10" s="94" t="s">
        <v>36</v>
      </c>
      <c r="AN10" s="46">
        <f>AVERAGE(AN8,AP8)</f>
        <v>0.04</v>
      </c>
      <c r="AO10" s="95" t="s">
        <v>37</v>
      </c>
      <c r="AP10" s="48">
        <v>-3</v>
      </c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7"/>
      <c r="BE10" s="17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</row>
    <row r="11" spans="1:76" ht="2.1" customHeight="1" thickBot="1" x14ac:dyDescent="0.35">
      <c r="A11" s="17"/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84"/>
      <c r="P11" s="18"/>
      <c r="Q11" s="84"/>
      <c r="R11" s="4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38"/>
      <c r="AH11" s="85"/>
      <c r="AI11" s="85"/>
      <c r="AJ11" s="17"/>
      <c r="AK11" s="17"/>
      <c r="AL11" s="85"/>
      <c r="AM11" s="19"/>
      <c r="AN11" s="19"/>
      <c r="AO11" s="19"/>
      <c r="AP11" s="19"/>
      <c r="AQ11" s="17"/>
      <c r="AR11" s="17"/>
      <c r="AS11" s="17"/>
      <c r="AT11" s="17"/>
      <c r="AU11" s="17"/>
      <c r="AV11" s="17"/>
      <c r="AW11" s="17"/>
      <c r="AX11" s="17"/>
      <c r="AY11" s="17"/>
      <c r="AZ11" s="17"/>
      <c r="BA11" s="17"/>
      <c r="BB11" s="17"/>
      <c r="BC11" s="17"/>
      <c r="BD11" s="17"/>
      <c r="BE11" s="17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</row>
    <row r="12" spans="1:76" ht="18.75" x14ac:dyDescent="0.3">
      <c r="A12" s="197">
        <v>3</v>
      </c>
      <c r="B12" s="42" t="s">
        <v>0</v>
      </c>
      <c r="C12" s="50">
        <v>699984</v>
      </c>
      <c r="D12" s="50">
        <v>7463</v>
      </c>
      <c r="E12" s="50">
        <v>0</v>
      </c>
      <c r="F12" s="50">
        <v>25886</v>
      </c>
      <c r="G12" s="222">
        <f>C14</f>
        <v>1385805</v>
      </c>
      <c r="H12" s="222"/>
      <c r="I12" s="222">
        <f>SUM(D14:F14)</f>
        <v>104157</v>
      </c>
      <c r="J12" s="222"/>
      <c r="K12" s="222">
        <f>I12+G12</f>
        <v>1489962</v>
      </c>
      <c r="L12" s="222"/>
      <c r="M12" s="56" t="s">
        <v>10</v>
      </c>
      <c r="N12" s="52">
        <v>766667500</v>
      </c>
      <c r="O12" s="82"/>
      <c r="P12" s="206">
        <v>0</v>
      </c>
      <c r="Q12" s="82"/>
      <c r="R12" s="21" t="s">
        <v>10</v>
      </c>
      <c r="S12" s="59">
        <v>150.69999999999999</v>
      </c>
      <c r="T12" s="59">
        <v>102.1</v>
      </c>
      <c r="U12" s="59">
        <v>1.2</v>
      </c>
      <c r="V12" s="59">
        <v>3.6</v>
      </c>
      <c r="W12" s="60">
        <v>159.9</v>
      </c>
      <c r="X12" s="60">
        <v>128.4</v>
      </c>
      <c r="Y12" s="59">
        <v>3.2</v>
      </c>
      <c r="Z12" s="61">
        <v>0.5</v>
      </c>
      <c r="AA12" s="19"/>
      <c r="AB12" s="21" t="s">
        <v>34</v>
      </c>
      <c r="AC12" s="22">
        <v>10.375</v>
      </c>
      <c r="AD12" s="22">
        <v>9.5</v>
      </c>
      <c r="AE12" s="22">
        <v>2.875</v>
      </c>
      <c r="AF12" s="22">
        <v>15</v>
      </c>
      <c r="AG12" s="23">
        <v>16</v>
      </c>
      <c r="AH12" s="92"/>
      <c r="AI12" s="98" t="s">
        <v>47</v>
      </c>
      <c r="AJ12" s="30">
        <v>19.100000000000001</v>
      </c>
      <c r="AK12" s="31">
        <v>7.54</v>
      </c>
      <c r="AL12" s="93"/>
      <c r="AM12" s="41" t="s">
        <v>44</v>
      </c>
      <c r="AN12" s="77">
        <v>2.5000000000000001E-2</v>
      </c>
      <c r="AO12" s="42" t="s">
        <v>45</v>
      </c>
      <c r="AP12" s="78">
        <v>4.2000000000000003E-2</v>
      </c>
      <c r="AQ12" s="17"/>
      <c r="AR12" s="17"/>
      <c r="AS12" s="17"/>
      <c r="AT12" s="17"/>
      <c r="AU12" s="17"/>
      <c r="AV12" s="17"/>
      <c r="AW12" s="17"/>
      <c r="AX12" s="17"/>
      <c r="AY12" s="17"/>
      <c r="AZ12" s="17"/>
      <c r="BA12" s="17"/>
      <c r="BB12" s="17"/>
      <c r="BC12" s="17"/>
      <c r="BD12" s="17"/>
      <c r="BE12" s="17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</row>
    <row r="13" spans="1:76" ht="19.5" thickBot="1" x14ac:dyDescent="0.35">
      <c r="A13" s="220"/>
      <c r="B13" s="2" t="s">
        <v>1</v>
      </c>
      <c r="C13" s="11">
        <v>685821</v>
      </c>
      <c r="D13" s="11">
        <v>6433</v>
      </c>
      <c r="E13" s="11">
        <v>31097</v>
      </c>
      <c r="F13" s="11">
        <v>33278</v>
      </c>
      <c r="G13" s="223"/>
      <c r="H13" s="223"/>
      <c r="I13" s="223"/>
      <c r="J13" s="223"/>
      <c r="K13" s="223"/>
      <c r="L13" s="223"/>
      <c r="M13" s="20" t="s">
        <v>11</v>
      </c>
      <c r="N13" s="53">
        <f>N8</f>
        <v>764675500</v>
      </c>
      <c r="O13" s="82"/>
      <c r="P13" s="207"/>
      <c r="Q13" s="82"/>
      <c r="R13" s="24" t="s">
        <v>11</v>
      </c>
      <c r="S13" s="7">
        <f t="shared" ref="S13:Z13" si="3">S8</f>
        <v>136.4</v>
      </c>
      <c r="T13" s="6">
        <f t="shared" si="3"/>
        <v>88.2</v>
      </c>
      <c r="U13" s="7">
        <f t="shared" si="3"/>
        <v>0.8</v>
      </c>
      <c r="V13" s="7">
        <f t="shared" si="3"/>
        <v>3.5</v>
      </c>
      <c r="W13" s="6">
        <f t="shared" si="3"/>
        <v>145</v>
      </c>
      <c r="X13" s="6">
        <f t="shared" si="3"/>
        <v>114</v>
      </c>
      <c r="Y13" s="7">
        <f t="shared" si="3"/>
        <v>2.6</v>
      </c>
      <c r="Z13" s="62">
        <f t="shared" si="3"/>
        <v>0.4</v>
      </c>
      <c r="AA13" s="19"/>
      <c r="AB13" s="24" t="s">
        <v>31</v>
      </c>
      <c r="AC13" s="8">
        <f>(AC12*10.74)*0.5</f>
        <v>55.713750000000005</v>
      </c>
      <c r="AD13" s="8">
        <f>(AD12*2.2)</f>
        <v>20.900000000000002</v>
      </c>
      <c r="AE13" s="8">
        <f>(AE12*0.25)</f>
        <v>0.71875</v>
      </c>
      <c r="AF13" s="216">
        <f>AF12+AG12</f>
        <v>31</v>
      </c>
      <c r="AG13" s="217"/>
      <c r="AH13" s="14"/>
      <c r="AI13" s="32" t="s">
        <v>48</v>
      </c>
      <c r="AJ13" s="33">
        <v>20.7</v>
      </c>
      <c r="AK13" s="34">
        <v>7.75</v>
      </c>
      <c r="AL13" s="93"/>
      <c r="AM13" s="43" t="s">
        <v>43</v>
      </c>
      <c r="AN13" s="16">
        <v>0.32600000000000001</v>
      </c>
      <c r="AO13" s="2" t="s">
        <v>46</v>
      </c>
      <c r="AP13" s="49">
        <v>0.318</v>
      </c>
      <c r="AQ13" s="17"/>
      <c r="AR13" s="17"/>
      <c r="AS13" s="17"/>
      <c r="AT13" s="17"/>
      <c r="AU13" s="17"/>
      <c r="AV13" s="17"/>
      <c r="AW13" s="17"/>
      <c r="AX13" s="17"/>
      <c r="AY13" s="17"/>
      <c r="AZ13" s="17"/>
      <c r="BA13" s="17"/>
      <c r="BB13" s="17"/>
      <c r="BC13" s="17"/>
      <c r="BD13" s="17"/>
      <c r="BE13" s="17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</row>
    <row r="14" spans="1:76" ht="19.5" thickBot="1" x14ac:dyDescent="0.35">
      <c r="A14" s="221"/>
      <c r="B14" s="47" t="s">
        <v>3</v>
      </c>
      <c r="C14" s="54">
        <f>C12+C13</f>
        <v>1385805</v>
      </c>
      <c r="D14" s="54">
        <f>D12+D13</f>
        <v>13896</v>
      </c>
      <c r="E14" s="54">
        <f>E12+E13</f>
        <v>31097</v>
      </c>
      <c r="F14" s="54">
        <f>F12+F13</f>
        <v>59164</v>
      </c>
      <c r="G14" s="224"/>
      <c r="H14" s="224"/>
      <c r="I14" s="224"/>
      <c r="J14" s="224"/>
      <c r="K14" s="224"/>
      <c r="L14" s="224"/>
      <c r="M14" s="73" t="s">
        <v>3</v>
      </c>
      <c r="N14" s="55">
        <f>N12-N13</f>
        <v>1992000</v>
      </c>
      <c r="O14" s="83"/>
      <c r="P14" s="208"/>
      <c r="Q14" s="83"/>
      <c r="R14" s="63" t="s">
        <v>3</v>
      </c>
      <c r="S14" s="64">
        <f>S12-S13</f>
        <v>14.299999999999983</v>
      </c>
      <c r="T14" s="65">
        <f t="shared" ref="T14:Z14" si="4">T12-T13</f>
        <v>13.899999999999991</v>
      </c>
      <c r="U14" s="64">
        <f t="shared" si="4"/>
        <v>0.39999999999999991</v>
      </c>
      <c r="V14" s="64">
        <f t="shared" si="4"/>
        <v>0.10000000000000009</v>
      </c>
      <c r="W14" s="64">
        <f t="shared" si="4"/>
        <v>14.900000000000006</v>
      </c>
      <c r="X14" s="64">
        <f t="shared" si="4"/>
        <v>14.400000000000006</v>
      </c>
      <c r="Y14" s="64">
        <f t="shared" si="4"/>
        <v>0.60000000000000009</v>
      </c>
      <c r="Z14" s="66">
        <f t="shared" si="4"/>
        <v>9.9999999999999978E-2</v>
      </c>
      <c r="AA14" s="19"/>
      <c r="AB14" s="25" t="s">
        <v>33</v>
      </c>
      <c r="AC14" s="26">
        <f>(AC13)/((G12/1000000)*8.34)</f>
        <v>4.8205236345630764</v>
      </c>
      <c r="AD14" s="26">
        <f>(AD13)/((G12/1000000)*8.34)</f>
        <v>1.808331766617187</v>
      </c>
      <c r="AE14" s="26">
        <f>(AE13)/((G12/1000000)*8.34)</f>
        <v>6.2188442930914023E-2</v>
      </c>
      <c r="AF14" s="218">
        <f>(AF13)/((G12/1000000)*8.34)</f>
        <v>2.6822145820637702</v>
      </c>
      <c r="AG14" s="219"/>
      <c r="AH14" s="14"/>
      <c r="AI14" s="85"/>
      <c r="AJ14" s="17"/>
      <c r="AK14" s="17"/>
      <c r="AL14" s="93"/>
      <c r="AM14" s="94" t="s">
        <v>36</v>
      </c>
      <c r="AN14" s="46">
        <f>AVERAGE(AN12,AP12)</f>
        <v>3.3500000000000002E-2</v>
      </c>
      <c r="AO14" s="95" t="s">
        <v>37</v>
      </c>
      <c r="AP14" s="48">
        <v>-1</v>
      </c>
      <c r="AQ14" s="17"/>
      <c r="AR14" s="17"/>
      <c r="AS14" s="17"/>
      <c r="AT14" s="17"/>
      <c r="AU14" s="17"/>
      <c r="AV14" s="17"/>
      <c r="AW14" s="17"/>
      <c r="AX14" s="17"/>
      <c r="AY14" s="17"/>
      <c r="AZ14" s="17"/>
      <c r="BA14" s="17"/>
      <c r="BB14" s="17"/>
      <c r="BC14" s="17"/>
      <c r="BD14" s="17"/>
      <c r="BE14" s="17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</row>
    <row r="15" spans="1:76" ht="2.1" customHeight="1" thickBot="1" x14ac:dyDescent="0.35">
      <c r="A15" s="17"/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85"/>
      <c r="P15" s="17"/>
      <c r="Q15" s="84"/>
      <c r="R15" s="4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85"/>
      <c r="AI15" s="85"/>
      <c r="AJ15" s="17"/>
      <c r="AK15" s="17"/>
      <c r="AL15" s="85"/>
      <c r="AM15" s="19"/>
      <c r="AN15" s="19"/>
      <c r="AO15" s="19"/>
      <c r="AP15" s="19"/>
      <c r="AQ15" s="17"/>
      <c r="AR15" s="17"/>
      <c r="AS15" s="17"/>
      <c r="AT15" s="17"/>
      <c r="AU15" s="17"/>
      <c r="AV15" s="17"/>
      <c r="AW15" s="17"/>
      <c r="AX15" s="17"/>
      <c r="AY15" s="17"/>
      <c r="AZ15" s="17"/>
      <c r="BA15" s="17"/>
      <c r="BB15" s="17"/>
      <c r="BC15" s="17"/>
      <c r="BD15" s="17"/>
      <c r="BE15" s="17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</row>
    <row r="16" spans="1:76" ht="18.75" x14ac:dyDescent="0.3">
      <c r="A16" s="197">
        <v>4</v>
      </c>
      <c r="B16" s="42" t="s">
        <v>0</v>
      </c>
      <c r="C16" s="50">
        <v>947673</v>
      </c>
      <c r="D16" s="50">
        <v>7458</v>
      </c>
      <c r="E16" s="50">
        <v>0</v>
      </c>
      <c r="F16" s="50">
        <v>30456</v>
      </c>
      <c r="G16" s="222">
        <f>C18</f>
        <v>1843371</v>
      </c>
      <c r="H16" s="222"/>
      <c r="I16" s="222">
        <f>SUM(D18:F18)</f>
        <v>147766</v>
      </c>
      <c r="J16" s="222"/>
      <c r="K16" s="222">
        <f>I16+G16</f>
        <v>1991137</v>
      </c>
      <c r="L16" s="222"/>
      <c r="M16" s="56" t="s">
        <v>10</v>
      </c>
      <c r="N16" s="52">
        <v>768277800</v>
      </c>
      <c r="O16" s="82"/>
      <c r="P16" s="206">
        <v>0</v>
      </c>
      <c r="Q16" s="82"/>
      <c r="R16" s="21" t="s">
        <v>10</v>
      </c>
      <c r="S16" s="59">
        <v>164.3</v>
      </c>
      <c r="T16" s="59">
        <v>115.7</v>
      </c>
      <c r="U16" s="59">
        <v>1.4</v>
      </c>
      <c r="V16" s="59">
        <v>3.6</v>
      </c>
      <c r="W16" s="60">
        <v>170.3</v>
      </c>
      <c r="X16" s="60">
        <v>138.9</v>
      </c>
      <c r="Y16" s="59">
        <v>3.4</v>
      </c>
      <c r="Z16" s="61">
        <v>0.5</v>
      </c>
      <c r="AA16" s="19"/>
      <c r="AB16" s="21" t="s">
        <v>34</v>
      </c>
      <c r="AC16" s="22">
        <v>9.625</v>
      </c>
      <c r="AD16" s="22">
        <v>5.375</v>
      </c>
      <c r="AE16" s="22">
        <v>1.875</v>
      </c>
      <c r="AF16" s="22">
        <v>11</v>
      </c>
      <c r="AG16" s="23">
        <v>11</v>
      </c>
      <c r="AH16" s="92"/>
      <c r="AI16" s="98" t="s">
        <v>47</v>
      </c>
      <c r="AJ16" s="30">
        <v>19.600000000000001</v>
      </c>
      <c r="AK16" s="31">
        <v>7.66</v>
      </c>
      <c r="AL16" s="93"/>
      <c r="AM16" s="2" t="s">
        <v>44</v>
      </c>
      <c r="AN16" s="16">
        <v>2.4E-2</v>
      </c>
      <c r="AO16" s="2" t="s">
        <v>45</v>
      </c>
      <c r="AP16" s="16">
        <v>8.1000000000000003E-2</v>
      </c>
      <c r="AQ16" s="17"/>
      <c r="AR16" s="17"/>
      <c r="AS16" s="17"/>
      <c r="AT16" s="17"/>
      <c r="AU16" s="17"/>
      <c r="AV16" s="17"/>
      <c r="AW16" s="17"/>
      <c r="AX16" s="17"/>
      <c r="AY16" s="17"/>
      <c r="AZ16" s="17"/>
      <c r="BA16" s="17"/>
      <c r="BB16" s="17"/>
      <c r="BC16" s="17"/>
      <c r="BD16" s="17"/>
      <c r="BE16" s="17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</row>
    <row r="17" spans="1:76" ht="19.5" thickBot="1" x14ac:dyDescent="0.35">
      <c r="A17" s="220"/>
      <c r="B17" s="2" t="s">
        <v>1</v>
      </c>
      <c r="C17" s="11">
        <v>895698</v>
      </c>
      <c r="D17" s="11">
        <v>0</v>
      </c>
      <c r="E17" s="11">
        <v>63092</v>
      </c>
      <c r="F17" s="11">
        <v>46760</v>
      </c>
      <c r="G17" s="223"/>
      <c r="H17" s="223"/>
      <c r="I17" s="223"/>
      <c r="J17" s="223"/>
      <c r="K17" s="223"/>
      <c r="L17" s="223"/>
      <c r="M17" s="20" t="s">
        <v>11</v>
      </c>
      <c r="N17" s="53">
        <f>N12</f>
        <v>766667500</v>
      </c>
      <c r="O17" s="82"/>
      <c r="P17" s="207"/>
      <c r="Q17" s="82"/>
      <c r="R17" s="24" t="s">
        <v>11</v>
      </c>
      <c r="S17" s="7">
        <f t="shared" ref="S17:Z17" si="5">S12</f>
        <v>150.69999999999999</v>
      </c>
      <c r="T17" s="6">
        <f t="shared" si="5"/>
        <v>102.1</v>
      </c>
      <c r="U17" s="7">
        <f t="shared" si="5"/>
        <v>1.2</v>
      </c>
      <c r="V17" s="7">
        <f t="shared" si="5"/>
        <v>3.6</v>
      </c>
      <c r="W17" s="6">
        <f t="shared" si="5"/>
        <v>159.9</v>
      </c>
      <c r="X17" s="7">
        <f t="shared" si="5"/>
        <v>128.4</v>
      </c>
      <c r="Y17" s="7">
        <f t="shared" si="5"/>
        <v>3.2</v>
      </c>
      <c r="Z17" s="62">
        <f t="shared" si="5"/>
        <v>0.5</v>
      </c>
      <c r="AA17" s="19"/>
      <c r="AB17" s="24" t="s">
        <v>31</v>
      </c>
      <c r="AC17" s="8">
        <f>(AC16*10.74)*0.5</f>
        <v>51.686250000000001</v>
      </c>
      <c r="AD17" s="8">
        <f>(AD16*2.2)</f>
        <v>11.825000000000001</v>
      </c>
      <c r="AE17" s="8">
        <f>(AE16*0.25)</f>
        <v>0.46875</v>
      </c>
      <c r="AF17" s="216">
        <f>AF16+AG16</f>
        <v>22</v>
      </c>
      <c r="AG17" s="217"/>
      <c r="AH17" s="14"/>
      <c r="AI17" s="32" t="s">
        <v>48</v>
      </c>
      <c r="AJ17" s="33">
        <v>21.1</v>
      </c>
      <c r="AK17" s="34">
        <v>7.74</v>
      </c>
      <c r="AL17" s="93"/>
      <c r="AM17" s="2" t="s">
        <v>43</v>
      </c>
      <c r="AN17" s="16">
        <v>0.28399999999999997</v>
      </c>
      <c r="AO17" s="2" t="s">
        <v>46</v>
      </c>
      <c r="AP17" s="16">
        <v>0.27500000000000002</v>
      </c>
      <c r="AQ17" s="17"/>
      <c r="AR17" s="17"/>
      <c r="AS17" s="17"/>
      <c r="AT17" s="17"/>
      <c r="AU17" s="17"/>
      <c r="AV17" s="17"/>
      <c r="AW17" s="17"/>
      <c r="AX17" s="17"/>
      <c r="AY17" s="17"/>
      <c r="AZ17" s="17"/>
      <c r="BA17" s="17"/>
      <c r="BB17" s="17"/>
      <c r="BC17" s="17"/>
      <c r="BD17" s="17"/>
      <c r="BE17" s="17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</row>
    <row r="18" spans="1:76" ht="19.5" thickBot="1" x14ac:dyDescent="0.35">
      <c r="A18" s="221"/>
      <c r="B18" s="47" t="s">
        <v>3</v>
      </c>
      <c r="C18" s="54">
        <f>C16+C17</f>
        <v>1843371</v>
      </c>
      <c r="D18" s="54">
        <f>D16+D17</f>
        <v>7458</v>
      </c>
      <c r="E18" s="54">
        <f>E16+E17</f>
        <v>63092</v>
      </c>
      <c r="F18" s="54">
        <f>F16+F17</f>
        <v>77216</v>
      </c>
      <c r="G18" s="224"/>
      <c r="H18" s="224"/>
      <c r="I18" s="224"/>
      <c r="J18" s="224"/>
      <c r="K18" s="224"/>
      <c r="L18" s="224"/>
      <c r="M18" s="73" t="s">
        <v>3</v>
      </c>
      <c r="N18" s="55">
        <f>N16-N17</f>
        <v>1610300</v>
      </c>
      <c r="O18" s="83"/>
      <c r="P18" s="208"/>
      <c r="Q18" s="83"/>
      <c r="R18" s="63" t="s">
        <v>3</v>
      </c>
      <c r="S18" s="64">
        <f>S16-S17</f>
        <v>13.600000000000023</v>
      </c>
      <c r="T18" s="65">
        <f t="shared" ref="T18:Z18" si="6">T16-T17</f>
        <v>13.600000000000009</v>
      </c>
      <c r="U18" s="64">
        <f t="shared" si="6"/>
        <v>0.19999999999999996</v>
      </c>
      <c r="V18" s="64">
        <f t="shared" si="6"/>
        <v>0</v>
      </c>
      <c r="W18" s="64">
        <f t="shared" si="6"/>
        <v>10.400000000000006</v>
      </c>
      <c r="X18" s="64">
        <f t="shared" si="6"/>
        <v>10.5</v>
      </c>
      <c r="Y18" s="64">
        <f t="shared" si="6"/>
        <v>0.19999999999999973</v>
      </c>
      <c r="Z18" s="66">
        <f t="shared" si="6"/>
        <v>0</v>
      </c>
      <c r="AA18" s="19"/>
      <c r="AB18" s="25" t="s">
        <v>33</v>
      </c>
      <c r="AC18" s="26">
        <f>(AC17)/((G16/1000000)*8.34)</f>
        <v>3.3619884908306226</v>
      </c>
      <c r="AD18" s="26">
        <f>(AD17)/((G16/1000000)*8.34)</f>
        <v>0.76917001918444672</v>
      </c>
      <c r="AE18" s="26">
        <f>(AE17)/((G16/1000000)*8.34)</f>
        <v>3.0490354883104389E-2</v>
      </c>
      <c r="AF18" s="218">
        <f>(AF17)/((G16/1000000)*8.34)</f>
        <v>1.4310139891803659</v>
      </c>
      <c r="AG18" s="219"/>
      <c r="AH18" s="14"/>
      <c r="AI18" s="85"/>
      <c r="AJ18" s="17"/>
      <c r="AK18" s="17"/>
      <c r="AL18" s="93"/>
      <c r="AM18" s="2" t="s">
        <v>36</v>
      </c>
      <c r="AN18" s="13">
        <f>AVERAGE(AN16,AP16)</f>
        <v>5.2500000000000005E-2</v>
      </c>
      <c r="AO18" s="2" t="s">
        <v>37</v>
      </c>
      <c r="AP18" s="15">
        <v>-2</v>
      </c>
      <c r="AQ18" s="17"/>
      <c r="AR18" s="17"/>
      <c r="AS18" s="17"/>
      <c r="AT18" s="17"/>
      <c r="AU18" s="17"/>
      <c r="AV18" s="17"/>
      <c r="AW18" s="17"/>
      <c r="AX18" s="17"/>
      <c r="AY18" s="17"/>
      <c r="AZ18" s="17"/>
      <c r="BA18" s="17"/>
      <c r="BB18" s="17"/>
      <c r="BC18" s="17"/>
      <c r="BD18" s="17"/>
      <c r="BE18" s="17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</row>
    <row r="19" spans="1:76" ht="2.1" customHeight="1" thickBot="1" x14ac:dyDescent="0.35">
      <c r="A19" s="17"/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85"/>
      <c r="P19" s="17"/>
      <c r="Q19" s="84"/>
      <c r="R19" s="4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85"/>
      <c r="AI19" s="85"/>
      <c r="AJ19" s="17"/>
      <c r="AK19" s="17"/>
      <c r="AL19" s="85"/>
      <c r="AM19" s="19"/>
      <c r="AN19" s="19"/>
      <c r="AO19" s="19"/>
      <c r="AP19" s="19"/>
      <c r="AQ19" s="17"/>
      <c r="AR19" s="17"/>
      <c r="AS19" s="17"/>
      <c r="AT19" s="17"/>
      <c r="AU19" s="17"/>
      <c r="AV19" s="17"/>
      <c r="AW19" s="17"/>
      <c r="AX19" s="17"/>
      <c r="AY19" s="17"/>
      <c r="AZ19" s="17"/>
      <c r="BA19" s="17"/>
      <c r="BB19" s="17"/>
      <c r="BC19" s="17"/>
      <c r="BD19" s="17"/>
      <c r="BE19" s="17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</row>
    <row r="20" spans="1:76" ht="18.75" customHeight="1" x14ac:dyDescent="0.3">
      <c r="A20" s="197">
        <v>5</v>
      </c>
      <c r="B20" s="42" t="s">
        <v>0</v>
      </c>
      <c r="C20" s="50">
        <v>720098</v>
      </c>
      <c r="D20" s="50">
        <v>0</v>
      </c>
      <c r="E20" s="50">
        <v>0</v>
      </c>
      <c r="F20" s="50">
        <v>26596</v>
      </c>
      <c r="G20" s="222">
        <f>C22</f>
        <v>1412800</v>
      </c>
      <c r="H20" s="222"/>
      <c r="I20" s="222">
        <f>SUM(D22:F22)</f>
        <v>91259</v>
      </c>
      <c r="J20" s="222"/>
      <c r="K20" s="222">
        <f>I20+G20</f>
        <v>1504059</v>
      </c>
      <c r="L20" s="222"/>
      <c r="M20" s="56" t="s">
        <v>10</v>
      </c>
      <c r="N20" s="52">
        <v>769974500</v>
      </c>
      <c r="O20" s="82">
        <v>0</v>
      </c>
      <c r="P20" s="206">
        <v>0</v>
      </c>
      <c r="Q20" s="82"/>
      <c r="R20" s="21" t="s">
        <v>10</v>
      </c>
      <c r="S20" s="59">
        <v>173</v>
      </c>
      <c r="T20" s="59">
        <v>123.8</v>
      </c>
      <c r="U20" s="59">
        <v>1.5</v>
      </c>
      <c r="V20" s="59">
        <v>3.6</v>
      </c>
      <c r="W20" s="60">
        <v>183.1</v>
      </c>
      <c r="X20" s="60">
        <v>151.4</v>
      </c>
      <c r="Y20" s="59">
        <v>3.6</v>
      </c>
      <c r="Z20" s="61">
        <v>0.5</v>
      </c>
      <c r="AA20" s="19"/>
      <c r="AB20" s="21" t="s">
        <v>34</v>
      </c>
      <c r="AC20" s="22">
        <v>11</v>
      </c>
      <c r="AD20" s="22">
        <v>7.5</v>
      </c>
      <c r="AE20" s="22">
        <v>2.25</v>
      </c>
      <c r="AF20" s="22">
        <v>15</v>
      </c>
      <c r="AG20" s="23">
        <v>14</v>
      </c>
      <c r="AH20" s="92"/>
      <c r="AI20" s="98" t="s">
        <v>47</v>
      </c>
      <c r="AJ20" s="30">
        <v>19.600000000000001</v>
      </c>
      <c r="AK20" s="31">
        <v>7.68</v>
      </c>
      <c r="AL20" s="93"/>
      <c r="AM20" s="41" t="s">
        <v>44</v>
      </c>
      <c r="AN20" s="77">
        <v>4.3999999999999997E-2</v>
      </c>
      <c r="AO20" s="42" t="s">
        <v>45</v>
      </c>
      <c r="AP20" s="78">
        <v>4.5999999999999999E-2</v>
      </c>
      <c r="AQ20" s="17"/>
      <c r="AR20" s="17"/>
      <c r="AS20" s="17"/>
      <c r="AT20" s="17"/>
      <c r="AU20" s="17"/>
      <c r="AV20" s="17"/>
      <c r="AW20" s="17"/>
      <c r="AX20" s="17"/>
      <c r="AY20" s="17"/>
      <c r="AZ20" s="17"/>
      <c r="BA20" s="17"/>
      <c r="BB20" s="17"/>
      <c r="BC20" s="17"/>
      <c r="BD20" s="17"/>
      <c r="BE20" s="17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</row>
    <row r="21" spans="1:76" ht="18.75" customHeight="1" thickBot="1" x14ac:dyDescent="0.35">
      <c r="A21" s="220"/>
      <c r="B21" s="2" t="s">
        <v>1</v>
      </c>
      <c r="C21" s="11">
        <v>692702</v>
      </c>
      <c r="D21" s="11">
        <v>6389</v>
      </c>
      <c r="E21" s="11">
        <v>31286</v>
      </c>
      <c r="F21" s="11">
        <v>26988</v>
      </c>
      <c r="G21" s="223"/>
      <c r="H21" s="223"/>
      <c r="I21" s="223"/>
      <c r="J21" s="223"/>
      <c r="K21" s="223"/>
      <c r="L21" s="223"/>
      <c r="M21" s="20" t="s">
        <v>11</v>
      </c>
      <c r="N21" s="53">
        <f>N16</f>
        <v>768277800</v>
      </c>
      <c r="O21" s="82"/>
      <c r="P21" s="207"/>
      <c r="Q21" s="82"/>
      <c r="R21" s="24" t="s">
        <v>11</v>
      </c>
      <c r="S21" s="7">
        <f t="shared" ref="S21:Z21" si="7">S16</f>
        <v>164.3</v>
      </c>
      <c r="T21" s="6">
        <f t="shared" si="7"/>
        <v>115.7</v>
      </c>
      <c r="U21" s="7">
        <f t="shared" si="7"/>
        <v>1.4</v>
      </c>
      <c r="V21" s="7">
        <f t="shared" si="7"/>
        <v>3.6</v>
      </c>
      <c r="W21" s="6">
        <f t="shared" si="7"/>
        <v>170.3</v>
      </c>
      <c r="X21" s="7">
        <f t="shared" si="7"/>
        <v>138.9</v>
      </c>
      <c r="Y21" s="7">
        <f t="shared" si="7"/>
        <v>3.4</v>
      </c>
      <c r="Z21" s="62">
        <f t="shared" si="7"/>
        <v>0.5</v>
      </c>
      <c r="AA21" s="19"/>
      <c r="AB21" s="24" t="s">
        <v>31</v>
      </c>
      <c r="AC21" s="8">
        <f>(AC20*10.74)*0.5</f>
        <v>59.07</v>
      </c>
      <c r="AD21" s="8">
        <f>(AD20*2.2)</f>
        <v>16.5</v>
      </c>
      <c r="AE21" s="8">
        <f>(AE20*0.25)</f>
        <v>0.5625</v>
      </c>
      <c r="AF21" s="216">
        <f>AF20+AG20</f>
        <v>29</v>
      </c>
      <c r="AG21" s="217"/>
      <c r="AH21" s="14"/>
      <c r="AI21" s="32" t="s">
        <v>48</v>
      </c>
      <c r="AJ21" s="33">
        <v>21.2</v>
      </c>
      <c r="AK21" s="34">
        <v>7.75</v>
      </c>
      <c r="AL21" s="93"/>
      <c r="AM21" s="43" t="s">
        <v>43</v>
      </c>
      <c r="AN21" s="16">
        <v>0.35199999999999998</v>
      </c>
      <c r="AO21" s="2" t="s">
        <v>46</v>
      </c>
      <c r="AP21" s="49">
        <v>0.38</v>
      </c>
      <c r="AQ21" s="17"/>
      <c r="AR21" s="17"/>
      <c r="AS21" s="17"/>
      <c r="AT21" s="17"/>
      <c r="AU21" s="17"/>
      <c r="AV21" s="17"/>
      <c r="AW21" s="17"/>
      <c r="AX21" s="17"/>
      <c r="AY21" s="17"/>
      <c r="AZ21" s="17"/>
      <c r="BA21" s="17"/>
      <c r="BB21" s="17"/>
      <c r="BC21" s="17"/>
      <c r="BD21" s="17"/>
      <c r="BE21" s="17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</row>
    <row r="22" spans="1:76" ht="18.75" customHeight="1" thickBot="1" x14ac:dyDescent="0.35">
      <c r="A22" s="221"/>
      <c r="B22" s="47" t="s">
        <v>3</v>
      </c>
      <c r="C22" s="54">
        <f>C20+C21</f>
        <v>1412800</v>
      </c>
      <c r="D22" s="54">
        <f>D20+D21</f>
        <v>6389</v>
      </c>
      <c r="E22" s="54">
        <f>E20+E21</f>
        <v>31286</v>
      </c>
      <c r="F22" s="54">
        <f>F20+F21</f>
        <v>53584</v>
      </c>
      <c r="G22" s="224"/>
      <c r="H22" s="224"/>
      <c r="I22" s="224"/>
      <c r="J22" s="224"/>
      <c r="K22" s="224"/>
      <c r="L22" s="224"/>
      <c r="M22" s="73" t="s">
        <v>3</v>
      </c>
      <c r="N22" s="55">
        <f>N20-N21</f>
        <v>1696700</v>
      </c>
      <c r="O22" s="83"/>
      <c r="P22" s="208"/>
      <c r="Q22" s="83"/>
      <c r="R22" s="63" t="s">
        <v>3</v>
      </c>
      <c r="S22" s="64">
        <f>S20-S21</f>
        <v>8.6999999999999886</v>
      </c>
      <c r="T22" s="65">
        <f t="shared" ref="T22:Z22" si="8">T20-T21</f>
        <v>8.0999999999999943</v>
      </c>
      <c r="U22" s="64">
        <f t="shared" si="8"/>
        <v>0.10000000000000009</v>
      </c>
      <c r="V22" s="64">
        <f t="shared" si="8"/>
        <v>0</v>
      </c>
      <c r="W22" s="64">
        <f t="shared" si="8"/>
        <v>12.799999999999983</v>
      </c>
      <c r="X22" s="64">
        <f t="shared" si="8"/>
        <v>12.5</v>
      </c>
      <c r="Y22" s="64">
        <f t="shared" si="8"/>
        <v>0.20000000000000018</v>
      </c>
      <c r="Z22" s="66">
        <f t="shared" si="8"/>
        <v>0</v>
      </c>
      <c r="AA22" s="19"/>
      <c r="AB22" s="25" t="s">
        <v>33</v>
      </c>
      <c r="AC22" s="26">
        <f>(AC21)/((G20/1000000)*8.34)</f>
        <v>5.0132600601285677</v>
      </c>
      <c r="AD22" s="26">
        <f>(AD21)/((G20/1000000)*8.34)</f>
        <v>1.4003519721029518</v>
      </c>
      <c r="AE22" s="26">
        <f>(AE21)/((G20/1000000)*8.34)</f>
        <v>4.7739271776236991E-2</v>
      </c>
      <c r="AF22" s="218">
        <f>(AF21)/((G20/1000000)*8.34)</f>
        <v>2.4612246782415514</v>
      </c>
      <c r="AG22" s="219"/>
      <c r="AH22" s="14"/>
      <c r="AI22" s="85"/>
      <c r="AJ22" s="17"/>
      <c r="AK22" s="17"/>
      <c r="AL22" s="93"/>
      <c r="AM22" s="94" t="s">
        <v>36</v>
      </c>
      <c r="AN22" s="46">
        <f>AVERAGE(AN20,AP20)</f>
        <v>4.4999999999999998E-2</v>
      </c>
      <c r="AO22" s="95" t="s">
        <v>37</v>
      </c>
      <c r="AP22" s="48">
        <v>-1</v>
      </c>
      <c r="AQ22" s="17"/>
      <c r="AR22" s="17"/>
      <c r="AS22" s="17"/>
      <c r="AT22" s="17"/>
      <c r="AU22" s="17"/>
      <c r="AV22" s="17"/>
      <c r="AW22" s="17"/>
      <c r="AX22" s="17"/>
      <c r="AY22" s="17"/>
      <c r="AZ22" s="17"/>
      <c r="BA22" s="17"/>
      <c r="BB22" s="17"/>
      <c r="BC22" s="17"/>
      <c r="BD22" s="17"/>
      <c r="BE22" s="17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</row>
    <row r="23" spans="1:76" ht="2.1" customHeight="1" thickBot="1" x14ac:dyDescent="0.35">
      <c r="A23" s="17"/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85"/>
      <c r="P23" s="17"/>
      <c r="Q23" s="84"/>
      <c r="R23" s="4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85"/>
      <c r="AI23" s="85"/>
      <c r="AJ23" s="17"/>
      <c r="AK23" s="17"/>
      <c r="AL23" s="85"/>
      <c r="AM23" s="19"/>
      <c r="AN23" s="19"/>
      <c r="AO23" s="19"/>
      <c r="AP23" s="19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</row>
    <row r="24" spans="1:76" ht="18.75" customHeight="1" x14ac:dyDescent="0.3">
      <c r="A24" s="197">
        <v>6</v>
      </c>
      <c r="B24" s="42" t="s">
        <v>0</v>
      </c>
      <c r="C24" s="50">
        <v>766520</v>
      </c>
      <c r="D24" s="50">
        <v>7454</v>
      </c>
      <c r="E24" s="50">
        <v>0</v>
      </c>
      <c r="F24" s="50">
        <v>26278</v>
      </c>
      <c r="G24" s="222">
        <f>C26</f>
        <v>1522180</v>
      </c>
      <c r="H24" s="222"/>
      <c r="I24" s="222">
        <f>SUM(D26:F26)</f>
        <v>70097</v>
      </c>
      <c r="J24" s="222"/>
      <c r="K24" s="222">
        <f>I24+G24</f>
        <v>1592277</v>
      </c>
      <c r="L24" s="222"/>
      <c r="M24" s="56" t="s">
        <v>10</v>
      </c>
      <c r="N24" s="52">
        <v>771427800</v>
      </c>
      <c r="O24" s="82"/>
      <c r="P24" s="206">
        <v>0.18</v>
      </c>
      <c r="Q24" s="82"/>
      <c r="R24" s="67" t="s">
        <v>10</v>
      </c>
      <c r="S24" s="59">
        <v>182.6</v>
      </c>
      <c r="T24" s="59">
        <v>133.30000000000001</v>
      </c>
      <c r="U24" s="59">
        <v>1.5</v>
      </c>
      <c r="V24" s="59">
        <v>3.9</v>
      </c>
      <c r="W24" s="60">
        <v>193.1</v>
      </c>
      <c r="X24" s="60">
        <v>161.4</v>
      </c>
      <c r="Y24" s="59">
        <v>3.6</v>
      </c>
      <c r="Z24" s="61">
        <v>0.5</v>
      </c>
      <c r="AA24" s="19"/>
      <c r="AB24" s="67" t="s">
        <v>34</v>
      </c>
      <c r="AC24" s="22">
        <v>8.25</v>
      </c>
      <c r="AD24" s="22">
        <v>5.625</v>
      </c>
      <c r="AE24" s="22">
        <v>1.875</v>
      </c>
      <c r="AF24" s="22">
        <v>9</v>
      </c>
      <c r="AG24" s="23">
        <v>9</v>
      </c>
      <c r="AH24" s="92"/>
      <c r="AI24" s="98" t="s">
        <v>47</v>
      </c>
      <c r="AJ24" s="30">
        <v>18.899999999999999</v>
      </c>
      <c r="AK24" s="31">
        <v>7.49</v>
      </c>
      <c r="AL24" s="93"/>
      <c r="AM24" s="41" t="s">
        <v>44</v>
      </c>
      <c r="AN24" s="77">
        <v>0.03</v>
      </c>
      <c r="AO24" s="42" t="s">
        <v>45</v>
      </c>
      <c r="AP24" s="78">
        <v>4.8000000000000001E-2</v>
      </c>
      <c r="AQ24" s="17"/>
      <c r="AR24" s="17"/>
      <c r="AS24" s="17"/>
      <c r="AT24" s="17"/>
      <c r="AU24" s="17"/>
      <c r="AV24" s="17"/>
      <c r="AW24" s="17"/>
      <c r="AX24" s="17"/>
      <c r="AY24" s="17"/>
      <c r="AZ24" s="17"/>
      <c r="BA24" s="17"/>
      <c r="BB24" s="17"/>
      <c r="BC24" s="17"/>
      <c r="BD24" s="17"/>
      <c r="BE24" s="17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</row>
    <row r="25" spans="1:76" ht="19.5" customHeight="1" thickBot="1" x14ac:dyDescent="0.35">
      <c r="A25" s="220"/>
      <c r="B25" s="2" t="s">
        <v>1</v>
      </c>
      <c r="C25" s="11">
        <v>755660</v>
      </c>
      <c r="D25" s="11">
        <v>6387</v>
      </c>
      <c r="E25" s="11">
        <v>0</v>
      </c>
      <c r="F25" s="11">
        <v>29978</v>
      </c>
      <c r="G25" s="223"/>
      <c r="H25" s="223"/>
      <c r="I25" s="223"/>
      <c r="J25" s="223"/>
      <c r="K25" s="223"/>
      <c r="L25" s="223"/>
      <c r="M25" s="20" t="s">
        <v>11</v>
      </c>
      <c r="N25" s="53">
        <f>N20</f>
        <v>769974500</v>
      </c>
      <c r="O25" s="82"/>
      <c r="P25" s="207"/>
      <c r="Q25" s="82"/>
      <c r="R25" s="68" t="s">
        <v>11</v>
      </c>
      <c r="S25" s="7">
        <f t="shared" ref="S25:Z25" si="9">S20</f>
        <v>173</v>
      </c>
      <c r="T25" s="6">
        <f t="shared" si="9"/>
        <v>123.8</v>
      </c>
      <c r="U25" s="7">
        <f t="shared" si="9"/>
        <v>1.5</v>
      </c>
      <c r="V25" s="7">
        <f t="shared" si="9"/>
        <v>3.6</v>
      </c>
      <c r="W25" s="6">
        <f t="shared" si="9"/>
        <v>183.1</v>
      </c>
      <c r="X25" s="7">
        <f t="shared" si="9"/>
        <v>151.4</v>
      </c>
      <c r="Y25" s="7">
        <f t="shared" si="9"/>
        <v>3.6</v>
      </c>
      <c r="Z25" s="62">
        <f t="shared" si="9"/>
        <v>0.5</v>
      </c>
      <c r="AA25" s="19"/>
      <c r="AB25" s="68" t="s">
        <v>31</v>
      </c>
      <c r="AC25" s="8">
        <f>(AC24*10.74)*0.5</f>
        <v>44.302500000000002</v>
      </c>
      <c r="AD25" s="8">
        <f>(AD24*2.2)</f>
        <v>12.375000000000002</v>
      </c>
      <c r="AE25" s="8">
        <f>(AE24*0.25)</f>
        <v>0.46875</v>
      </c>
      <c r="AF25" s="216">
        <f>AF24+AG24</f>
        <v>18</v>
      </c>
      <c r="AG25" s="217"/>
      <c r="AH25" s="14"/>
      <c r="AI25" s="32" t="s">
        <v>48</v>
      </c>
      <c r="AJ25" s="33">
        <v>20.3</v>
      </c>
      <c r="AK25" s="34">
        <v>7.85</v>
      </c>
      <c r="AL25" s="93"/>
      <c r="AM25" s="43" t="s">
        <v>43</v>
      </c>
      <c r="AN25" s="16">
        <v>0.21</v>
      </c>
      <c r="AO25" s="2" t="s">
        <v>46</v>
      </c>
      <c r="AP25" s="49">
        <v>0.248</v>
      </c>
      <c r="AQ25" s="17"/>
      <c r="AR25" s="17"/>
      <c r="AS25" s="17"/>
      <c r="AT25" s="17"/>
      <c r="AU25" s="17"/>
      <c r="AV25" s="17"/>
      <c r="AW25" s="17"/>
      <c r="AX25" s="17"/>
      <c r="AY25" s="17"/>
      <c r="AZ25" s="17"/>
      <c r="BA25" s="17"/>
      <c r="BB25" s="17"/>
      <c r="BC25" s="17"/>
      <c r="BD25" s="17"/>
      <c r="BE25" s="17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</row>
    <row r="26" spans="1:76" ht="18.75" customHeight="1" thickBot="1" x14ac:dyDescent="0.35">
      <c r="A26" s="221"/>
      <c r="B26" s="71" t="s">
        <v>3</v>
      </c>
      <c r="C26" s="54">
        <f>C24+C25</f>
        <v>1522180</v>
      </c>
      <c r="D26" s="54">
        <f>D24+D25</f>
        <v>13841</v>
      </c>
      <c r="E26" s="54">
        <f>E24+E25</f>
        <v>0</v>
      </c>
      <c r="F26" s="54">
        <f>F24+F25</f>
        <v>56256</v>
      </c>
      <c r="G26" s="224"/>
      <c r="H26" s="224"/>
      <c r="I26" s="224"/>
      <c r="J26" s="224"/>
      <c r="K26" s="224"/>
      <c r="L26" s="224"/>
      <c r="M26" s="73" t="s">
        <v>3</v>
      </c>
      <c r="N26" s="55">
        <f>N24-N25</f>
        <v>1453300</v>
      </c>
      <c r="O26" s="83"/>
      <c r="P26" s="208"/>
      <c r="Q26" s="83"/>
      <c r="R26" s="63" t="s">
        <v>3</v>
      </c>
      <c r="S26" s="64">
        <f>S24-S25</f>
        <v>9.5999999999999943</v>
      </c>
      <c r="T26" s="65">
        <f t="shared" ref="T26:Z26" si="10">T24-T25</f>
        <v>9.5000000000000142</v>
      </c>
      <c r="U26" s="64">
        <f t="shared" si="10"/>
        <v>0</v>
      </c>
      <c r="V26" s="64">
        <f t="shared" si="10"/>
        <v>0.29999999999999982</v>
      </c>
      <c r="W26" s="64">
        <f t="shared" si="10"/>
        <v>10</v>
      </c>
      <c r="X26" s="64">
        <f t="shared" si="10"/>
        <v>10</v>
      </c>
      <c r="Y26" s="64">
        <f t="shared" si="10"/>
        <v>0</v>
      </c>
      <c r="Z26" s="66">
        <f t="shared" si="10"/>
        <v>0</v>
      </c>
      <c r="AA26" s="19"/>
      <c r="AB26" s="69" t="s">
        <v>33</v>
      </c>
      <c r="AC26" s="70">
        <f>(AC25)/((G24/1000000)*8.34)</f>
        <v>3.4897649159181108</v>
      </c>
      <c r="AD26" s="70">
        <f>(AD25)/((G24/1000000)*8.34)</f>
        <v>0.97479466925086911</v>
      </c>
      <c r="AE26" s="70">
        <f>(AE25)/((G24/1000000)*8.34)</f>
        <v>3.6924040501926852E-2</v>
      </c>
      <c r="AF26" s="218">
        <f>(AF25)/((G24/1000000)*8.34)</f>
        <v>1.4178831552739912</v>
      </c>
      <c r="AG26" s="219"/>
      <c r="AH26" s="14"/>
      <c r="AI26" s="85"/>
      <c r="AJ26" s="17"/>
      <c r="AK26" s="17"/>
      <c r="AL26" s="93"/>
      <c r="AM26" s="94" t="s">
        <v>36</v>
      </c>
      <c r="AN26" s="46">
        <f>AVERAGE(AN24,AP24)</f>
        <v>3.9E-2</v>
      </c>
      <c r="AO26" s="95" t="s">
        <v>37</v>
      </c>
      <c r="AP26" s="48">
        <v>6</v>
      </c>
      <c r="AQ26" s="17"/>
      <c r="AR26" s="17"/>
      <c r="AS26" s="17"/>
      <c r="AT26" s="17"/>
      <c r="AU26" s="17"/>
      <c r="AV26" s="17"/>
      <c r="AW26" s="17"/>
      <c r="AX26" s="17"/>
      <c r="AY26" s="17"/>
      <c r="AZ26" s="17"/>
      <c r="BA26" s="17"/>
      <c r="BB26" s="17"/>
      <c r="BC26" s="17"/>
      <c r="BD26" s="17"/>
      <c r="BE26" s="17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</row>
    <row r="27" spans="1:76" ht="2.1" customHeight="1" thickBot="1" x14ac:dyDescent="0.35">
      <c r="A27" s="17"/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85"/>
      <c r="P27" s="17"/>
      <c r="Q27" s="84"/>
      <c r="R27" s="4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85"/>
      <c r="AI27" s="85"/>
      <c r="AJ27" s="17"/>
      <c r="AK27" s="17"/>
      <c r="AL27" s="85"/>
      <c r="AM27" s="19"/>
      <c r="AN27" s="19"/>
      <c r="AO27" s="19"/>
      <c r="AP27" s="19"/>
      <c r="AQ27" s="17"/>
      <c r="AR27" s="17"/>
      <c r="AS27" s="17"/>
      <c r="AT27" s="17"/>
      <c r="AU27" s="17"/>
      <c r="AV27" s="17"/>
      <c r="AW27" s="17"/>
      <c r="AX27" s="17"/>
      <c r="AY27" s="17"/>
      <c r="AZ27" s="17"/>
      <c r="BA27" s="17"/>
      <c r="BB27" s="17"/>
      <c r="BC27" s="17"/>
      <c r="BD27" s="17"/>
      <c r="BE27" s="17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</row>
    <row r="28" spans="1:76" ht="18.75" customHeight="1" x14ac:dyDescent="0.3">
      <c r="A28" s="197">
        <v>7</v>
      </c>
      <c r="B28" s="42" t="s">
        <v>0</v>
      </c>
      <c r="C28" s="50">
        <v>720995</v>
      </c>
      <c r="D28" s="50">
        <v>7511</v>
      </c>
      <c r="E28" s="50">
        <v>0</v>
      </c>
      <c r="F28" s="50">
        <v>26540</v>
      </c>
      <c r="G28" s="222">
        <f>C30</f>
        <v>1488600</v>
      </c>
      <c r="H28" s="222"/>
      <c r="I28" s="222">
        <f>SUM(D30:F30)</f>
        <v>104516</v>
      </c>
      <c r="J28" s="222"/>
      <c r="K28" s="222">
        <f>I28+G28</f>
        <v>1593116</v>
      </c>
      <c r="L28" s="222"/>
      <c r="M28" s="56" t="s">
        <v>10</v>
      </c>
      <c r="N28" s="52">
        <v>773049600</v>
      </c>
      <c r="O28" s="82"/>
      <c r="P28" s="206">
        <v>0</v>
      </c>
      <c r="Q28" s="82"/>
      <c r="R28" s="67" t="s">
        <v>10</v>
      </c>
      <c r="S28" s="59">
        <v>188.9</v>
      </c>
      <c r="T28" s="59">
        <v>146.69999999999999</v>
      </c>
      <c r="U28" s="59">
        <v>1.8</v>
      </c>
      <c r="V28" s="59">
        <v>3.9</v>
      </c>
      <c r="W28" s="60">
        <v>199.9</v>
      </c>
      <c r="X28" s="60">
        <v>175.2</v>
      </c>
      <c r="Y28" s="59">
        <v>3.9</v>
      </c>
      <c r="Z28" s="61">
        <v>0.6</v>
      </c>
      <c r="AA28" s="19"/>
      <c r="AB28" s="67" t="s">
        <v>34</v>
      </c>
      <c r="AC28" s="22">
        <v>10.75</v>
      </c>
      <c r="AD28" s="22">
        <v>9.25</v>
      </c>
      <c r="AE28" s="22">
        <v>2.25</v>
      </c>
      <c r="AF28" s="22">
        <v>8</v>
      </c>
      <c r="AG28" s="23">
        <v>16</v>
      </c>
      <c r="AH28" s="92"/>
      <c r="AI28" s="98" t="s">
        <v>47</v>
      </c>
      <c r="AJ28" s="30">
        <v>16.5</v>
      </c>
      <c r="AK28" s="31">
        <v>7.36</v>
      </c>
      <c r="AL28" s="93"/>
      <c r="AM28" s="41" t="s">
        <v>44</v>
      </c>
      <c r="AN28" s="77">
        <v>2.7E-2</v>
      </c>
      <c r="AO28" s="42" t="s">
        <v>45</v>
      </c>
      <c r="AP28" s="78">
        <v>4.1000000000000002E-2</v>
      </c>
      <c r="AQ28" s="17"/>
      <c r="AR28" s="17"/>
      <c r="AS28" s="17"/>
      <c r="AT28" s="17"/>
      <c r="AU28" s="17"/>
      <c r="AV28" s="17"/>
      <c r="AW28" s="17"/>
      <c r="AX28" s="17"/>
      <c r="AY28" s="17"/>
      <c r="AZ28" s="17"/>
      <c r="BA28" s="17"/>
      <c r="BB28" s="17"/>
      <c r="BC28" s="17"/>
      <c r="BD28" s="17"/>
      <c r="BE28" s="17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</row>
    <row r="29" spans="1:76" ht="18.75" customHeight="1" thickBot="1" x14ac:dyDescent="0.35">
      <c r="A29" s="220"/>
      <c r="B29" s="2" t="s">
        <v>1</v>
      </c>
      <c r="C29" s="11">
        <v>767605</v>
      </c>
      <c r="D29" s="11">
        <v>7022</v>
      </c>
      <c r="E29" s="11">
        <v>31553</v>
      </c>
      <c r="F29" s="11">
        <v>31890</v>
      </c>
      <c r="G29" s="223"/>
      <c r="H29" s="223"/>
      <c r="I29" s="223"/>
      <c r="J29" s="223"/>
      <c r="K29" s="223"/>
      <c r="L29" s="223"/>
      <c r="M29" s="20" t="s">
        <v>11</v>
      </c>
      <c r="N29" s="53">
        <f>N24</f>
        <v>771427800</v>
      </c>
      <c r="O29" s="82"/>
      <c r="P29" s="207"/>
      <c r="Q29" s="82"/>
      <c r="R29" s="68" t="s">
        <v>11</v>
      </c>
      <c r="S29" s="7">
        <f t="shared" ref="S29:Z29" si="11">S24</f>
        <v>182.6</v>
      </c>
      <c r="T29" s="6">
        <f t="shared" si="11"/>
        <v>133.30000000000001</v>
      </c>
      <c r="U29" s="7">
        <f t="shared" si="11"/>
        <v>1.5</v>
      </c>
      <c r="V29" s="7">
        <f t="shared" si="11"/>
        <v>3.9</v>
      </c>
      <c r="W29" s="6">
        <f t="shared" si="11"/>
        <v>193.1</v>
      </c>
      <c r="X29" s="7">
        <f t="shared" si="11"/>
        <v>161.4</v>
      </c>
      <c r="Y29" s="7">
        <f t="shared" si="11"/>
        <v>3.6</v>
      </c>
      <c r="Z29" s="62">
        <f t="shared" si="11"/>
        <v>0.5</v>
      </c>
      <c r="AA29" s="19"/>
      <c r="AB29" s="68" t="s">
        <v>31</v>
      </c>
      <c r="AC29" s="8">
        <f>(AC28*10.74)*0.5</f>
        <v>57.727499999999999</v>
      </c>
      <c r="AD29" s="8">
        <f>(AD28*2.2)</f>
        <v>20.350000000000001</v>
      </c>
      <c r="AE29" s="8">
        <f>(AE28*0.25)</f>
        <v>0.5625</v>
      </c>
      <c r="AF29" s="216">
        <f>AF28+AG28</f>
        <v>24</v>
      </c>
      <c r="AG29" s="217"/>
      <c r="AH29" s="14"/>
      <c r="AI29" s="32" t="s">
        <v>48</v>
      </c>
      <c r="AJ29" s="33">
        <v>19</v>
      </c>
      <c r="AK29" s="34">
        <v>7.9</v>
      </c>
      <c r="AL29" s="93"/>
      <c r="AM29" s="43" t="s">
        <v>43</v>
      </c>
      <c r="AN29" s="16">
        <v>0.28599999999999998</v>
      </c>
      <c r="AO29" s="2" t="s">
        <v>46</v>
      </c>
      <c r="AP29" s="49">
        <v>0.312</v>
      </c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</row>
    <row r="30" spans="1:76" ht="18.75" customHeight="1" thickBot="1" x14ac:dyDescent="0.35">
      <c r="A30" s="221"/>
      <c r="B30" s="71" t="s">
        <v>3</v>
      </c>
      <c r="C30" s="54">
        <f>C28+C29</f>
        <v>1488600</v>
      </c>
      <c r="D30" s="54">
        <f>D28+D29</f>
        <v>14533</v>
      </c>
      <c r="E30" s="54">
        <f>E28+E29</f>
        <v>31553</v>
      </c>
      <c r="F30" s="54">
        <f>F28+F29</f>
        <v>58430</v>
      </c>
      <c r="G30" s="224"/>
      <c r="H30" s="224"/>
      <c r="I30" s="224"/>
      <c r="J30" s="224"/>
      <c r="K30" s="224"/>
      <c r="L30" s="224"/>
      <c r="M30" s="73" t="s">
        <v>3</v>
      </c>
      <c r="N30" s="55">
        <f>N28-N29</f>
        <v>1621800</v>
      </c>
      <c r="O30" s="83"/>
      <c r="P30" s="208"/>
      <c r="Q30" s="83"/>
      <c r="R30" s="63" t="s">
        <v>3</v>
      </c>
      <c r="S30" s="64">
        <f>S28-S29</f>
        <v>6.3000000000000114</v>
      </c>
      <c r="T30" s="65">
        <f t="shared" ref="T30:Z30" si="12">T28-T29</f>
        <v>13.399999999999977</v>
      </c>
      <c r="U30" s="64">
        <f t="shared" si="12"/>
        <v>0.30000000000000004</v>
      </c>
      <c r="V30" s="64">
        <f t="shared" si="12"/>
        <v>0</v>
      </c>
      <c r="W30" s="64">
        <f t="shared" si="12"/>
        <v>6.8000000000000114</v>
      </c>
      <c r="X30" s="64">
        <f t="shared" si="12"/>
        <v>13.799999999999983</v>
      </c>
      <c r="Y30" s="64">
        <f t="shared" si="12"/>
        <v>0.29999999999999982</v>
      </c>
      <c r="Z30" s="66">
        <f t="shared" si="12"/>
        <v>9.9999999999999978E-2</v>
      </c>
      <c r="AA30" s="19"/>
      <c r="AB30" s="69" t="s">
        <v>33</v>
      </c>
      <c r="AC30" s="70">
        <f>(AC29)/((G28/1000000)*8.34)</f>
        <v>4.6498472322504751</v>
      </c>
      <c r="AD30" s="70">
        <f>(AD29)/((G28/1000000)*8.34)</f>
        <v>1.6391562284231465</v>
      </c>
      <c r="AE30" s="70">
        <f>(AE29)/((G28/1000000)*8.34)</f>
        <v>4.53083724072737E-2</v>
      </c>
      <c r="AF30" s="218">
        <f>(AF29)/((G28/1000000)*8.34)</f>
        <v>1.9331572227103446</v>
      </c>
      <c r="AG30" s="219"/>
      <c r="AH30" s="14"/>
      <c r="AI30" s="85"/>
      <c r="AJ30" s="17"/>
      <c r="AK30" s="17"/>
      <c r="AL30" s="93"/>
      <c r="AM30" s="94" t="s">
        <v>36</v>
      </c>
      <c r="AN30" s="46">
        <f>AVERAGE(AN28,AP28)</f>
        <v>3.4000000000000002E-2</v>
      </c>
      <c r="AO30" s="95" t="s">
        <v>37</v>
      </c>
      <c r="AP30" s="48">
        <v>2</v>
      </c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</row>
    <row r="31" spans="1:76" ht="2.1" customHeight="1" thickBot="1" x14ac:dyDescent="0.3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86"/>
      <c r="P31" s="1"/>
      <c r="Q31" s="89"/>
      <c r="R31" s="3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86"/>
      <c r="AI31" s="86"/>
      <c r="AJ31" s="1"/>
      <c r="AK31" s="1"/>
      <c r="AL31" s="86"/>
      <c r="AM31" s="9"/>
      <c r="AN31" s="9"/>
      <c r="AO31" s="9"/>
      <c r="AP31" s="9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</row>
    <row r="32" spans="1:76" ht="18.75" customHeight="1" x14ac:dyDescent="0.3">
      <c r="A32" s="197">
        <v>8</v>
      </c>
      <c r="B32" s="42" t="s">
        <v>0</v>
      </c>
      <c r="C32" s="50">
        <v>475254</v>
      </c>
      <c r="D32" s="50">
        <v>0</v>
      </c>
      <c r="E32" s="50">
        <v>0</v>
      </c>
      <c r="F32" s="50">
        <v>22934</v>
      </c>
      <c r="G32" s="222">
        <f>C34</f>
        <v>1386754</v>
      </c>
      <c r="H32" s="222"/>
      <c r="I32" s="222">
        <f>SUM(D34:F34)</f>
        <v>50348</v>
      </c>
      <c r="J32" s="222"/>
      <c r="K32" s="222">
        <f>I32+G32</f>
        <v>1437102</v>
      </c>
      <c r="L32" s="222"/>
      <c r="M32" s="56" t="s">
        <v>10</v>
      </c>
      <c r="N32" s="52">
        <v>774716000</v>
      </c>
      <c r="O32" s="82"/>
      <c r="P32" s="206">
        <v>0</v>
      </c>
      <c r="Q32" s="82"/>
      <c r="R32" s="67" t="s">
        <v>10</v>
      </c>
      <c r="S32" s="59">
        <v>199.8</v>
      </c>
      <c r="T32" s="59">
        <v>157.4</v>
      </c>
      <c r="U32" s="59">
        <v>1.9</v>
      </c>
      <c r="V32" s="59">
        <v>3.9</v>
      </c>
      <c r="W32" s="60">
        <v>211.1</v>
      </c>
      <c r="X32" s="60">
        <v>186.4</v>
      </c>
      <c r="Y32" s="59">
        <v>3.9</v>
      </c>
      <c r="Z32" s="61">
        <v>0.6</v>
      </c>
      <c r="AA32" s="19"/>
      <c r="AB32" s="67" t="s">
        <v>34</v>
      </c>
      <c r="AC32" s="22">
        <v>11</v>
      </c>
      <c r="AD32" s="22">
        <v>9.375</v>
      </c>
      <c r="AE32" s="22">
        <v>2.125</v>
      </c>
      <c r="AF32" s="22">
        <v>12</v>
      </c>
      <c r="AG32" s="23">
        <v>13</v>
      </c>
      <c r="AH32" s="92"/>
      <c r="AI32" s="98" t="s">
        <v>47</v>
      </c>
      <c r="AJ32" s="30">
        <v>17.600000000000001</v>
      </c>
      <c r="AK32" s="31">
        <v>7.52</v>
      </c>
      <c r="AL32" s="93"/>
      <c r="AM32" s="41" t="s">
        <v>44</v>
      </c>
      <c r="AN32" s="77">
        <v>3.1E-2</v>
      </c>
      <c r="AO32" s="42" t="s">
        <v>45</v>
      </c>
      <c r="AP32" s="78">
        <v>4.4999999999999998E-2</v>
      </c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</row>
    <row r="33" spans="1:76" ht="19.5" customHeight="1" thickBot="1" x14ac:dyDescent="0.35">
      <c r="A33" s="220"/>
      <c r="B33" s="2" t="s">
        <v>1</v>
      </c>
      <c r="C33" s="11">
        <v>911500</v>
      </c>
      <c r="D33" s="11">
        <v>0</v>
      </c>
      <c r="E33" s="11">
        <v>0</v>
      </c>
      <c r="F33" s="11">
        <v>27414</v>
      </c>
      <c r="G33" s="223"/>
      <c r="H33" s="223"/>
      <c r="I33" s="223"/>
      <c r="J33" s="223"/>
      <c r="K33" s="223"/>
      <c r="L33" s="223"/>
      <c r="M33" s="20" t="s">
        <v>11</v>
      </c>
      <c r="N33" s="53">
        <f>N28</f>
        <v>773049600</v>
      </c>
      <c r="O33" s="82"/>
      <c r="P33" s="207"/>
      <c r="Q33" s="82"/>
      <c r="R33" s="68" t="s">
        <v>11</v>
      </c>
      <c r="S33" s="7">
        <f t="shared" ref="S33:Z33" si="13">S28</f>
        <v>188.9</v>
      </c>
      <c r="T33" s="6">
        <f t="shared" si="13"/>
        <v>146.69999999999999</v>
      </c>
      <c r="U33" s="7">
        <f t="shared" si="13"/>
        <v>1.8</v>
      </c>
      <c r="V33" s="7">
        <f t="shared" si="13"/>
        <v>3.9</v>
      </c>
      <c r="W33" s="6">
        <f t="shared" si="13"/>
        <v>199.9</v>
      </c>
      <c r="X33" s="7">
        <f t="shared" si="13"/>
        <v>175.2</v>
      </c>
      <c r="Y33" s="7">
        <f t="shared" si="13"/>
        <v>3.9</v>
      </c>
      <c r="Z33" s="62">
        <f t="shared" si="13"/>
        <v>0.6</v>
      </c>
      <c r="AA33" s="19"/>
      <c r="AB33" s="68" t="s">
        <v>31</v>
      </c>
      <c r="AC33" s="8">
        <f>(AC32*10.74)*0.5</f>
        <v>59.07</v>
      </c>
      <c r="AD33" s="8">
        <f>(AD32*2.2)</f>
        <v>20.625</v>
      </c>
      <c r="AE33" s="8">
        <f>(AE32*0.25)</f>
        <v>0.53125</v>
      </c>
      <c r="AF33" s="216">
        <f>AF32+AG32</f>
        <v>25</v>
      </c>
      <c r="AG33" s="217"/>
      <c r="AH33" s="14"/>
      <c r="AI33" s="32" t="s">
        <v>48</v>
      </c>
      <c r="AJ33" s="33">
        <v>19.2</v>
      </c>
      <c r="AK33" s="34">
        <v>7.89</v>
      </c>
      <c r="AL33" s="93"/>
      <c r="AM33" s="43" t="s">
        <v>43</v>
      </c>
      <c r="AN33" s="16">
        <v>0.29799999999999999</v>
      </c>
      <c r="AO33" s="2" t="s">
        <v>46</v>
      </c>
      <c r="AP33" s="49">
        <v>0.35399999999999998</v>
      </c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</row>
    <row r="34" spans="1:76" ht="19.5" customHeight="1" thickBot="1" x14ac:dyDescent="0.35">
      <c r="A34" s="221"/>
      <c r="B34" s="71" t="s">
        <v>3</v>
      </c>
      <c r="C34" s="54">
        <f>C32+C33</f>
        <v>1386754</v>
      </c>
      <c r="D34" s="54">
        <f>D32+D33</f>
        <v>0</v>
      </c>
      <c r="E34" s="54">
        <f>E32+E33</f>
        <v>0</v>
      </c>
      <c r="F34" s="54">
        <f>F32+F33</f>
        <v>50348</v>
      </c>
      <c r="G34" s="224"/>
      <c r="H34" s="224"/>
      <c r="I34" s="224"/>
      <c r="J34" s="224"/>
      <c r="K34" s="224"/>
      <c r="L34" s="224"/>
      <c r="M34" s="73" t="s">
        <v>3</v>
      </c>
      <c r="N34" s="55">
        <f>N32-N33</f>
        <v>1666400</v>
      </c>
      <c r="O34" s="83"/>
      <c r="P34" s="208"/>
      <c r="Q34" s="83"/>
      <c r="R34" s="63" t="s">
        <v>3</v>
      </c>
      <c r="S34" s="64">
        <f>S32-S33</f>
        <v>10.900000000000006</v>
      </c>
      <c r="T34" s="65">
        <f t="shared" ref="T34:Z34" si="14">T32-T33</f>
        <v>10.700000000000017</v>
      </c>
      <c r="U34" s="64">
        <f t="shared" si="14"/>
        <v>9.9999999999999867E-2</v>
      </c>
      <c r="V34" s="64">
        <f t="shared" si="14"/>
        <v>0</v>
      </c>
      <c r="W34" s="64">
        <f t="shared" si="14"/>
        <v>11.199999999999989</v>
      </c>
      <c r="X34" s="64">
        <f t="shared" si="14"/>
        <v>11.200000000000017</v>
      </c>
      <c r="Y34" s="64">
        <f t="shared" si="14"/>
        <v>0</v>
      </c>
      <c r="Z34" s="66">
        <f t="shared" si="14"/>
        <v>0</v>
      </c>
      <c r="AA34" s="19"/>
      <c r="AB34" s="69" t="s">
        <v>33</v>
      </c>
      <c r="AC34" s="70">
        <f>(AC33)/((G32/1000000)*8.34)</f>
        <v>5.1074190613112638</v>
      </c>
      <c r="AD34" s="70">
        <f>(AD33)/((G32/1000000)*8.34)</f>
        <v>1.7833167113516983</v>
      </c>
      <c r="AE34" s="70">
        <f>(AE33)/((G32/1000000)*8.34)</f>
        <v>4.5933915292392227E-2</v>
      </c>
      <c r="AF34" s="218">
        <f>(AF33)/((G32/1000000)*8.34)</f>
        <v>2.1615960137596342</v>
      </c>
      <c r="AG34" s="219"/>
      <c r="AH34" s="14"/>
      <c r="AI34" s="85"/>
      <c r="AJ34" s="17"/>
      <c r="AK34" s="17"/>
      <c r="AL34" s="93"/>
      <c r="AM34" s="94" t="s">
        <v>36</v>
      </c>
      <c r="AN34" s="46">
        <f>AVERAGE(AN32,AP32)</f>
        <v>3.7999999999999999E-2</v>
      </c>
      <c r="AO34" s="95" t="s">
        <v>37</v>
      </c>
      <c r="AP34" s="48">
        <v>-1</v>
      </c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</row>
    <row r="35" spans="1:76" ht="2.1" customHeight="1" thickBot="1" x14ac:dyDescent="0.3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86"/>
      <c r="P35" s="1"/>
      <c r="Q35" s="89"/>
      <c r="R35" s="3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86"/>
      <c r="AI35" s="86"/>
      <c r="AJ35" s="1"/>
      <c r="AK35" s="1"/>
      <c r="AL35" s="86"/>
      <c r="AM35" s="9"/>
      <c r="AN35" s="9"/>
      <c r="AO35" s="9"/>
      <c r="AP35" s="9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</row>
    <row r="36" spans="1:76" ht="18.75" customHeight="1" x14ac:dyDescent="0.3">
      <c r="A36" s="197">
        <v>9</v>
      </c>
      <c r="B36" s="42" t="s">
        <v>0</v>
      </c>
      <c r="C36" s="50">
        <v>876717</v>
      </c>
      <c r="D36" s="50">
        <v>7453</v>
      </c>
      <c r="E36" s="50">
        <v>0</v>
      </c>
      <c r="F36" s="50">
        <v>24689</v>
      </c>
      <c r="G36" s="222">
        <f>C38</f>
        <v>1734855</v>
      </c>
      <c r="H36" s="222"/>
      <c r="I36" s="222">
        <f>SUM(D38:F38)</f>
        <v>72183</v>
      </c>
      <c r="J36" s="222"/>
      <c r="K36" s="222">
        <f>I36+G36</f>
        <v>1807038</v>
      </c>
      <c r="L36" s="222"/>
      <c r="M36" s="56" t="s">
        <v>10</v>
      </c>
      <c r="N36" s="52">
        <v>776466800</v>
      </c>
      <c r="O36" s="82"/>
      <c r="P36" s="206">
        <v>0</v>
      </c>
      <c r="Q36" s="82"/>
      <c r="R36" s="67" t="s">
        <v>10</v>
      </c>
      <c r="S36" s="59">
        <v>210.2</v>
      </c>
      <c r="T36" s="59">
        <v>167.8</v>
      </c>
      <c r="U36" s="59">
        <v>2.1</v>
      </c>
      <c r="V36" s="59">
        <v>4</v>
      </c>
      <c r="W36" s="60">
        <v>222</v>
      </c>
      <c r="X36" s="60">
        <v>197.2</v>
      </c>
      <c r="Y36" s="59">
        <v>4.3</v>
      </c>
      <c r="Z36" s="61">
        <v>0.7</v>
      </c>
      <c r="AA36" s="19"/>
      <c r="AB36" s="67" t="s">
        <v>34</v>
      </c>
      <c r="AC36" s="22">
        <v>9.625</v>
      </c>
      <c r="AD36" s="22">
        <v>6.5</v>
      </c>
      <c r="AE36" s="22">
        <v>1.875</v>
      </c>
      <c r="AF36" s="22">
        <v>11</v>
      </c>
      <c r="AG36" s="23">
        <v>11</v>
      </c>
      <c r="AH36" s="92"/>
      <c r="AI36" s="98" t="s">
        <v>47</v>
      </c>
      <c r="AJ36" s="30">
        <v>18.600000000000001</v>
      </c>
      <c r="AK36" s="31">
        <v>7.79</v>
      </c>
      <c r="AL36" s="93"/>
      <c r="AM36" s="41" t="s">
        <v>44</v>
      </c>
      <c r="AN36" s="77">
        <v>2.7E-2</v>
      </c>
      <c r="AO36" s="42" t="s">
        <v>45</v>
      </c>
      <c r="AP36" s="78">
        <v>4.1000000000000002E-2</v>
      </c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</row>
    <row r="37" spans="1:76" ht="19.5" customHeight="1" thickBot="1" x14ac:dyDescent="0.35">
      <c r="A37" s="220"/>
      <c r="B37" s="2" t="s">
        <v>1</v>
      </c>
      <c r="C37" s="11">
        <v>858138</v>
      </c>
      <c r="D37" s="11">
        <v>6492</v>
      </c>
      <c r="E37" s="11">
        <v>3118</v>
      </c>
      <c r="F37" s="11">
        <v>30431</v>
      </c>
      <c r="G37" s="223"/>
      <c r="H37" s="223"/>
      <c r="I37" s="223"/>
      <c r="J37" s="223"/>
      <c r="K37" s="223"/>
      <c r="L37" s="223"/>
      <c r="M37" s="20" t="s">
        <v>11</v>
      </c>
      <c r="N37" s="53">
        <f>N32</f>
        <v>774716000</v>
      </c>
      <c r="O37" s="82"/>
      <c r="P37" s="207"/>
      <c r="Q37" s="82"/>
      <c r="R37" s="68" t="s">
        <v>11</v>
      </c>
      <c r="S37" s="7">
        <f t="shared" ref="S37:Z37" si="15">S32</f>
        <v>199.8</v>
      </c>
      <c r="T37" s="6">
        <f t="shared" si="15"/>
        <v>157.4</v>
      </c>
      <c r="U37" s="7">
        <f t="shared" si="15"/>
        <v>1.9</v>
      </c>
      <c r="V37" s="7">
        <f t="shared" si="15"/>
        <v>3.9</v>
      </c>
      <c r="W37" s="6">
        <f t="shared" si="15"/>
        <v>211.1</v>
      </c>
      <c r="X37" s="7">
        <f t="shared" si="15"/>
        <v>186.4</v>
      </c>
      <c r="Y37" s="7">
        <f t="shared" si="15"/>
        <v>3.9</v>
      </c>
      <c r="Z37" s="62">
        <f t="shared" si="15"/>
        <v>0.6</v>
      </c>
      <c r="AA37" s="19"/>
      <c r="AB37" s="68" t="s">
        <v>31</v>
      </c>
      <c r="AC37" s="8">
        <f>(AC36*10.74)*0.5</f>
        <v>51.686250000000001</v>
      </c>
      <c r="AD37" s="8">
        <f>(AD36*2.2)</f>
        <v>14.3</v>
      </c>
      <c r="AE37" s="8">
        <f>(AE36*0.25)</f>
        <v>0.46875</v>
      </c>
      <c r="AF37" s="216">
        <f>AF36+AG36</f>
        <v>22</v>
      </c>
      <c r="AG37" s="217"/>
      <c r="AH37" s="14"/>
      <c r="AI37" s="32" t="s">
        <v>48</v>
      </c>
      <c r="AJ37" s="33">
        <v>16.899999999999999</v>
      </c>
      <c r="AK37" s="34">
        <v>7.86</v>
      </c>
      <c r="AL37" s="93"/>
      <c r="AM37" s="43" t="s">
        <v>43</v>
      </c>
      <c r="AN37" s="16">
        <v>0.248</v>
      </c>
      <c r="AO37" s="2" t="s">
        <v>46</v>
      </c>
      <c r="AP37" s="49">
        <v>0.39900000000000002</v>
      </c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</row>
    <row r="38" spans="1:76" ht="19.5" customHeight="1" thickBot="1" x14ac:dyDescent="0.35">
      <c r="A38" s="221"/>
      <c r="B38" s="71" t="s">
        <v>3</v>
      </c>
      <c r="C38" s="54">
        <f>C36+C37</f>
        <v>1734855</v>
      </c>
      <c r="D38" s="54">
        <f>D36+D37</f>
        <v>13945</v>
      </c>
      <c r="E38" s="54">
        <f>E36+E37</f>
        <v>3118</v>
      </c>
      <c r="F38" s="54">
        <f>F36+F37</f>
        <v>55120</v>
      </c>
      <c r="G38" s="224"/>
      <c r="H38" s="224"/>
      <c r="I38" s="224"/>
      <c r="J38" s="224"/>
      <c r="K38" s="224"/>
      <c r="L38" s="224"/>
      <c r="M38" s="73" t="s">
        <v>3</v>
      </c>
      <c r="N38" s="55">
        <f>N36-N37</f>
        <v>1750800</v>
      </c>
      <c r="O38" s="83"/>
      <c r="P38" s="208"/>
      <c r="Q38" s="83"/>
      <c r="R38" s="63" t="s">
        <v>3</v>
      </c>
      <c r="S38" s="64">
        <f>S36-S37</f>
        <v>10.399999999999977</v>
      </c>
      <c r="T38" s="65">
        <f t="shared" ref="T38:Z38" si="16">T36-T37</f>
        <v>10.400000000000006</v>
      </c>
      <c r="U38" s="64">
        <f t="shared" si="16"/>
        <v>0.20000000000000018</v>
      </c>
      <c r="V38" s="64">
        <f t="shared" si="16"/>
        <v>0.10000000000000009</v>
      </c>
      <c r="W38" s="64">
        <f t="shared" si="16"/>
        <v>10.900000000000006</v>
      </c>
      <c r="X38" s="64">
        <f t="shared" si="16"/>
        <v>10.799999999999983</v>
      </c>
      <c r="Y38" s="64">
        <f t="shared" si="16"/>
        <v>0.39999999999999991</v>
      </c>
      <c r="Z38" s="66">
        <f t="shared" si="16"/>
        <v>9.9999999999999978E-2</v>
      </c>
      <c r="AA38" s="19"/>
      <c r="AB38" s="69" t="s">
        <v>33</v>
      </c>
      <c r="AC38" s="70">
        <f>(AC37)/((G36/1000000)*8.34)</f>
        <v>3.5722824595317393</v>
      </c>
      <c r="AD38" s="70">
        <f>(AD37)/((G36/1000000)*8.34)</f>
        <v>0.98834098374913781</v>
      </c>
      <c r="AE38" s="70">
        <f>(AE37)/((G36/1000000)*8.34)</f>
        <v>3.23975409882803E-2</v>
      </c>
      <c r="AF38" s="218">
        <f>(AF37)/((G36/1000000)*8.34)</f>
        <v>1.5205245903832889</v>
      </c>
      <c r="AG38" s="219"/>
      <c r="AH38" s="14"/>
      <c r="AI38" s="85"/>
      <c r="AJ38" s="17"/>
      <c r="AK38" s="17"/>
      <c r="AL38" s="93"/>
      <c r="AM38" s="94" t="s">
        <v>36</v>
      </c>
      <c r="AN38" s="46">
        <f>AVERAGE(AN36,AP36)</f>
        <v>3.4000000000000002E-2</v>
      </c>
      <c r="AO38" s="95" t="s">
        <v>37</v>
      </c>
      <c r="AP38" s="48">
        <v>-3</v>
      </c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</row>
    <row r="39" spans="1:76" ht="2.1" customHeight="1" thickBot="1" x14ac:dyDescent="0.3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86"/>
      <c r="P39" s="1"/>
      <c r="Q39" s="89"/>
      <c r="R39" s="3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86"/>
      <c r="AI39" s="86"/>
      <c r="AJ39" s="1"/>
      <c r="AK39" s="1"/>
      <c r="AL39" s="86"/>
      <c r="AM39" s="9"/>
      <c r="AN39" s="9"/>
      <c r="AO39" s="9"/>
      <c r="AP39" s="9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</row>
    <row r="40" spans="1:76" ht="18.75" x14ac:dyDescent="0.3">
      <c r="A40" s="197">
        <v>10</v>
      </c>
      <c r="B40" s="42" t="s">
        <v>0</v>
      </c>
      <c r="C40" s="50">
        <v>819511</v>
      </c>
      <c r="D40" s="50">
        <v>0</v>
      </c>
      <c r="E40" s="50">
        <v>0</v>
      </c>
      <c r="F40" s="50">
        <v>15139</v>
      </c>
      <c r="G40" s="222">
        <f>C42</f>
        <v>1569649</v>
      </c>
      <c r="H40" s="222"/>
      <c r="I40" s="222">
        <f>SUM(D42:F42)</f>
        <v>103220</v>
      </c>
      <c r="J40" s="222"/>
      <c r="K40" s="222">
        <f>I40+G40</f>
        <v>1672869</v>
      </c>
      <c r="L40" s="222"/>
      <c r="M40" s="56" t="s">
        <v>10</v>
      </c>
      <c r="N40" s="52">
        <v>778272500</v>
      </c>
      <c r="O40" s="82"/>
      <c r="P40" s="206">
        <v>0</v>
      </c>
      <c r="Q40" s="82"/>
      <c r="R40" s="67" t="s">
        <v>10</v>
      </c>
      <c r="S40" s="59">
        <v>223</v>
      </c>
      <c r="T40" s="59">
        <v>180</v>
      </c>
      <c r="U40" s="59">
        <v>2.2000000000000002</v>
      </c>
      <c r="V40" s="59">
        <v>4.4000000000000004</v>
      </c>
      <c r="W40" s="60">
        <v>235.2</v>
      </c>
      <c r="X40" s="60">
        <v>209.7</v>
      </c>
      <c r="Y40" s="59">
        <v>4.5999999999999996</v>
      </c>
      <c r="Z40" s="61">
        <v>0.7</v>
      </c>
      <c r="AA40" s="19"/>
      <c r="AB40" s="67" t="s">
        <v>34</v>
      </c>
      <c r="AC40" s="22">
        <v>10.625</v>
      </c>
      <c r="AD40" s="22">
        <v>8.125</v>
      </c>
      <c r="AE40" s="22">
        <v>2.5</v>
      </c>
      <c r="AF40" s="22">
        <v>15</v>
      </c>
      <c r="AG40" s="23">
        <v>14</v>
      </c>
      <c r="AH40" s="92"/>
      <c r="AI40" s="98" t="s">
        <v>47</v>
      </c>
      <c r="AJ40" s="30">
        <v>18.2</v>
      </c>
      <c r="AK40" s="31">
        <v>7.56</v>
      </c>
      <c r="AL40" s="93"/>
      <c r="AM40" s="41" t="s">
        <v>44</v>
      </c>
      <c r="AN40" s="77">
        <v>3.5999999999999997E-2</v>
      </c>
      <c r="AO40" s="42" t="s">
        <v>45</v>
      </c>
      <c r="AP40" s="78">
        <v>0.05</v>
      </c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</row>
    <row r="41" spans="1:76" ht="19.5" thickBot="1" x14ac:dyDescent="0.35">
      <c r="A41" s="220"/>
      <c r="B41" s="2" t="s">
        <v>1</v>
      </c>
      <c r="C41" s="11">
        <v>750138</v>
      </c>
      <c r="D41" s="11">
        <v>6352</v>
      </c>
      <c r="E41" s="11">
        <v>58298</v>
      </c>
      <c r="F41" s="11">
        <v>23431</v>
      </c>
      <c r="G41" s="223"/>
      <c r="H41" s="223"/>
      <c r="I41" s="223"/>
      <c r="J41" s="223"/>
      <c r="K41" s="223"/>
      <c r="L41" s="223"/>
      <c r="M41" s="20" t="s">
        <v>11</v>
      </c>
      <c r="N41" s="53">
        <f>N36</f>
        <v>776466800</v>
      </c>
      <c r="O41" s="82"/>
      <c r="P41" s="207"/>
      <c r="Q41" s="82"/>
      <c r="R41" s="68" t="s">
        <v>11</v>
      </c>
      <c r="S41" s="7">
        <f t="shared" ref="S41:Z41" si="17">S36</f>
        <v>210.2</v>
      </c>
      <c r="T41" s="6">
        <f t="shared" si="17"/>
        <v>167.8</v>
      </c>
      <c r="U41" s="7">
        <f t="shared" si="17"/>
        <v>2.1</v>
      </c>
      <c r="V41" s="7">
        <f t="shared" si="17"/>
        <v>4</v>
      </c>
      <c r="W41" s="6">
        <f t="shared" si="17"/>
        <v>222</v>
      </c>
      <c r="X41" s="7">
        <f t="shared" si="17"/>
        <v>197.2</v>
      </c>
      <c r="Y41" s="7">
        <f t="shared" si="17"/>
        <v>4.3</v>
      </c>
      <c r="Z41" s="62">
        <f t="shared" si="17"/>
        <v>0.7</v>
      </c>
      <c r="AA41" s="19"/>
      <c r="AB41" s="68" t="s">
        <v>31</v>
      </c>
      <c r="AC41" s="8">
        <f>(AC40*10.74)*0.5</f>
        <v>57.056249999999999</v>
      </c>
      <c r="AD41" s="8">
        <f>(AD40*2.2)</f>
        <v>17.875</v>
      </c>
      <c r="AE41" s="8">
        <f>(AE40*0.25)</f>
        <v>0.625</v>
      </c>
      <c r="AF41" s="216">
        <f>AF40+AG40</f>
        <v>29</v>
      </c>
      <c r="AG41" s="217"/>
      <c r="AH41" s="14"/>
      <c r="AI41" s="32" t="s">
        <v>48</v>
      </c>
      <c r="AJ41" s="33">
        <v>19.100000000000001</v>
      </c>
      <c r="AK41" s="34">
        <v>7.85</v>
      </c>
      <c r="AL41" s="93"/>
      <c r="AM41" s="43" t="s">
        <v>43</v>
      </c>
      <c r="AN41" s="16">
        <v>0.29699999999999999</v>
      </c>
      <c r="AO41" s="2" t="s">
        <v>46</v>
      </c>
      <c r="AP41" s="49">
        <v>0.30599999999999999</v>
      </c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</row>
    <row r="42" spans="1:76" ht="19.5" thickBot="1" x14ac:dyDescent="0.35">
      <c r="A42" s="221"/>
      <c r="B42" s="71" t="s">
        <v>3</v>
      </c>
      <c r="C42" s="54">
        <f>C40+C41</f>
        <v>1569649</v>
      </c>
      <c r="D42" s="54">
        <f>D40+D41</f>
        <v>6352</v>
      </c>
      <c r="E42" s="54">
        <f>E40+E41</f>
        <v>58298</v>
      </c>
      <c r="F42" s="54">
        <f>F40+F41</f>
        <v>38570</v>
      </c>
      <c r="G42" s="224"/>
      <c r="H42" s="224"/>
      <c r="I42" s="224"/>
      <c r="J42" s="224"/>
      <c r="K42" s="224"/>
      <c r="L42" s="224"/>
      <c r="M42" s="73" t="s">
        <v>3</v>
      </c>
      <c r="N42" s="55">
        <f>N40-N41</f>
        <v>1805700</v>
      </c>
      <c r="O42" s="83"/>
      <c r="P42" s="208"/>
      <c r="Q42" s="83"/>
      <c r="R42" s="63" t="s">
        <v>3</v>
      </c>
      <c r="S42" s="64">
        <f>S40-S41</f>
        <v>12.800000000000011</v>
      </c>
      <c r="T42" s="65">
        <f t="shared" ref="T42:Z42" si="18">T40-T41</f>
        <v>12.199999999999989</v>
      </c>
      <c r="U42" s="64">
        <f t="shared" si="18"/>
        <v>0.10000000000000009</v>
      </c>
      <c r="V42" s="64">
        <f t="shared" si="18"/>
        <v>0.40000000000000036</v>
      </c>
      <c r="W42" s="64">
        <f t="shared" si="18"/>
        <v>13.199999999999989</v>
      </c>
      <c r="X42" s="64">
        <f t="shared" si="18"/>
        <v>12.5</v>
      </c>
      <c r="Y42" s="64">
        <f t="shared" si="18"/>
        <v>0.29999999999999982</v>
      </c>
      <c r="Z42" s="66">
        <f t="shared" si="18"/>
        <v>0</v>
      </c>
      <c r="AA42" s="19"/>
      <c r="AB42" s="69" t="s">
        <v>33</v>
      </c>
      <c r="AC42" s="70">
        <f>(AC41)/((G40/1000000)*8.34)</f>
        <v>4.3584756709412522</v>
      </c>
      <c r="AD42" s="70">
        <f>(AD41)/((G40/1000000)*8.34)</f>
        <v>1.3654551888368915</v>
      </c>
      <c r="AE42" s="70">
        <f>(AE41)/((G40/1000000)*8.34)</f>
        <v>4.7743188420870331E-2</v>
      </c>
      <c r="AF42" s="218">
        <f>(AF41)/((G40/1000000)*8.34)</f>
        <v>2.2152839427283832</v>
      </c>
      <c r="AG42" s="219"/>
      <c r="AH42" s="14"/>
      <c r="AI42" s="85"/>
      <c r="AJ42" s="17"/>
      <c r="AK42" s="17"/>
      <c r="AL42" s="93"/>
      <c r="AM42" s="94" t="s">
        <v>36</v>
      </c>
      <c r="AN42" s="46">
        <f>AVERAGE(AN40,AP40)</f>
        <v>4.2999999999999997E-2</v>
      </c>
      <c r="AO42" s="95" t="s">
        <v>37</v>
      </c>
      <c r="AP42" s="48">
        <v>-11</v>
      </c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</row>
    <row r="43" spans="1:76" ht="2.1" customHeight="1" thickBot="1" x14ac:dyDescent="0.3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86"/>
      <c r="P43" s="1"/>
      <c r="Q43" s="89"/>
      <c r="R43" s="3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86"/>
      <c r="AI43" s="86"/>
      <c r="AJ43" s="1"/>
      <c r="AK43" s="1"/>
      <c r="AL43" s="86"/>
      <c r="AM43" s="9"/>
      <c r="AN43" s="9"/>
      <c r="AO43" s="9"/>
      <c r="AP43" s="9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</row>
    <row r="44" spans="1:76" ht="18.75" x14ac:dyDescent="0.3">
      <c r="A44" s="197">
        <v>11</v>
      </c>
      <c r="B44" s="42" t="s">
        <v>0</v>
      </c>
      <c r="C44" s="50">
        <v>874672</v>
      </c>
      <c r="D44" s="50">
        <v>7472</v>
      </c>
      <c r="E44" s="50">
        <v>0</v>
      </c>
      <c r="F44" s="50">
        <v>19032</v>
      </c>
      <c r="G44" s="222">
        <f>C46</f>
        <v>1730908</v>
      </c>
      <c r="H44" s="222"/>
      <c r="I44" s="222">
        <f>SUM(D46:F46)</f>
        <v>87177</v>
      </c>
      <c r="J44" s="222"/>
      <c r="K44" s="222">
        <f>I44+G44</f>
        <v>1818085</v>
      </c>
      <c r="L44" s="222"/>
      <c r="M44" s="56" t="s">
        <v>10</v>
      </c>
      <c r="N44" s="52">
        <v>780008300</v>
      </c>
      <c r="O44" s="82"/>
      <c r="P44" s="206">
        <v>0</v>
      </c>
      <c r="Q44" s="82"/>
      <c r="R44" s="67" t="s">
        <v>10</v>
      </c>
      <c r="S44" s="59">
        <v>234</v>
      </c>
      <c r="T44" s="59">
        <v>190.1</v>
      </c>
      <c r="U44" s="59">
        <v>2.4</v>
      </c>
      <c r="V44" s="59">
        <v>4.4000000000000004</v>
      </c>
      <c r="W44" s="60">
        <v>246.4</v>
      </c>
      <c r="X44" s="60">
        <v>220.8</v>
      </c>
      <c r="Y44" s="59">
        <v>4.9000000000000004</v>
      </c>
      <c r="Z44" s="61">
        <v>0.7</v>
      </c>
      <c r="AA44" s="19"/>
      <c r="AB44" s="67" t="s">
        <v>34</v>
      </c>
      <c r="AC44" s="22">
        <v>8</v>
      </c>
      <c r="AD44" s="22">
        <v>6.5</v>
      </c>
      <c r="AE44" s="22">
        <v>3</v>
      </c>
      <c r="AF44" s="22">
        <v>13</v>
      </c>
      <c r="AG44" s="23">
        <v>12</v>
      </c>
      <c r="AH44" s="92"/>
      <c r="AI44" s="98" t="s">
        <v>47</v>
      </c>
      <c r="AJ44" s="30">
        <v>18.100000000000001</v>
      </c>
      <c r="AK44" s="31">
        <v>7.67</v>
      </c>
      <c r="AL44" s="93"/>
      <c r="AM44" s="41" t="s">
        <v>44</v>
      </c>
      <c r="AN44" s="77">
        <v>2.8000000000000001E-2</v>
      </c>
      <c r="AO44" s="42" t="s">
        <v>45</v>
      </c>
      <c r="AP44" s="78">
        <v>4.7E-2</v>
      </c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</row>
    <row r="45" spans="1:76" ht="19.5" thickBot="1" x14ac:dyDescent="0.35">
      <c r="A45" s="220"/>
      <c r="B45" s="2" t="s">
        <v>1</v>
      </c>
      <c r="C45" s="11">
        <v>856236</v>
      </c>
      <c r="D45" s="11">
        <v>6366</v>
      </c>
      <c r="E45" s="11">
        <v>31384</v>
      </c>
      <c r="F45" s="11">
        <v>22923</v>
      </c>
      <c r="G45" s="223"/>
      <c r="H45" s="223"/>
      <c r="I45" s="223"/>
      <c r="J45" s="223"/>
      <c r="K45" s="223"/>
      <c r="L45" s="223"/>
      <c r="M45" s="20" t="s">
        <v>11</v>
      </c>
      <c r="N45" s="53">
        <f>N40</f>
        <v>778272500</v>
      </c>
      <c r="O45" s="82"/>
      <c r="P45" s="207"/>
      <c r="Q45" s="82"/>
      <c r="R45" s="68" t="s">
        <v>11</v>
      </c>
      <c r="S45" s="7">
        <f t="shared" ref="S45:Z45" si="19">S40</f>
        <v>223</v>
      </c>
      <c r="T45" s="6">
        <f t="shared" si="19"/>
        <v>180</v>
      </c>
      <c r="U45" s="7">
        <f t="shared" si="19"/>
        <v>2.2000000000000002</v>
      </c>
      <c r="V45" s="7">
        <f t="shared" si="19"/>
        <v>4.4000000000000004</v>
      </c>
      <c r="W45" s="6">
        <f t="shared" si="19"/>
        <v>235.2</v>
      </c>
      <c r="X45" s="7">
        <f t="shared" si="19"/>
        <v>209.7</v>
      </c>
      <c r="Y45" s="7">
        <f t="shared" si="19"/>
        <v>4.5999999999999996</v>
      </c>
      <c r="Z45" s="62">
        <f t="shared" si="19"/>
        <v>0.7</v>
      </c>
      <c r="AA45" s="19"/>
      <c r="AB45" s="68" t="s">
        <v>31</v>
      </c>
      <c r="AC45" s="8">
        <f>(AC44*10.74)*0.5</f>
        <v>42.96</v>
      </c>
      <c r="AD45" s="8">
        <f>(AD44*2.2)</f>
        <v>14.3</v>
      </c>
      <c r="AE45" s="8">
        <f>(AE44*0.25)</f>
        <v>0.75</v>
      </c>
      <c r="AF45" s="216">
        <f>AF44+AG44</f>
        <v>25</v>
      </c>
      <c r="AG45" s="217"/>
      <c r="AH45" s="14"/>
      <c r="AI45" s="32" t="s">
        <v>48</v>
      </c>
      <c r="AJ45" s="33">
        <v>19.2</v>
      </c>
      <c r="AK45" s="34">
        <v>7.85</v>
      </c>
      <c r="AL45" s="93"/>
      <c r="AM45" s="43" t="s">
        <v>43</v>
      </c>
      <c r="AN45" s="16">
        <v>0.35399999999999998</v>
      </c>
      <c r="AO45" s="2" t="s">
        <v>46</v>
      </c>
      <c r="AP45" s="49">
        <v>0.23300000000000001</v>
      </c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</row>
    <row r="46" spans="1:76" ht="19.5" thickBot="1" x14ac:dyDescent="0.35">
      <c r="A46" s="221"/>
      <c r="B46" s="71" t="s">
        <v>3</v>
      </c>
      <c r="C46" s="54">
        <f>C44+C45</f>
        <v>1730908</v>
      </c>
      <c r="D46" s="54">
        <f>D44+D45</f>
        <v>13838</v>
      </c>
      <c r="E46" s="54">
        <f>E44+E45</f>
        <v>31384</v>
      </c>
      <c r="F46" s="54">
        <f>F44+F45</f>
        <v>41955</v>
      </c>
      <c r="G46" s="224"/>
      <c r="H46" s="224"/>
      <c r="I46" s="224"/>
      <c r="J46" s="224"/>
      <c r="K46" s="224"/>
      <c r="L46" s="224"/>
      <c r="M46" s="73" t="s">
        <v>3</v>
      </c>
      <c r="N46" s="55">
        <f>N44-N45</f>
        <v>1735800</v>
      </c>
      <c r="O46" s="83"/>
      <c r="P46" s="208"/>
      <c r="Q46" s="83"/>
      <c r="R46" s="63" t="s">
        <v>3</v>
      </c>
      <c r="S46" s="64">
        <f>S44-S45</f>
        <v>11</v>
      </c>
      <c r="T46" s="65">
        <f t="shared" ref="T46:Z46" si="20">T44-T45</f>
        <v>10.099999999999994</v>
      </c>
      <c r="U46" s="64">
        <f t="shared" si="20"/>
        <v>0.19999999999999973</v>
      </c>
      <c r="V46" s="64">
        <f t="shared" si="20"/>
        <v>0</v>
      </c>
      <c r="W46" s="64">
        <f t="shared" si="20"/>
        <v>11.200000000000017</v>
      </c>
      <c r="X46" s="64">
        <f t="shared" si="20"/>
        <v>11.100000000000023</v>
      </c>
      <c r="Y46" s="64">
        <f t="shared" si="20"/>
        <v>0.30000000000000071</v>
      </c>
      <c r="Z46" s="66">
        <f t="shared" si="20"/>
        <v>0</v>
      </c>
      <c r="AA46" s="19"/>
      <c r="AB46" s="69" t="s">
        <v>33</v>
      </c>
      <c r="AC46" s="70">
        <f>(AC45)/((G44/1000000)*8.34)</f>
        <v>2.9759404524623192</v>
      </c>
      <c r="AD46" s="70">
        <f>(AD45)/((G44/1000000)*8.34)</f>
        <v>0.99059470368275526</v>
      </c>
      <c r="AE46" s="70">
        <f>(AE45)/((G44/1000000)*8.34)</f>
        <v>5.1954267675668978E-2</v>
      </c>
      <c r="AF46" s="218">
        <f>(AF45)/((G44/1000000)*8.34)</f>
        <v>1.7318089225222992</v>
      </c>
      <c r="AG46" s="219"/>
      <c r="AH46" s="14"/>
      <c r="AI46" s="85"/>
      <c r="AJ46" s="17"/>
      <c r="AK46" s="17"/>
      <c r="AL46" s="93"/>
      <c r="AM46" s="94" t="s">
        <v>36</v>
      </c>
      <c r="AN46" s="46">
        <f>AVERAGE(AN44,AP44)</f>
        <v>3.7499999999999999E-2</v>
      </c>
      <c r="AO46" s="95" t="s">
        <v>37</v>
      </c>
      <c r="AP46" s="48">
        <v>3</v>
      </c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</row>
    <row r="47" spans="1:76" ht="2.1" customHeight="1" thickBot="1" x14ac:dyDescent="0.3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86"/>
      <c r="P47" s="1"/>
      <c r="Q47" s="89"/>
      <c r="R47" s="3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86"/>
      <c r="AI47" s="86"/>
      <c r="AJ47" s="1"/>
      <c r="AK47" s="1"/>
      <c r="AL47" s="86"/>
      <c r="AM47" s="9"/>
      <c r="AN47" s="9"/>
      <c r="AO47" s="9"/>
      <c r="AP47" s="9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</row>
    <row r="48" spans="1:76" ht="18.75" customHeight="1" x14ac:dyDescent="0.3">
      <c r="A48" s="197">
        <v>12</v>
      </c>
      <c r="B48" s="42" t="s">
        <v>0</v>
      </c>
      <c r="C48" s="50">
        <v>769523</v>
      </c>
      <c r="D48" s="50">
        <v>7453</v>
      </c>
      <c r="E48" s="50">
        <v>0</v>
      </c>
      <c r="F48" s="50">
        <v>2367</v>
      </c>
      <c r="G48" s="200">
        <f>C50</f>
        <v>1235863</v>
      </c>
      <c r="H48" s="201"/>
      <c r="I48" s="200">
        <f>SUM(D50:F50)</f>
        <v>64099</v>
      </c>
      <c r="J48" s="201"/>
      <c r="K48" s="200">
        <f>I48+G48</f>
        <v>1299962</v>
      </c>
      <c r="L48" s="201"/>
      <c r="M48" s="56" t="s">
        <v>10</v>
      </c>
      <c r="N48" s="52">
        <v>781698700</v>
      </c>
      <c r="O48" s="82"/>
      <c r="P48" s="206">
        <v>0</v>
      </c>
      <c r="Q48" s="82"/>
      <c r="R48" s="67" t="s">
        <v>10</v>
      </c>
      <c r="S48" s="59">
        <v>245.2</v>
      </c>
      <c r="T48" s="59">
        <v>201.7</v>
      </c>
      <c r="U48" s="59">
        <v>2.6</v>
      </c>
      <c r="V48" s="59">
        <v>4.7</v>
      </c>
      <c r="W48" s="60">
        <v>258</v>
      </c>
      <c r="X48" s="60">
        <v>232.2</v>
      </c>
      <c r="Y48" s="59">
        <v>5.3</v>
      </c>
      <c r="Z48" s="61">
        <v>0.8</v>
      </c>
      <c r="AA48" s="19"/>
      <c r="AB48" s="67" t="s">
        <v>34</v>
      </c>
      <c r="AC48" s="22">
        <v>7</v>
      </c>
      <c r="AD48" s="22">
        <v>7</v>
      </c>
      <c r="AE48" s="22">
        <v>2.625</v>
      </c>
      <c r="AF48" s="22">
        <v>12</v>
      </c>
      <c r="AG48" s="23">
        <v>11</v>
      </c>
      <c r="AH48" s="92"/>
      <c r="AI48" s="98" t="s">
        <v>47</v>
      </c>
      <c r="AJ48" s="30">
        <v>17.5</v>
      </c>
      <c r="AK48" s="31">
        <v>7.56</v>
      </c>
      <c r="AL48" s="93"/>
      <c r="AM48" s="41" t="s">
        <v>44</v>
      </c>
      <c r="AN48" s="77">
        <v>3.2000000000000001E-2</v>
      </c>
      <c r="AO48" s="42" t="s">
        <v>45</v>
      </c>
      <c r="AP48" s="78">
        <v>5.2999999999999999E-2</v>
      </c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</row>
    <row r="49" spans="1:76" ht="19.5" customHeight="1" thickBot="1" x14ac:dyDescent="0.35">
      <c r="A49" s="198"/>
      <c r="B49" s="2" t="s">
        <v>1</v>
      </c>
      <c r="C49" s="11">
        <v>466340</v>
      </c>
      <c r="D49" s="11">
        <v>0</v>
      </c>
      <c r="E49" s="11">
        <v>31152</v>
      </c>
      <c r="F49" s="11">
        <v>23127</v>
      </c>
      <c r="G49" s="202"/>
      <c r="H49" s="203"/>
      <c r="I49" s="202"/>
      <c r="J49" s="203"/>
      <c r="K49" s="202"/>
      <c r="L49" s="203"/>
      <c r="M49" s="20" t="s">
        <v>11</v>
      </c>
      <c r="N49" s="53">
        <f>N44</f>
        <v>780008300</v>
      </c>
      <c r="O49" s="82"/>
      <c r="P49" s="207"/>
      <c r="Q49" s="82"/>
      <c r="R49" s="68" t="s">
        <v>11</v>
      </c>
      <c r="S49" s="7">
        <f t="shared" ref="S49:Z49" si="21">S44</f>
        <v>234</v>
      </c>
      <c r="T49" s="6">
        <f t="shared" si="21"/>
        <v>190.1</v>
      </c>
      <c r="U49" s="7">
        <f t="shared" si="21"/>
        <v>2.4</v>
      </c>
      <c r="V49" s="7">
        <f t="shared" si="21"/>
        <v>4.4000000000000004</v>
      </c>
      <c r="W49" s="6">
        <f t="shared" si="21"/>
        <v>246.4</v>
      </c>
      <c r="X49" s="7">
        <f t="shared" si="21"/>
        <v>220.8</v>
      </c>
      <c r="Y49" s="7">
        <f t="shared" si="21"/>
        <v>4.9000000000000004</v>
      </c>
      <c r="Z49" s="62">
        <f t="shared" si="21"/>
        <v>0.7</v>
      </c>
      <c r="AA49" s="19"/>
      <c r="AB49" s="68" t="s">
        <v>31</v>
      </c>
      <c r="AC49" s="8">
        <f>(AC48*10.74)*0.5</f>
        <v>37.590000000000003</v>
      </c>
      <c r="AD49" s="8">
        <f>(AD48*2.2)</f>
        <v>15.400000000000002</v>
      </c>
      <c r="AE49" s="8">
        <f>(AE48*0.25)</f>
        <v>0.65625</v>
      </c>
      <c r="AF49" s="209">
        <f>AF48+AG48</f>
        <v>23</v>
      </c>
      <c r="AG49" s="210"/>
      <c r="AH49" s="14"/>
      <c r="AI49" s="32" t="s">
        <v>48</v>
      </c>
      <c r="AJ49" s="33">
        <v>18.7</v>
      </c>
      <c r="AK49" s="34">
        <v>7.75</v>
      </c>
      <c r="AL49" s="93"/>
      <c r="AM49" s="43" t="s">
        <v>43</v>
      </c>
      <c r="AN49" s="16">
        <v>0.25600000000000001</v>
      </c>
      <c r="AO49" s="2" t="s">
        <v>46</v>
      </c>
      <c r="AP49" s="49">
        <v>0.32300000000000001</v>
      </c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</row>
    <row r="50" spans="1:76" ht="19.5" customHeight="1" thickBot="1" x14ac:dyDescent="0.35">
      <c r="A50" s="199"/>
      <c r="B50" s="71" t="s">
        <v>3</v>
      </c>
      <c r="C50" s="54">
        <f>C48+C49</f>
        <v>1235863</v>
      </c>
      <c r="D50" s="54">
        <f>D48+D49</f>
        <v>7453</v>
      </c>
      <c r="E50" s="54">
        <f>E48+E49</f>
        <v>31152</v>
      </c>
      <c r="F50" s="54">
        <f>F48+F49</f>
        <v>25494</v>
      </c>
      <c r="G50" s="204"/>
      <c r="H50" s="205"/>
      <c r="I50" s="204"/>
      <c r="J50" s="205"/>
      <c r="K50" s="204"/>
      <c r="L50" s="205"/>
      <c r="M50" s="73" t="s">
        <v>3</v>
      </c>
      <c r="N50" s="55">
        <f>N48-N49</f>
        <v>1690400</v>
      </c>
      <c r="O50" s="83"/>
      <c r="P50" s="208"/>
      <c r="Q50" s="83"/>
      <c r="R50" s="63" t="s">
        <v>3</v>
      </c>
      <c r="S50" s="64">
        <f>S48-S49</f>
        <v>11.199999999999989</v>
      </c>
      <c r="T50" s="65">
        <f t="shared" ref="T50:Z50" si="22">T48-T49</f>
        <v>11.599999999999994</v>
      </c>
      <c r="U50" s="64">
        <f t="shared" si="22"/>
        <v>0.20000000000000018</v>
      </c>
      <c r="V50" s="64">
        <f t="shared" si="22"/>
        <v>0.29999999999999982</v>
      </c>
      <c r="W50" s="64">
        <f t="shared" si="22"/>
        <v>11.599999999999994</v>
      </c>
      <c r="X50" s="64">
        <f t="shared" si="22"/>
        <v>11.399999999999977</v>
      </c>
      <c r="Y50" s="64">
        <f t="shared" si="22"/>
        <v>0.39999999999999947</v>
      </c>
      <c r="Z50" s="66">
        <f t="shared" si="22"/>
        <v>0.10000000000000009</v>
      </c>
      <c r="AA50" s="19"/>
      <c r="AB50" s="69" t="s">
        <v>33</v>
      </c>
      <c r="AC50" s="70">
        <f>(AC49)/((G48/1000000)*8.34)</f>
        <v>3.6470015241206486</v>
      </c>
      <c r="AD50" s="70">
        <f>(AD49)/((G48/1000000)*8.34)</f>
        <v>1.4941160806453309</v>
      </c>
      <c r="AE50" s="70">
        <f>(AE49)/((G48/1000000)*8.34)</f>
        <v>6.3669719345681705E-2</v>
      </c>
      <c r="AF50" s="211">
        <f>(AF49)/((G48/1000000)*8.34)</f>
        <v>2.2314720684962732</v>
      </c>
      <c r="AG50" s="212"/>
      <c r="AH50" s="14"/>
      <c r="AI50" s="85"/>
      <c r="AJ50" s="17"/>
      <c r="AK50" s="17"/>
      <c r="AL50" s="93"/>
      <c r="AM50" s="94" t="s">
        <v>36</v>
      </c>
      <c r="AN50" s="46">
        <f>AVERAGE(AN48,AP48)</f>
        <v>4.2499999999999996E-2</v>
      </c>
      <c r="AO50" s="95" t="s">
        <v>37</v>
      </c>
      <c r="AP50" s="48">
        <v>11</v>
      </c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</row>
    <row r="51" spans="1:76" ht="2.1" customHeight="1" thickBot="1" x14ac:dyDescent="0.3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86"/>
      <c r="P51" s="1"/>
      <c r="Q51" s="89"/>
      <c r="R51" s="3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86"/>
      <c r="AI51" s="86"/>
      <c r="AJ51" s="1"/>
      <c r="AK51" s="1"/>
      <c r="AL51" s="86"/>
      <c r="AM51" s="9"/>
      <c r="AN51" s="9"/>
      <c r="AO51" s="9"/>
      <c r="AP51" s="9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</row>
    <row r="52" spans="1:76" ht="18.75" x14ac:dyDescent="0.3">
      <c r="A52" s="197">
        <v>13</v>
      </c>
      <c r="B52" s="42" t="s">
        <v>0</v>
      </c>
      <c r="C52" s="50">
        <v>808240</v>
      </c>
      <c r="D52" s="50">
        <v>7445</v>
      </c>
      <c r="E52" s="50">
        <v>0</v>
      </c>
      <c r="F52" s="50">
        <v>15184</v>
      </c>
      <c r="G52" s="200">
        <f>C54</f>
        <v>1521587</v>
      </c>
      <c r="H52" s="201"/>
      <c r="I52" s="200">
        <f>SUM(D54:F54)</f>
        <v>145027</v>
      </c>
      <c r="J52" s="201"/>
      <c r="K52" s="200">
        <f>I52+G52</f>
        <v>1666614</v>
      </c>
      <c r="L52" s="201"/>
      <c r="M52" s="56" t="s">
        <v>10</v>
      </c>
      <c r="N52" s="52">
        <v>783481600</v>
      </c>
      <c r="O52" s="82"/>
      <c r="P52" s="206">
        <v>0</v>
      </c>
      <c r="Q52" s="82"/>
      <c r="R52" s="67" t="s">
        <v>10</v>
      </c>
      <c r="S52" s="59">
        <v>257.8</v>
      </c>
      <c r="T52" s="59">
        <v>213.6</v>
      </c>
      <c r="U52" s="59">
        <v>2.6</v>
      </c>
      <c r="V52" s="59">
        <v>5</v>
      </c>
      <c r="W52" s="60">
        <v>271</v>
      </c>
      <c r="X52" s="60">
        <v>244.6</v>
      </c>
      <c r="Y52" s="59">
        <v>5.6</v>
      </c>
      <c r="Z52" s="61">
        <v>0.8</v>
      </c>
      <c r="AA52" s="19"/>
      <c r="AB52" s="67" t="s">
        <v>34</v>
      </c>
      <c r="AC52" s="22">
        <v>7.875</v>
      </c>
      <c r="AD52" s="22">
        <v>8.375</v>
      </c>
      <c r="AE52" s="22">
        <v>4.5</v>
      </c>
      <c r="AF52" s="22">
        <v>14</v>
      </c>
      <c r="AG52" s="23">
        <v>13</v>
      </c>
      <c r="AH52" s="92"/>
      <c r="AI52" s="98" t="s">
        <v>47</v>
      </c>
      <c r="AJ52" s="30">
        <v>16.600000000000001</v>
      </c>
      <c r="AK52" s="31">
        <v>7.52</v>
      </c>
      <c r="AL52" s="93"/>
      <c r="AM52" s="41" t="s">
        <v>44</v>
      </c>
      <c r="AN52" s="77">
        <v>4.1000000000000002E-2</v>
      </c>
      <c r="AO52" s="42" t="s">
        <v>45</v>
      </c>
      <c r="AP52" s="78">
        <v>5.1999999999999998E-2</v>
      </c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</row>
    <row r="53" spans="1:76" ht="19.5" thickBot="1" x14ac:dyDescent="0.35">
      <c r="A53" s="198"/>
      <c r="B53" s="2" t="s">
        <v>1</v>
      </c>
      <c r="C53" s="11">
        <v>713347</v>
      </c>
      <c r="D53" s="11">
        <v>11653</v>
      </c>
      <c r="E53" s="11">
        <v>62330</v>
      </c>
      <c r="F53" s="11">
        <v>48415</v>
      </c>
      <c r="G53" s="202"/>
      <c r="H53" s="203"/>
      <c r="I53" s="202"/>
      <c r="J53" s="203"/>
      <c r="K53" s="202"/>
      <c r="L53" s="203"/>
      <c r="M53" s="20" t="s">
        <v>11</v>
      </c>
      <c r="N53" s="53">
        <f>N48</f>
        <v>781698700</v>
      </c>
      <c r="O53" s="82"/>
      <c r="P53" s="207"/>
      <c r="Q53" s="82"/>
      <c r="R53" s="68" t="s">
        <v>11</v>
      </c>
      <c r="S53" s="7">
        <f t="shared" ref="S53:Z53" si="23">S48</f>
        <v>245.2</v>
      </c>
      <c r="T53" s="6">
        <f t="shared" si="23"/>
        <v>201.7</v>
      </c>
      <c r="U53" s="7">
        <f t="shared" si="23"/>
        <v>2.6</v>
      </c>
      <c r="V53" s="7">
        <f t="shared" si="23"/>
        <v>4.7</v>
      </c>
      <c r="W53" s="6">
        <f t="shared" si="23"/>
        <v>258</v>
      </c>
      <c r="X53" s="7">
        <f t="shared" si="23"/>
        <v>232.2</v>
      </c>
      <c r="Y53" s="7">
        <f t="shared" si="23"/>
        <v>5.3</v>
      </c>
      <c r="Z53" s="62">
        <f t="shared" si="23"/>
        <v>0.8</v>
      </c>
      <c r="AA53" s="19"/>
      <c r="AB53" s="68" t="s">
        <v>31</v>
      </c>
      <c r="AC53" s="8">
        <f>(AC52*10.74)*0.5</f>
        <v>42.28875</v>
      </c>
      <c r="AD53" s="8">
        <f>(AD52*2.2)</f>
        <v>18.425000000000001</v>
      </c>
      <c r="AE53" s="8">
        <f>(AE52*0.25)</f>
        <v>1.125</v>
      </c>
      <c r="AF53" s="209">
        <f>AF52+AG52</f>
        <v>27</v>
      </c>
      <c r="AG53" s="210"/>
      <c r="AH53" s="14"/>
      <c r="AI53" s="32" t="s">
        <v>48</v>
      </c>
      <c r="AJ53" s="33">
        <v>18</v>
      </c>
      <c r="AK53" s="34">
        <v>7.72</v>
      </c>
      <c r="AL53" s="93"/>
      <c r="AM53" s="43" t="s">
        <v>43</v>
      </c>
      <c r="AN53" s="16">
        <v>0.27500000000000002</v>
      </c>
      <c r="AO53" s="2" t="s">
        <v>46</v>
      </c>
      <c r="AP53" s="49">
        <v>0.42</v>
      </c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</row>
    <row r="54" spans="1:76" ht="19.5" thickBot="1" x14ac:dyDescent="0.35">
      <c r="A54" s="199"/>
      <c r="B54" s="71" t="s">
        <v>3</v>
      </c>
      <c r="C54" s="54">
        <f>C52+C53</f>
        <v>1521587</v>
      </c>
      <c r="D54" s="54">
        <f>D52+D53</f>
        <v>19098</v>
      </c>
      <c r="E54" s="54">
        <f>E52+E53</f>
        <v>62330</v>
      </c>
      <c r="F54" s="54">
        <f>F52+F53</f>
        <v>63599</v>
      </c>
      <c r="G54" s="204"/>
      <c r="H54" s="205"/>
      <c r="I54" s="204"/>
      <c r="J54" s="205"/>
      <c r="K54" s="204"/>
      <c r="L54" s="205"/>
      <c r="M54" s="73" t="s">
        <v>3</v>
      </c>
      <c r="N54" s="55">
        <f>N52-N53</f>
        <v>1782900</v>
      </c>
      <c r="O54" s="83"/>
      <c r="P54" s="208"/>
      <c r="Q54" s="83"/>
      <c r="R54" s="63" t="s">
        <v>3</v>
      </c>
      <c r="S54" s="64">
        <f>S52-S53</f>
        <v>12.600000000000023</v>
      </c>
      <c r="T54" s="65">
        <f t="shared" ref="T54:Z54" si="24">T52-T53</f>
        <v>11.900000000000006</v>
      </c>
      <c r="U54" s="64">
        <f t="shared" si="24"/>
        <v>0</v>
      </c>
      <c r="V54" s="64">
        <f t="shared" si="24"/>
        <v>0.29999999999999982</v>
      </c>
      <c r="W54" s="64">
        <f t="shared" si="24"/>
        <v>13</v>
      </c>
      <c r="X54" s="64">
        <f t="shared" si="24"/>
        <v>12.400000000000006</v>
      </c>
      <c r="Y54" s="64">
        <f t="shared" si="24"/>
        <v>0.29999999999999982</v>
      </c>
      <c r="Z54" s="66">
        <f t="shared" si="24"/>
        <v>0</v>
      </c>
      <c r="AA54" s="19"/>
      <c r="AB54" s="69" t="s">
        <v>33</v>
      </c>
      <c r="AC54" s="70">
        <f>(AC53)/((G52/1000000)*8.34)</f>
        <v>3.3324374650807718</v>
      </c>
      <c r="AD54" s="70">
        <f>(AD53)/((G52/1000000)*8.34)</f>
        <v>1.4519265831719599</v>
      </c>
      <c r="AE54" s="70">
        <f>(AE53)/((G52/1000000)*8.34)</f>
        <v>8.8652233707921566E-2</v>
      </c>
      <c r="AF54" s="211">
        <f>(AF53)/((G52/1000000)*8.34)</f>
        <v>2.1276536089901175</v>
      </c>
      <c r="AG54" s="212"/>
      <c r="AH54" s="14"/>
      <c r="AI54" s="85"/>
      <c r="AJ54" s="17"/>
      <c r="AK54" s="17"/>
      <c r="AL54" s="93"/>
      <c r="AM54" s="94" t="s">
        <v>36</v>
      </c>
      <c r="AN54" s="46">
        <f>AVERAGE(AN52,AP52)</f>
        <v>4.65E-2</v>
      </c>
      <c r="AO54" s="95" t="s">
        <v>37</v>
      </c>
      <c r="AP54" s="48">
        <v>-2</v>
      </c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</row>
    <row r="55" spans="1:76" ht="2.1" customHeight="1" thickBot="1" x14ac:dyDescent="0.3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86"/>
      <c r="P55" s="1"/>
      <c r="Q55" s="89"/>
      <c r="R55" s="3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86"/>
      <c r="AI55" s="86"/>
      <c r="AJ55" s="1"/>
      <c r="AK55" s="1"/>
      <c r="AL55" s="86"/>
      <c r="AM55" s="9"/>
      <c r="AN55" s="9"/>
      <c r="AO55" s="9"/>
      <c r="AP55" s="9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</row>
    <row r="56" spans="1:76" ht="18.75" x14ac:dyDescent="0.3">
      <c r="A56" s="197">
        <v>14</v>
      </c>
      <c r="B56" s="42" t="s">
        <v>0</v>
      </c>
      <c r="C56" s="50">
        <v>823745</v>
      </c>
      <c r="D56" s="50">
        <v>7466</v>
      </c>
      <c r="E56" s="50">
        <v>0</v>
      </c>
      <c r="F56" s="50">
        <v>25790</v>
      </c>
      <c r="G56" s="200">
        <f>C58</f>
        <v>1664064</v>
      </c>
      <c r="H56" s="201"/>
      <c r="I56" s="200">
        <f>SUM(D58:F58)</f>
        <v>55739</v>
      </c>
      <c r="J56" s="201"/>
      <c r="K56" s="200">
        <f>I56+G56</f>
        <v>1719803</v>
      </c>
      <c r="L56" s="201"/>
      <c r="M56" s="56" t="s">
        <v>10</v>
      </c>
      <c r="N56" s="52">
        <v>785471500</v>
      </c>
      <c r="O56" s="82"/>
      <c r="P56" s="206">
        <v>0</v>
      </c>
      <c r="Q56" s="82"/>
      <c r="R56" s="67" t="s">
        <v>10</v>
      </c>
      <c r="S56" s="59">
        <v>269.5</v>
      </c>
      <c r="T56" s="59">
        <v>213.6</v>
      </c>
      <c r="U56" s="59">
        <v>2.6</v>
      </c>
      <c r="V56" s="59">
        <v>5.3</v>
      </c>
      <c r="W56" s="60">
        <v>283.2</v>
      </c>
      <c r="X56" s="60">
        <v>256.60000000000002</v>
      </c>
      <c r="Y56" s="59">
        <v>6</v>
      </c>
      <c r="Z56" s="61">
        <v>0.9</v>
      </c>
      <c r="AA56" s="19"/>
      <c r="AB56" s="67" t="s">
        <v>34</v>
      </c>
      <c r="AC56" s="22">
        <v>6.75</v>
      </c>
      <c r="AD56" s="22">
        <v>7.25</v>
      </c>
      <c r="AE56" s="22">
        <v>4.5</v>
      </c>
      <c r="AF56" s="22">
        <v>12</v>
      </c>
      <c r="AG56" s="23">
        <v>14</v>
      </c>
      <c r="AH56" s="92"/>
      <c r="AI56" s="98" t="s">
        <v>47</v>
      </c>
      <c r="AJ56" s="30">
        <v>16.600000000000001</v>
      </c>
      <c r="AK56" s="31">
        <v>7.55</v>
      </c>
      <c r="AL56" s="93"/>
      <c r="AM56" s="41" t="s">
        <v>44</v>
      </c>
      <c r="AN56" s="77">
        <v>3.1E-2</v>
      </c>
      <c r="AO56" s="42" t="s">
        <v>45</v>
      </c>
      <c r="AP56" s="78">
        <v>5.5E-2</v>
      </c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</row>
    <row r="57" spans="1:76" ht="19.5" thickBot="1" x14ac:dyDescent="0.35">
      <c r="A57" s="198"/>
      <c r="B57" s="2" t="s">
        <v>1</v>
      </c>
      <c r="C57" s="11">
        <v>840319</v>
      </c>
      <c r="D57" s="11">
        <v>6467</v>
      </c>
      <c r="E57" s="11">
        <v>0</v>
      </c>
      <c r="F57" s="11">
        <v>16016</v>
      </c>
      <c r="G57" s="202"/>
      <c r="H57" s="203"/>
      <c r="I57" s="202"/>
      <c r="J57" s="203"/>
      <c r="K57" s="202"/>
      <c r="L57" s="203"/>
      <c r="M57" s="20" t="s">
        <v>11</v>
      </c>
      <c r="N57" s="53">
        <f>N52</f>
        <v>783481600</v>
      </c>
      <c r="O57" s="82"/>
      <c r="P57" s="207"/>
      <c r="Q57" s="82"/>
      <c r="R57" s="68" t="s">
        <v>11</v>
      </c>
      <c r="S57" s="7">
        <f t="shared" ref="S57:Z57" si="25">S52</f>
        <v>257.8</v>
      </c>
      <c r="T57" s="6">
        <f t="shared" si="25"/>
        <v>213.6</v>
      </c>
      <c r="U57" s="7">
        <f t="shared" si="25"/>
        <v>2.6</v>
      </c>
      <c r="V57" s="7">
        <f t="shared" si="25"/>
        <v>5</v>
      </c>
      <c r="W57" s="6">
        <f t="shared" si="25"/>
        <v>271</v>
      </c>
      <c r="X57" s="7">
        <f t="shared" si="25"/>
        <v>244.6</v>
      </c>
      <c r="Y57" s="7">
        <f t="shared" si="25"/>
        <v>5.6</v>
      </c>
      <c r="Z57" s="62">
        <f t="shared" si="25"/>
        <v>0.8</v>
      </c>
      <c r="AA57" s="19"/>
      <c r="AB57" s="68" t="s">
        <v>31</v>
      </c>
      <c r="AC57" s="8">
        <f>(AC56*10.74)*0.5</f>
        <v>36.247500000000002</v>
      </c>
      <c r="AD57" s="8">
        <f>(AD56*2.2)</f>
        <v>15.950000000000001</v>
      </c>
      <c r="AE57" s="8">
        <f>(AE56*0.25)</f>
        <v>1.125</v>
      </c>
      <c r="AF57" s="209">
        <f>AF56+AG56</f>
        <v>26</v>
      </c>
      <c r="AG57" s="210"/>
      <c r="AH57" s="14"/>
      <c r="AI57" s="32" t="s">
        <v>48</v>
      </c>
      <c r="AJ57" s="33">
        <v>18.2</v>
      </c>
      <c r="AK57" s="34">
        <v>7.81</v>
      </c>
      <c r="AL57" s="93"/>
      <c r="AM57" s="43" t="s">
        <v>43</v>
      </c>
      <c r="AN57" s="16">
        <v>0.28299999999999997</v>
      </c>
      <c r="AO57" s="2" t="s">
        <v>46</v>
      </c>
      <c r="AP57" s="49">
        <v>0.26200000000000001</v>
      </c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</row>
    <row r="58" spans="1:76" ht="19.5" thickBot="1" x14ac:dyDescent="0.35">
      <c r="A58" s="199"/>
      <c r="B58" s="71" t="s">
        <v>3</v>
      </c>
      <c r="C58" s="54">
        <f>C56+C57</f>
        <v>1664064</v>
      </c>
      <c r="D58" s="54">
        <f>D56+D57</f>
        <v>13933</v>
      </c>
      <c r="E58" s="54">
        <f>E56+E57</f>
        <v>0</v>
      </c>
      <c r="F58" s="54">
        <f>F56+F57</f>
        <v>41806</v>
      </c>
      <c r="G58" s="204"/>
      <c r="H58" s="205"/>
      <c r="I58" s="204"/>
      <c r="J58" s="205"/>
      <c r="K58" s="204"/>
      <c r="L58" s="205"/>
      <c r="M58" s="73" t="s">
        <v>3</v>
      </c>
      <c r="N58" s="55">
        <f>N56-N57</f>
        <v>1989900</v>
      </c>
      <c r="O58" s="83"/>
      <c r="P58" s="208"/>
      <c r="Q58" s="83"/>
      <c r="R58" s="63" t="s">
        <v>3</v>
      </c>
      <c r="S58" s="64">
        <f>S56-S57</f>
        <v>11.699999999999989</v>
      </c>
      <c r="T58" s="65">
        <f t="shared" ref="T58:Z58" si="26">T56-T57</f>
        <v>0</v>
      </c>
      <c r="U58" s="64">
        <f t="shared" si="26"/>
        <v>0</v>
      </c>
      <c r="V58" s="64">
        <f t="shared" si="26"/>
        <v>0.29999999999999982</v>
      </c>
      <c r="W58" s="64">
        <f t="shared" si="26"/>
        <v>12.199999999999989</v>
      </c>
      <c r="X58" s="64">
        <f t="shared" si="26"/>
        <v>12.000000000000028</v>
      </c>
      <c r="Y58" s="64">
        <f t="shared" si="26"/>
        <v>0.40000000000000036</v>
      </c>
      <c r="Z58" s="66">
        <f t="shared" si="26"/>
        <v>9.9999999999999978E-2</v>
      </c>
      <c r="AA58" s="19"/>
      <c r="AB58" s="69" t="s">
        <v>33</v>
      </c>
      <c r="AC58" s="70">
        <f>(AC57)/((G56/1000000)*8.34)</f>
        <v>2.6118124192234999</v>
      </c>
      <c r="AD58" s="70">
        <f>(AD57)/((G56/1000000)*8.34)</f>
        <v>1.1492767249221276</v>
      </c>
      <c r="AE58" s="70">
        <f>(AE57)/((G56/1000000)*8.34)</f>
        <v>8.1061837964726866E-2</v>
      </c>
      <c r="AF58" s="211">
        <f>(AF57)/((G56/1000000)*8.34)</f>
        <v>1.8734291440736877</v>
      </c>
      <c r="AG58" s="212"/>
      <c r="AH58" s="14"/>
      <c r="AI58" s="85"/>
      <c r="AJ58" s="17"/>
      <c r="AK58" s="17"/>
      <c r="AL58" s="93"/>
      <c r="AM58" s="94" t="s">
        <v>36</v>
      </c>
      <c r="AN58" s="46">
        <f>AVERAGE(AN56,AP56)</f>
        <v>4.2999999999999997E-2</v>
      </c>
      <c r="AO58" s="95" t="s">
        <v>37</v>
      </c>
      <c r="AP58" s="48">
        <v>-8</v>
      </c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</row>
    <row r="59" spans="1:76" ht="2.1" customHeight="1" thickBot="1" x14ac:dyDescent="0.3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86"/>
      <c r="P59" s="1"/>
      <c r="Q59" s="89"/>
      <c r="R59" s="3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86"/>
      <c r="AI59" s="86"/>
      <c r="AJ59" s="1"/>
      <c r="AK59" s="1"/>
      <c r="AL59" s="86"/>
      <c r="AM59" s="9"/>
      <c r="AN59" s="9"/>
      <c r="AO59" s="9"/>
      <c r="AP59" s="9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</row>
    <row r="60" spans="1:76" ht="18.75" x14ac:dyDescent="0.3">
      <c r="A60" s="197">
        <v>15</v>
      </c>
      <c r="B60" s="42" t="s">
        <v>0</v>
      </c>
      <c r="C60" s="50">
        <v>790941</v>
      </c>
      <c r="D60" s="50">
        <v>0</v>
      </c>
      <c r="E60" s="50">
        <v>0</v>
      </c>
      <c r="F60" s="50">
        <v>15196</v>
      </c>
      <c r="G60" s="200">
        <f>C62</f>
        <v>1533418</v>
      </c>
      <c r="H60" s="201"/>
      <c r="I60" s="200">
        <f>SUM(D62:F62)</f>
        <v>77845</v>
      </c>
      <c r="J60" s="201"/>
      <c r="K60" s="200">
        <f>I60+G60</f>
        <v>1611263</v>
      </c>
      <c r="L60" s="201"/>
      <c r="M60" s="56" t="s">
        <v>10</v>
      </c>
      <c r="N60" s="52">
        <v>787308900</v>
      </c>
      <c r="O60" s="82"/>
      <c r="P60" s="206">
        <v>0</v>
      </c>
      <c r="Q60" s="82"/>
      <c r="R60" s="67" t="s">
        <v>10</v>
      </c>
      <c r="S60" s="59">
        <v>280.7</v>
      </c>
      <c r="T60" s="59">
        <v>236.7</v>
      </c>
      <c r="U60" s="59">
        <v>2.6</v>
      </c>
      <c r="V60" s="59">
        <v>5.5</v>
      </c>
      <c r="W60" s="60">
        <v>294.89999999999998</v>
      </c>
      <c r="X60" s="60">
        <v>268.5</v>
      </c>
      <c r="Y60" s="59">
        <v>6.1</v>
      </c>
      <c r="Z60" s="61">
        <v>0.9</v>
      </c>
      <c r="AA60" s="19"/>
      <c r="AB60" s="67" t="s">
        <v>34</v>
      </c>
      <c r="AC60" s="22">
        <v>6.625</v>
      </c>
      <c r="AD60" s="22">
        <v>7.75</v>
      </c>
      <c r="AE60" s="22">
        <v>4.375</v>
      </c>
      <c r="AF60" s="22">
        <v>13</v>
      </c>
      <c r="AG60" s="23">
        <v>13</v>
      </c>
      <c r="AH60" s="92"/>
      <c r="AI60" s="98" t="s">
        <v>47</v>
      </c>
      <c r="AJ60" s="30">
        <v>18.8</v>
      </c>
      <c r="AK60" s="31">
        <v>7.65</v>
      </c>
      <c r="AL60" s="93"/>
      <c r="AM60" s="41" t="s">
        <v>44</v>
      </c>
      <c r="AN60" s="77">
        <v>3.9E-2</v>
      </c>
      <c r="AO60" s="42" t="s">
        <v>45</v>
      </c>
      <c r="AP60" s="78">
        <v>7.5999999999999998E-2</v>
      </c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</row>
    <row r="61" spans="1:76" ht="19.5" thickBot="1" x14ac:dyDescent="0.35">
      <c r="A61" s="198"/>
      <c r="B61" s="2" t="s">
        <v>1</v>
      </c>
      <c r="C61" s="11">
        <v>742477</v>
      </c>
      <c r="D61" s="11">
        <v>5535</v>
      </c>
      <c r="E61" s="11">
        <v>31107</v>
      </c>
      <c r="F61" s="11">
        <v>26007</v>
      </c>
      <c r="G61" s="202"/>
      <c r="H61" s="203"/>
      <c r="I61" s="202"/>
      <c r="J61" s="203"/>
      <c r="K61" s="202"/>
      <c r="L61" s="203"/>
      <c r="M61" s="20" t="s">
        <v>11</v>
      </c>
      <c r="N61" s="53">
        <f>N56</f>
        <v>785471500</v>
      </c>
      <c r="O61" s="82"/>
      <c r="P61" s="207"/>
      <c r="Q61" s="82"/>
      <c r="R61" s="68" t="s">
        <v>11</v>
      </c>
      <c r="S61" s="7">
        <f t="shared" ref="S61:Z61" si="27">S56</f>
        <v>269.5</v>
      </c>
      <c r="T61" s="6">
        <f t="shared" si="27"/>
        <v>213.6</v>
      </c>
      <c r="U61" s="7">
        <f t="shared" si="27"/>
        <v>2.6</v>
      </c>
      <c r="V61" s="7">
        <f t="shared" si="27"/>
        <v>5.3</v>
      </c>
      <c r="W61" s="6">
        <f t="shared" si="27"/>
        <v>283.2</v>
      </c>
      <c r="X61" s="7">
        <f t="shared" si="27"/>
        <v>256.60000000000002</v>
      </c>
      <c r="Y61" s="7">
        <f t="shared" si="27"/>
        <v>6</v>
      </c>
      <c r="Z61" s="62">
        <f t="shared" si="27"/>
        <v>0.9</v>
      </c>
      <c r="AA61" s="19"/>
      <c r="AB61" s="68" t="s">
        <v>31</v>
      </c>
      <c r="AC61" s="8">
        <f>(AC60*10.74)*0.5</f>
        <v>35.576250000000002</v>
      </c>
      <c r="AD61" s="8">
        <f>(AD60*2.2)</f>
        <v>17.05</v>
      </c>
      <c r="AE61" s="8">
        <f>(AE60*0.25)</f>
        <v>1.09375</v>
      </c>
      <c r="AF61" s="209">
        <f>AF60+AG60</f>
        <v>26</v>
      </c>
      <c r="AG61" s="210"/>
      <c r="AH61" s="14"/>
      <c r="AI61" s="32" t="s">
        <v>48</v>
      </c>
      <c r="AJ61" s="33">
        <v>19.2</v>
      </c>
      <c r="AK61" s="34">
        <v>7.72</v>
      </c>
      <c r="AL61" s="93"/>
      <c r="AM61" s="43" t="s">
        <v>43</v>
      </c>
      <c r="AN61" s="16">
        <v>0.32900000000000001</v>
      </c>
      <c r="AO61" s="2" t="s">
        <v>46</v>
      </c>
      <c r="AP61" s="49">
        <v>0.29899999999999999</v>
      </c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</row>
    <row r="62" spans="1:76" ht="19.5" thickBot="1" x14ac:dyDescent="0.35">
      <c r="A62" s="199"/>
      <c r="B62" s="71" t="s">
        <v>3</v>
      </c>
      <c r="C62" s="54">
        <f>C60+C61</f>
        <v>1533418</v>
      </c>
      <c r="D62" s="54">
        <f>D60+D61</f>
        <v>5535</v>
      </c>
      <c r="E62" s="54">
        <f>E60+E61</f>
        <v>31107</v>
      </c>
      <c r="F62" s="54">
        <f>F60+F61</f>
        <v>41203</v>
      </c>
      <c r="G62" s="204"/>
      <c r="H62" s="205"/>
      <c r="I62" s="204"/>
      <c r="J62" s="205"/>
      <c r="K62" s="204"/>
      <c r="L62" s="205"/>
      <c r="M62" s="73" t="s">
        <v>3</v>
      </c>
      <c r="N62" s="55">
        <f>N60-N61</f>
        <v>1837400</v>
      </c>
      <c r="O62" s="83"/>
      <c r="P62" s="208"/>
      <c r="Q62" s="83"/>
      <c r="R62" s="63" t="s">
        <v>3</v>
      </c>
      <c r="S62" s="64">
        <f>S60-S61</f>
        <v>11.199999999999989</v>
      </c>
      <c r="T62" s="65">
        <f t="shared" ref="T62:Z62" si="28">T60-T61</f>
        <v>23.099999999999994</v>
      </c>
      <c r="U62" s="64">
        <f t="shared" si="28"/>
        <v>0</v>
      </c>
      <c r="V62" s="64">
        <f t="shared" si="28"/>
        <v>0.20000000000000018</v>
      </c>
      <c r="W62" s="64">
        <f t="shared" si="28"/>
        <v>11.699999999999989</v>
      </c>
      <c r="X62" s="64">
        <f t="shared" si="28"/>
        <v>11.899999999999977</v>
      </c>
      <c r="Y62" s="64">
        <f t="shared" si="28"/>
        <v>9.9999999999999645E-2</v>
      </c>
      <c r="Z62" s="66">
        <f t="shared" si="28"/>
        <v>0</v>
      </c>
      <c r="AA62" s="19"/>
      <c r="AB62" s="69" t="s">
        <v>33</v>
      </c>
      <c r="AC62" s="70">
        <f>(AC61)/((G60/1000000)*8.34)</f>
        <v>2.7818490522949015</v>
      </c>
      <c r="AD62" s="70">
        <f>(AD61)/((G60/1000000)*8.34)</f>
        <v>1.3332075848811515</v>
      </c>
      <c r="AE62" s="70">
        <f>(AE61)/((G60/1000000)*8.34)</f>
        <v>8.5524680115176513E-2</v>
      </c>
      <c r="AF62" s="211">
        <f>(AF61)/((G60/1000000)*8.34)</f>
        <v>2.033043824452196</v>
      </c>
      <c r="AG62" s="212"/>
      <c r="AH62" s="14"/>
      <c r="AI62" s="85"/>
      <c r="AJ62" s="17"/>
      <c r="AK62" s="17"/>
      <c r="AL62" s="93"/>
      <c r="AM62" s="94" t="s">
        <v>36</v>
      </c>
      <c r="AN62" s="46">
        <f>AVERAGE(AN60,AP60)</f>
        <v>5.7499999999999996E-2</v>
      </c>
      <c r="AO62" s="95" t="s">
        <v>37</v>
      </c>
      <c r="AP62" s="48">
        <v>1</v>
      </c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</row>
    <row r="63" spans="1:76" ht="2.1" customHeight="1" thickBot="1" x14ac:dyDescent="0.3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86"/>
      <c r="P63" s="1"/>
      <c r="Q63" s="89"/>
      <c r="R63" s="3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86"/>
      <c r="AI63" s="86"/>
      <c r="AJ63" s="1"/>
      <c r="AK63" s="1"/>
      <c r="AL63" s="86"/>
      <c r="AM63" s="9"/>
      <c r="AN63" s="9"/>
      <c r="AO63" s="9"/>
      <c r="AP63" s="9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</row>
    <row r="64" spans="1:76" ht="18.75" customHeight="1" x14ac:dyDescent="0.3">
      <c r="A64" s="197">
        <v>16</v>
      </c>
      <c r="B64" s="42" t="s">
        <v>0</v>
      </c>
      <c r="C64" s="50">
        <v>818296</v>
      </c>
      <c r="D64" s="50">
        <v>7501</v>
      </c>
      <c r="E64" s="50">
        <v>0</v>
      </c>
      <c r="F64" s="50">
        <v>21590</v>
      </c>
      <c r="G64" s="200">
        <f>C66</f>
        <v>1628284</v>
      </c>
      <c r="H64" s="201"/>
      <c r="I64" s="200">
        <f>SUM(D66:F66)</f>
        <v>59904</v>
      </c>
      <c r="J64" s="201"/>
      <c r="K64" s="200">
        <f>I64+G64</f>
        <v>1688188</v>
      </c>
      <c r="L64" s="201"/>
      <c r="M64" s="56" t="s">
        <v>10</v>
      </c>
      <c r="N64" s="52">
        <v>788936700</v>
      </c>
      <c r="O64" s="82"/>
      <c r="P64" s="206">
        <v>0</v>
      </c>
      <c r="Q64" s="82"/>
      <c r="R64" s="67" t="s">
        <v>10</v>
      </c>
      <c r="S64" s="59">
        <v>293.5</v>
      </c>
      <c r="T64" s="59">
        <v>249.1</v>
      </c>
      <c r="U64" s="59">
        <v>2.6</v>
      </c>
      <c r="V64" s="59">
        <v>5.8</v>
      </c>
      <c r="W64" s="60">
        <v>308</v>
      </c>
      <c r="X64" s="60">
        <v>281.2</v>
      </c>
      <c r="Y64" s="59">
        <v>6.3</v>
      </c>
      <c r="Z64" s="61">
        <v>0.9</v>
      </c>
      <c r="AA64" s="19"/>
      <c r="AB64" s="67" t="s">
        <v>34</v>
      </c>
      <c r="AC64" s="22">
        <v>7.875</v>
      </c>
      <c r="AD64" s="22">
        <v>8.25</v>
      </c>
      <c r="AE64" s="22">
        <v>0</v>
      </c>
      <c r="AF64" s="22">
        <v>14</v>
      </c>
      <c r="AG64" s="23">
        <v>14</v>
      </c>
      <c r="AH64" s="92"/>
      <c r="AI64" s="98" t="s">
        <v>47</v>
      </c>
      <c r="AJ64" s="30">
        <v>20.399999999999999</v>
      </c>
      <c r="AK64" s="31">
        <v>7.7</v>
      </c>
      <c r="AL64" s="93"/>
      <c r="AM64" s="41" t="s">
        <v>44</v>
      </c>
      <c r="AN64" s="77">
        <v>5.1999999999999998E-2</v>
      </c>
      <c r="AO64" s="42" t="s">
        <v>45</v>
      </c>
      <c r="AP64" s="78">
        <v>6.7000000000000004E-2</v>
      </c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</row>
    <row r="65" spans="1:76" ht="19.5" customHeight="1" thickBot="1" x14ac:dyDescent="0.35">
      <c r="A65" s="198"/>
      <c r="B65" s="2" t="s">
        <v>1</v>
      </c>
      <c r="C65" s="11">
        <v>809988</v>
      </c>
      <c r="D65" s="11">
        <v>0</v>
      </c>
      <c r="E65" s="11">
        <v>30793</v>
      </c>
      <c r="F65" s="11">
        <v>20</v>
      </c>
      <c r="G65" s="202"/>
      <c r="H65" s="203"/>
      <c r="I65" s="202"/>
      <c r="J65" s="203"/>
      <c r="K65" s="202"/>
      <c r="L65" s="203"/>
      <c r="M65" s="20" t="s">
        <v>11</v>
      </c>
      <c r="N65" s="53">
        <f>N60</f>
        <v>787308900</v>
      </c>
      <c r="O65" s="82"/>
      <c r="P65" s="207"/>
      <c r="Q65" s="82"/>
      <c r="R65" s="68" t="s">
        <v>11</v>
      </c>
      <c r="S65" s="7">
        <f t="shared" ref="S65:Z65" si="29">S60</f>
        <v>280.7</v>
      </c>
      <c r="T65" s="6">
        <f t="shared" si="29"/>
        <v>236.7</v>
      </c>
      <c r="U65" s="7">
        <f t="shared" si="29"/>
        <v>2.6</v>
      </c>
      <c r="V65" s="7">
        <f t="shared" si="29"/>
        <v>5.5</v>
      </c>
      <c r="W65" s="6">
        <f t="shared" si="29"/>
        <v>294.89999999999998</v>
      </c>
      <c r="X65" s="7">
        <f t="shared" si="29"/>
        <v>268.5</v>
      </c>
      <c r="Y65" s="7">
        <f t="shared" si="29"/>
        <v>6.1</v>
      </c>
      <c r="Z65" s="62">
        <f t="shared" si="29"/>
        <v>0.9</v>
      </c>
      <c r="AA65" s="19"/>
      <c r="AB65" s="68" t="s">
        <v>31</v>
      </c>
      <c r="AC65" s="8">
        <f>(AC64*10.74)*0.5</f>
        <v>42.28875</v>
      </c>
      <c r="AD65" s="8">
        <f>(AD64*2.2)</f>
        <v>18.150000000000002</v>
      </c>
      <c r="AE65" s="8">
        <f>(AE64*0.25)</f>
        <v>0</v>
      </c>
      <c r="AF65" s="209">
        <f>AF64+AG64</f>
        <v>28</v>
      </c>
      <c r="AG65" s="210"/>
      <c r="AH65" s="14"/>
      <c r="AI65" s="32" t="s">
        <v>48</v>
      </c>
      <c r="AJ65" s="33">
        <v>20.399999999999999</v>
      </c>
      <c r="AK65" s="34">
        <v>7.7</v>
      </c>
      <c r="AL65" s="93"/>
      <c r="AM65" s="43" t="s">
        <v>43</v>
      </c>
      <c r="AN65" s="16">
        <v>0.36899999999999999</v>
      </c>
      <c r="AO65" s="2" t="s">
        <v>46</v>
      </c>
      <c r="AP65" s="49">
        <v>0.32400000000000001</v>
      </c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</row>
    <row r="66" spans="1:76" ht="19.5" customHeight="1" thickBot="1" x14ac:dyDescent="0.35">
      <c r="A66" s="199"/>
      <c r="B66" s="71" t="s">
        <v>3</v>
      </c>
      <c r="C66" s="54">
        <f>C64+C65</f>
        <v>1628284</v>
      </c>
      <c r="D66" s="54">
        <f>D64+D65</f>
        <v>7501</v>
      </c>
      <c r="E66" s="54">
        <f>E64+E65</f>
        <v>30793</v>
      </c>
      <c r="F66" s="54">
        <f>F64+F65</f>
        <v>21610</v>
      </c>
      <c r="G66" s="204"/>
      <c r="H66" s="205"/>
      <c r="I66" s="204"/>
      <c r="J66" s="205"/>
      <c r="K66" s="204"/>
      <c r="L66" s="205"/>
      <c r="M66" s="73" t="s">
        <v>3</v>
      </c>
      <c r="N66" s="55">
        <f>N64-N65</f>
        <v>1627800</v>
      </c>
      <c r="O66" s="83"/>
      <c r="P66" s="208"/>
      <c r="Q66" s="83"/>
      <c r="R66" s="63" t="s">
        <v>3</v>
      </c>
      <c r="S66" s="64">
        <f>S64-S65</f>
        <v>12.800000000000011</v>
      </c>
      <c r="T66" s="65">
        <f t="shared" ref="T66:Z66" si="30">T64-T65</f>
        <v>12.400000000000006</v>
      </c>
      <c r="U66" s="64">
        <f t="shared" si="30"/>
        <v>0</v>
      </c>
      <c r="V66" s="64">
        <f t="shared" si="30"/>
        <v>0.29999999999999982</v>
      </c>
      <c r="W66" s="64">
        <f t="shared" si="30"/>
        <v>13.100000000000023</v>
      </c>
      <c r="X66" s="64">
        <f t="shared" si="30"/>
        <v>12.699999999999989</v>
      </c>
      <c r="Y66" s="64">
        <f t="shared" si="30"/>
        <v>0.20000000000000018</v>
      </c>
      <c r="Z66" s="66">
        <f t="shared" si="30"/>
        <v>0</v>
      </c>
      <c r="AA66" s="19"/>
      <c r="AB66" s="69" t="s">
        <v>33</v>
      </c>
      <c r="AC66" s="70">
        <f>(AC65)/((G64/1000000)*8.34)</f>
        <v>3.1140719464048385</v>
      </c>
      <c r="AD66" s="70">
        <f>(AD65)/((G64/1000000)*8.34)</f>
        <v>1.3365352682982548</v>
      </c>
      <c r="AE66" s="70">
        <f>(AE65)/((G64/1000000)*8.34)</f>
        <v>0</v>
      </c>
      <c r="AF66" s="211">
        <f>(AF65)/((G64/1000000)*8.34)</f>
        <v>2.0618725902121837</v>
      </c>
      <c r="AG66" s="212"/>
      <c r="AH66" s="14"/>
      <c r="AI66" s="85"/>
      <c r="AJ66" s="17"/>
      <c r="AK66" s="17"/>
      <c r="AL66" s="93"/>
      <c r="AM66" s="94" t="s">
        <v>36</v>
      </c>
      <c r="AN66" s="46">
        <f>AVERAGE(AN64,AP64)</f>
        <v>5.9499999999999997E-2</v>
      </c>
      <c r="AO66" s="95" t="s">
        <v>37</v>
      </c>
      <c r="AP66" s="48">
        <v>-1</v>
      </c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</row>
    <row r="67" spans="1:76" ht="2.1" customHeight="1" thickBot="1" x14ac:dyDescent="0.3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86"/>
      <c r="P67" s="1"/>
      <c r="Q67" s="89"/>
      <c r="R67" s="3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86"/>
      <c r="AI67" s="86"/>
      <c r="AJ67" s="1"/>
      <c r="AK67" s="1"/>
      <c r="AL67" s="86"/>
      <c r="AM67" s="9"/>
      <c r="AN67" s="9"/>
      <c r="AO67" s="9"/>
      <c r="AP67" s="9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</row>
    <row r="68" spans="1:76" ht="18.75" customHeight="1" x14ac:dyDescent="0.3">
      <c r="A68" s="197">
        <v>17</v>
      </c>
      <c r="B68" s="42" t="s">
        <v>0</v>
      </c>
      <c r="C68" s="50">
        <v>770437</v>
      </c>
      <c r="D68" s="50">
        <v>7443</v>
      </c>
      <c r="E68" s="50">
        <v>0</v>
      </c>
      <c r="F68" s="50">
        <v>19820</v>
      </c>
      <c r="G68" s="200">
        <f>C70</f>
        <v>1566913</v>
      </c>
      <c r="H68" s="201"/>
      <c r="I68" s="200">
        <f>SUM(D70:F70)</f>
        <v>50318</v>
      </c>
      <c r="J68" s="201"/>
      <c r="K68" s="200">
        <f>I68+G68</f>
        <v>1617231</v>
      </c>
      <c r="L68" s="201"/>
      <c r="M68" s="56" t="s">
        <v>10</v>
      </c>
      <c r="N68" s="52">
        <v>790712400</v>
      </c>
      <c r="O68" s="82"/>
      <c r="P68" s="206">
        <v>0</v>
      </c>
      <c r="Q68" s="82"/>
      <c r="R68" s="67" t="s">
        <v>10</v>
      </c>
      <c r="S68" s="59">
        <v>302.2</v>
      </c>
      <c r="T68" s="59">
        <v>258.2</v>
      </c>
      <c r="U68" s="59">
        <v>2.6</v>
      </c>
      <c r="V68" s="59">
        <v>5.8</v>
      </c>
      <c r="W68" s="60">
        <v>317</v>
      </c>
      <c r="X68" s="60">
        <v>290.60000000000002</v>
      </c>
      <c r="Y68" s="59">
        <v>6.5</v>
      </c>
      <c r="Z68" s="61">
        <v>0.9</v>
      </c>
      <c r="AA68" s="19"/>
      <c r="AB68" s="67" t="s">
        <v>34</v>
      </c>
      <c r="AC68" s="22">
        <v>5.5</v>
      </c>
      <c r="AD68" s="22">
        <v>8.125</v>
      </c>
      <c r="AE68" s="22">
        <v>0</v>
      </c>
      <c r="AF68" s="22">
        <v>14</v>
      </c>
      <c r="AG68" s="23">
        <v>14</v>
      </c>
      <c r="AH68" s="92"/>
      <c r="AI68" s="98" t="s">
        <v>47</v>
      </c>
      <c r="AJ68" s="30">
        <v>19</v>
      </c>
      <c r="AK68" s="31">
        <v>7.32</v>
      </c>
      <c r="AL68" s="93"/>
      <c r="AM68" s="41" t="s">
        <v>44</v>
      </c>
      <c r="AN68" s="77">
        <v>0.06</v>
      </c>
      <c r="AO68" s="42" t="s">
        <v>45</v>
      </c>
      <c r="AP68" s="78">
        <v>6.2E-2</v>
      </c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</row>
    <row r="69" spans="1:76" ht="19.5" customHeight="1" thickBot="1" x14ac:dyDescent="0.35">
      <c r="A69" s="198"/>
      <c r="B69" s="2" t="s">
        <v>1</v>
      </c>
      <c r="C69" s="11">
        <v>796476</v>
      </c>
      <c r="D69" s="11">
        <v>6524</v>
      </c>
      <c r="E69" s="11">
        <v>0</v>
      </c>
      <c r="F69" s="11">
        <v>16531</v>
      </c>
      <c r="G69" s="202"/>
      <c r="H69" s="203"/>
      <c r="I69" s="202"/>
      <c r="J69" s="203"/>
      <c r="K69" s="202"/>
      <c r="L69" s="203"/>
      <c r="M69" s="20" t="s">
        <v>11</v>
      </c>
      <c r="N69" s="53">
        <f>N64</f>
        <v>788936700</v>
      </c>
      <c r="O69" s="82"/>
      <c r="P69" s="207"/>
      <c r="Q69" s="82"/>
      <c r="R69" s="68" t="s">
        <v>11</v>
      </c>
      <c r="S69" s="7">
        <f t="shared" ref="S69:Z69" si="31">S64</f>
        <v>293.5</v>
      </c>
      <c r="T69" s="6">
        <f t="shared" si="31"/>
        <v>249.1</v>
      </c>
      <c r="U69" s="7">
        <f t="shared" si="31"/>
        <v>2.6</v>
      </c>
      <c r="V69" s="7">
        <f t="shared" si="31"/>
        <v>5.8</v>
      </c>
      <c r="W69" s="6">
        <f t="shared" si="31"/>
        <v>308</v>
      </c>
      <c r="X69" s="7">
        <f t="shared" si="31"/>
        <v>281.2</v>
      </c>
      <c r="Y69" s="7">
        <f t="shared" si="31"/>
        <v>6.3</v>
      </c>
      <c r="Z69" s="62">
        <f t="shared" si="31"/>
        <v>0.9</v>
      </c>
      <c r="AA69" s="19"/>
      <c r="AB69" s="68" t="s">
        <v>31</v>
      </c>
      <c r="AC69" s="8">
        <f>(AC68*10.74)*0.5</f>
        <v>29.535</v>
      </c>
      <c r="AD69" s="8">
        <f>(AD68*2.2)</f>
        <v>17.875</v>
      </c>
      <c r="AE69" s="8">
        <f>(AE68*0.25)</f>
        <v>0</v>
      </c>
      <c r="AF69" s="209">
        <f>AF68+AG68</f>
        <v>28</v>
      </c>
      <c r="AG69" s="210"/>
      <c r="AH69" s="14"/>
      <c r="AI69" s="32" t="s">
        <v>48</v>
      </c>
      <c r="AJ69" s="33">
        <v>20.9</v>
      </c>
      <c r="AK69" s="34">
        <v>8</v>
      </c>
      <c r="AL69" s="93"/>
      <c r="AM69" s="43" t="s">
        <v>43</v>
      </c>
      <c r="AN69" s="16">
        <v>0.32900000000000001</v>
      </c>
      <c r="AO69" s="2" t="s">
        <v>46</v>
      </c>
      <c r="AP69" s="49">
        <v>0.29799999999999999</v>
      </c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</row>
    <row r="70" spans="1:76" ht="19.5" customHeight="1" thickBot="1" x14ac:dyDescent="0.35">
      <c r="A70" s="199"/>
      <c r="B70" s="71" t="s">
        <v>3</v>
      </c>
      <c r="C70" s="54">
        <f>C68+C69</f>
        <v>1566913</v>
      </c>
      <c r="D70" s="54">
        <f>D68+D69</f>
        <v>13967</v>
      </c>
      <c r="E70" s="54">
        <f>E68+E69</f>
        <v>0</v>
      </c>
      <c r="F70" s="54">
        <f>F68+F69</f>
        <v>36351</v>
      </c>
      <c r="G70" s="204"/>
      <c r="H70" s="205"/>
      <c r="I70" s="204"/>
      <c r="J70" s="205"/>
      <c r="K70" s="204"/>
      <c r="L70" s="205"/>
      <c r="M70" s="73" t="s">
        <v>3</v>
      </c>
      <c r="N70" s="55">
        <f>N68-N69</f>
        <v>1775700</v>
      </c>
      <c r="O70" s="83"/>
      <c r="P70" s="208"/>
      <c r="Q70" s="83"/>
      <c r="R70" s="63" t="s">
        <v>3</v>
      </c>
      <c r="S70" s="64">
        <f>S68-S69</f>
        <v>8.6999999999999886</v>
      </c>
      <c r="T70" s="65">
        <f t="shared" ref="T70:Z70" si="32">T68-T69</f>
        <v>9.0999999999999943</v>
      </c>
      <c r="U70" s="64">
        <f t="shared" si="32"/>
        <v>0</v>
      </c>
      <c r="V70" s="64">
        <f t="shared" si="32"/>
        <v>0</v>
      </c>
      <c r="W70" s="64">
        <f t="shared" si="32"/>
        <v>9</v>
      </c>
      <c r="X70" s="64">
        <f t="shared" si="32"/>
        <v>9.4000000000000341</v>
      </c>
      <c r="Y70" s="64">
        <f t="shared" si="32"/>
        <v>0.20000000000000018</v>
      </c>
      <c r="Z70" s="66">
        <f t="shared" si="32"/>
        <v>0</v>
      </c>
      <c r="AA70" s="19"/>
      <c r="AB70" s="69" t="s">
        <v>33</v>
      </c>
      <c r="AC70" s="70">
        <f>(AC69)/((G68/1000000)*8.34)</f>
        <v>2.2600915982411407</v>
      </c>
      <c r="AD70" s="70">
        <f>(AD69)/((G68/1000000)*8.34)</f>
        <v>1.3678394216543215</v>
      </c>
      <c r="AE70" s="70">
        <f>(AE69)/((G68/1000000)*8.34)</f>
        <v>0</v>
      </c>
      <c r="AF70" s="211">
        <f>(AF69)/((G68/1000000)*8.34)</f>
        <v>2.1426295835704057</v>
      </c>
      <c r="AG70" s="212"/>
      <c r="AH70" s="14"/>
      <c r="AI70" s="85"/>
      <c r="AJ70" s="17"/>
      <c r="AK70" s="17"/>
      <c r="AL70" s="93"/>
      <c r="AM70" s="94" t="s">
        <v>36</v>
      </c>
      <c r="AN70" s="46">
        <f>AVERAGE(AN68,AP68)</f>
        <v>6.0999999999999999E-2</v>
      </c>
      <c r="AO70" s="95" t="s">
        <v>37</v>
      </c>
      <c r="AP70" s="48">
        <v>-10</v>
      </c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</row>
    <row r="71" spans="1:76" ht="2.1" customHeight="1" thickBot="1" x14ac:dyDescent="0.3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86"/>
      <c r="P71" s="1"/>
      <c r="Q71" s="89"/>
      <c r="R71" s="3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86"/>
      <c r="AI71" s="86"/>
      <c r="AJ71" s="1"/>
      <c r="AK71" s="1"/>
      <c r="AL71" s="86"/>
      <c r="AM71" s="9"/>
      <c r="AN71" s="9"/>
      <c r="AO71" s="9"/>
      <c r="AP71" s="9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</row>
    <row r="72" spans="1:76" ht="18.75" x14ac:dyDescent="0.3">
      <c r="A72" s="197">
        <v>18</v>
      </c>
      <c r="B72" s="42" t="s">
        <v>0</v>
      </c>
      <c r="C72" s="50">
        <v>919167</v>
      </c>
      <c r="D72" s="50">
        <v>7441</v>
      </c>
      <c r="E72" s="50">
        <v>0</v>
      </c>
      <c r="F72" s="50">
        <v>23394</v>
      </c>
      <c r="G72" s="200">
        <f>C74</f>
        <v>1824175</v>
      </c>
      <c r="H72" s="201"/>
      <c r="I72" s="200">
        <f>SUM(D74:F74)</f>
        <v>96357</v>
      </c>
      <c r="J72" s="201"/>
      <c r="K72" s="200">
        <f>I72+G72</f>
        <v>1920532</v>
      </c>
      <c r="L72" s="201"/>
      <c r="M72" s="56" t="s">
        <v>10</v>
      </c>
      <c r="N72" s="52">
        <v>792395500</v>
      </c>
      <c r="O72" s="82"/>
      <c r="P72" s="206">
        <v>0</v>
      </c>
      <c r="Q72" s="82"/>
      <c r="R72" s="67" t="s">
        <v>10</v>
      </c>
      <c r="S72" s="59">
        <v>315.8</v>
      </c>
      <c r="T72" s="59">
        <v>271.60000000000002</v>
      </c>
      <c r="U72" s="59">
        <v>2.6</v>
      </c>
      <c r="V72" s="59">
        <v>6.1</v>
      </c>
      <c r="W72" s="60">
        <v>331</v>
      </c>
      <c r="X72" s="60">
        <v>304.39999999999998</v>
      </c>
      <c r="Y72" s="59">
        <v>6.8</v>
      </c>
      <c r="Z72" s="61">
        <v>1</v>
      </c>
      <c r="AA72" s="19"/>
      <c r="AB72" s="67" t="s">
        <v>34</v>
      </c>
      <c r="AC72" s="22">
        <v>9.625</v>
      </c>
      <c r="AD72" s="22">
        <v>8.875</v>
      </c>
      <c r="AE72" s="22">
        <v>0</v>
      </c>
      <c r="AF72" s="22">
        <v>14</v>
      </c>
      <c r="AG72" s="23">
        <v>14</v>
      </c>
      <c r="AH72" s="92"/>
      <c r="AI72" s="98" t="s">
        <v>47</v>
      </c>
      <c r="AJ72" s="30">
        <v>21.6</v>
      </c>
      <c r="AK72" s="31">
        <v>7.67</v>
      </c>
      <c r="AL72" s="93"/>
      <c r="AM72" s="41" t="s">
        <v>44</v>
      </c>
      <c r="AN72" s="77">
        <v>5.1999999999999998E-2</v>
      </c>
      <c r="AO72" s="42" t="s">
        <v>45</v>
      </c>
      <c r="AP72" s="78">
        <v>7.2999999999999995E-2</v>
      </c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</row>
    <row r="73" spans="1:76" ht="19.5" thickBot="1" x14ac:dyDescent="0.35">
      <c r="A73" s="198"/>
      <c r="B73" s="2" t="s">
        <v>1</v>
      </c>
      <c r="C73" s="11">
        <v>905008</v>
      </c>
      <c r="D73" s="11">
        <v>6439</v>
      </c>
      <c r="E73" s="11">
        <v>31211</v>
      </c>
      <c r="F73" s="11">
        <v>27872</v>
      </c>
      <c r="G73" s="202"/>
      <c r="H73" s="203"/>
      <c r="I73" s="202"/>
      <c r="J73" s="203"/>
      <c r="K73" s="202"/>
      <c r="L73" s="203"/>
      <c r="M73" s="20" t="s">
        <v>11</v>
      </c>
      <c r="N73" s="53">
        <f>N68</f>
        <v>790712400</v>
      </c>
      <c r="O73" s="82"/>
      <c r="P73" s="207"/>
      <c r="Q73" s="82"/>
      <c r="R73" s="68" t="s">
        <v>11</v>
      </c>
      <c r="S73" s="7">
        <f t="shared" ref="S73:Z73" si="33">S68</f>
        <v>302.2</v>
      </c>
      <c r="T73" s="6">
        <f t="shared" si="33"/>
        <v>258.2</v>
      </c>
      <c r="U73" s="7">
        <f t="shared" si="33"/>
        <v>2.6</v>
      </c>
      <c r="V73" s="7">
        <f t="shared" si="33"/>
        <v>5.8</v>
      </c>
      <c r="W73" s="6">
        <f t="shared" si="33"/>
        <v>317</v>
      </c>
      <c r="X73" s="7">
        <f t="shared" si="33"/>
        <v>290.60000000000002</v>
      </c>
      <c r="Y73" s="7">
        <f t="shared" si="33"/>
        <v>6.5</v>
      </c>
      <c r="Z73" s="62">
        <f t="shared" si="33"/>
        <v>0.9</v>
      </c>
      <c r="AA73" s="19"/>
      <c r="AB73" s="68" t="s">
        <v>31</v>
      </c>
      <c r="AC73" s="8">
        <f>(AC72*10.74)*0.5</f>
        <v>51.686250000000001</v>
      </c>
      <c r="AD73" s="8">
        <f>(AD72*2.2)</f>
        <v>19.525000000000002</v>
      </c>
      <c r="AE73" s="8">
        <f>(AE72*0.25)</f>
        <v>0</v>
      </c>
      <c r="AF73" s="209">
        <f>AF72+AG72</f>
        <v>28</v>
      </c>
      <c r="AG73" s="210"/>
      <c r="AH73" s="14"/>
      <c r="AI73" s="32" t="s">
        <v>48</v>
      </c>
      <c r="AJ73" s="33">
        <v>22.8</v>
      </c>
      <c r="AK73" s="34">
        <v>7.94</v>
      </c>
      <c r="AL73" s="93"/>
      <c r="AM73" s="43" t="s">
        <v>43</v>
      </c>
      <c r="AN73" s="16">
        <v>0.47</v>
      </c>
      <c r="AO73" s="2" t="s">
        <v>46</v>
      </c>
      <c r="AP73" s="49">
        <v>0.219</v>
      </c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</row>
    <row r="74" spans="1:76" ht="19.5" thickBot="1" x14ac:dyDescent="0.35">
      <c r="A74" s="199"/>
      <c r="B74" s="71" t="s">
        <v>3</v>
      </c>
      <c r="C74" s="54">
        <f>C72+C73</f>
        <v>1824175</v>
      </c>
      <c r="D74" s="54">
        <f>D72+D73</f>
        <v>13880</v>
      </c>
      <c r="E74" s="54">
        <f>E72+E73</f>
        <v>31211</v>
      </c>
      <c r="F74" s="54">
        <f>F72+F73</f>
        <v>51266</v>
      </c>
      <c r="G74" s="204"/>
      <c r="H74" s="205"/>
      <c r="I74" s="204"/>
      <c r="J74" s="205"/>
      <c r="K74" s="204"/>
      <c r="L74" s="205"/>
      <c r="M74" s="73" t="s">
        <v>3</v>
      </c>
      <c r="N74" s="55">
        <f>N72-N73</f>
        <v>1683100</v>
      </c>
      <c r="O74" s="83"/>
      <c r="P74" s="208"/>
      <c r="Q74" s="83"/>
      <c r="R74" s="63" t="s">
        <v>3</v>
      </c>
      <c r="S74" s="64">
        <f>S72-S73</f>
        <v>13.600000000000023</v>
      </c>
      <c r="T74" s="65">
        <f t="shared" ref="T74:Z74" si="34">T72-T73</f>
        <v>13.400000000000034</v>
      </c>
      <c r="U74" s="64">
        <f t="shared" si="34"/>
        <v>0</v>
      </c>
      <c r="V74" s="64">
        <f t="shared" si="34"/>
        <v>0.29999999999999982</v>
      </c>
      <c r="W74" s="64">
        <f t="shared" si="34"/>
        <v>14</v>
      </c>
      <c r="X74" s="64">
        <f t="shared" si="34"/>
        <v>13.799999999999955</v>
      </c>
      <c r="Y74" s="64">
        <f t="shared" si="34"/>
        <v>0.29999999999999982</v>
      </c>
      <c r="Z74" s="66">
        <f t="shared" si="34"/>
        <v>9.9999999999999978E-2</v>
      </c>
      <c r="AA74" s="19"/>
      <c r="AB74" s="69" t="s">
        <v>33</v>
      </c>
      <c r="AC74" s="70">
        <f>(AC73)/((G72/1000000)*8.34)</f>
        <v>3.3973670762569026</v>
      </c>
      <c r="AD74" s="70">
        <f>(AD73)/((G72/1000000)*8.34)</f>
        <v>1.2833895313340788</v>
      </c>
      <c r="AE74" s="70">
        <f>(AE73)/((G72/1000000)*8.34)</f>
        <v>0</v>
      </c>
      <c r="AF74" s="211">
        <f>(AF73)/((G72/1000000)*8.34)</f>
        <v>1.8404561780975264</v>
      </c>
      <c r="AG74" s="212"/>
      <c r="AH74" s="14"/>
      <c r="AI74" s="85"/>
      <c r="AJ74" s="17"/>
      <c r="AK74" s="17"/>
      <c r="AL74" s="93"/>
      <c r="AM74" s="94" t="s">
        <v>36</v>
      </c>
      <c r="AN74" s="46">
        <f>AVERAGE(AN72,AP72)</f>
        <v>6.25E-2</v>
      </c>
      <c r="AO74" s="95" t="s">
        <v>37</v>
      </c>
      <c r="AP74" s="48">
        <v>-4</v>
      </c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</row>
    <row r="75" spans="1:76" ht="2.1" customHeight="1" thickBot="1" x14ac:dyDescent="0.3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86"/>
      <c r="P75" s="1"/>
      <c r="Q75" s="89"/>
      <c r="R75" s="3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86"/>
      <c r="AI75" s="86"/>
      <c r="AJ75" s="1"/>
      <c r="AK75" s="1"/>
      <c r="AL75" s="86"/>
      <c r="AM75" s="9"/>
      <c r="AN75" s="9"/>
      <c r="AO75" s="9"/>
      <c r="AP75" s="9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</row>
    <row r="76" spans="1:76" ht="18.75" x14ac:dyDescent="0.3">
      <c r="A76" s="197">
        <v>19</v>
      </c>
      <c r="B76" s="42" t="s">
        <v>0</v>
      </c>
      <c r="C76" s="50">
        <v>925788</v>
      </c>
      <c r="D76" s="50">
        <v>7499</v>
      </c>
      <c r="E76" s="50">
        <v>0</v>
      </c>
      <c r="F76" s="50">
        <v>31190</v>
      </c>
      <c r="G76" s="200">
        <f>C78</f>
        <v>1824878</v>
      </c>
      <c r="H76" s="201"/>
      <c r="I76" s="200">
        <f>SUM(D78:F78)</f>
        <v>110830</v>
      </c>
      <c r="J76" s="201"/>
      <c r="K76" s="200">
        <f>I76+G76</f>
        <v>1935708</v>
      </c>
      <c r="L76" s="201"/>
      <c r="M76" s="56" t="s">
        <v>10</v>
      </c>
      <c r="N76" s="52">
        <v>794164900</v>
      </c>
      <c r="O76" s="82"/>
      <c r="P76" s="206">
        <v>0</v>
      </c>
      <c r="Q76" s="82"/>
      <c r="R76" s="67" t="s">
        <v>10</v>
      </c>
      <c r="S76" s="59">
        <v>326.7</v>
      </c>
      <c r="T76" s="59">
        <v>282.2</v>
      </c>
      <c r="U76" s="59">
        <v>2.6</v>
      </c>
      <c r="V76" s="59">
        <v>6.5</v>
      </c>
      <c r="W76" s="60">
        <v>342.6</v>
      </c>
      <c r="X76" s="60">
        <v>315.7</v>
      </c>
      <c r="Y76" s="59">
        <v>7.2</v>
      </c>
      <c r="Z76" s="61">
        <v>1</v>
      </c>
      <c r="AA76" s="19"/>
      <c r="AB76" s="67" t="s">
        <v>34</v>
      </c>
      <c r="AC76" s="22">
        <v>7.625</v>
      </c>
      <c r="AD76" s="22">
        <v>7</v>
      </c>
      <c r="AE76" s="22">
        <v>0</v>
      </c>
      <c r="AF76" s="22">
        <v>14</v>
      </c>
      <c r="AG76" s="23">
        <v>14</v>
      </c>
      <c r="AH76" s="92"/>
      <c r="AI76" s="98" t="s">
        <v>47</v>
      </c>
      <c r="AJ76" s="30">
        <v>19.899999999999999</v>
      </c>
      <c r="AK76" s="31">
        <v>7.38</v>
      </c>
      <c r="AL76" s="93"/>
      <c r="AM76" s="41" t="s">
        <v>44</v>
      </c>
      <c r="AN76" s="77">
        <v>0.03</v>
      </c>
      <c r="AO76" s="42" t="s">
        <v>45</v>
      </c>
      <c r="AP76" s="78">
        <v>4.7E-2</v>
      </c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</row>
    <row r="77" spans="1:76" ht="19.5" thickBot="1" x14ac:dyDescent="0.35">
      <c r="A77" s="198"/>
      <c r="B77" s="2" t="s">
        <v>1</v>
      </c>
      <c r="C77" s="11">
        <v>899090</v>
      </c>
      <c r="D77" s="11">
        <v>6455</v>
      </c>
      <c r="E77" s="11">
        <v>31331</v>
      </c>
      <c r="F77" s="11">
        <v>34355</v>
      </c>
      <c r="G77" s="202"/>
      <c r="H77" s="203"/>
      <c r="I77" s="202"/>
      <c r="J77" s="203"/>
      <c r="K77" s="202"/>
      <c r="L77" s="203"/>
      <c r="M77" s="20" t="s">
        <v>11</v>
      </c>
      <c r="N77" s="53">
        <f>N72</f>
        <v>792395500</v>
      </c>
      <c r="O77" s="82"/>
      <c r="P77" s="207"/>
      <c r="Q77" s="82"/>
      <c r="R77" s="68" t="s">
        <v>11</v>
      </c>
      <c r="S77" s="7">
        <f t="shared" ref="S77:Z77" si="35">S72</f>
        <v>315.8</v>
      </c>
      <c r="T77" s="6">
        <f t="shared" si="35"/>
        <v>271.60000000000002</v>
      </c>
      <c r="U77" s="7">
        <f t="shared" si="35"/>
        <v>2.6</v>
      </c>
      <c r="V77" s="7">
        <f t="shared" si="35"/>
        <v>6.1</v>
      </c>
      <c r="W77" s="6">
        <f t="shared" si="35"/>
        <v>331</v>
      </c>
      <c r="X77" s="7">
        <f t="shared" si="35"/>
        <v>304.39999999999998</v>
      </c>
      <c r="Y77" s="7">
        <f t="shared" si="35"/>
        <v>6.8</v>
      </c>
      <c r="Z77" s="62">
        <f t="shared" si="35"/>
        <v>1</v>
      </c>
      <c r="AA77" s="19"/>
      <c r="AB77" s="68" t="s">
        <v>31</v>
      </c>
      <c r="AC77" s="8">
        <f>(AC76*10.74)*0.5</f>
        <v>40.946249999999999</v>
      </c>
      <c r="AD77" s="8">
        <f>(AD76*2.2)</f>
        <v>15.400000000000002</v>
      </c>
      <c r="AE77" s="8">
        <f>(AE76*0.25)</f>
        <v>0</v>
      </c>
      <c r="AF77" s="209">
        <f>AF76+AG76</f>
        <v>28</v>
      </c>
      <c r="AG77" s="210"/>
      <c r="AH77" s="14"/>
      <c r="AI77" s="32" t="s">
        <v>48</v>
      </c>
      <c r="AJ77" s="33">
        <v>21.5</v>
      </c>
      <c r="AK77" s="34">
        <v>7.71</v>
      </c>
      <c r="AL77" s="93"/>
      <c r="AM77" s="43" t="s">
        <v>43</v>
      </c>
      <c r="AN77" s="16">
        <v>0.254</v>
      </c>
      <c r="AO77" s="2" t="s">
        <v>46</v>
      </c>
      <c r="AP77" s="49">
        <v>0.307</v>
      </c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</row>
    <row r="78" spans="1:76" ht="19.5" thickBot="1" x14ac:dyDescent="0.35">
      <c r="A78" s="199"/>
      <c r="B78" s="71" t="s">
        <v>3</v>
      </c>
      <c r="C78" s="54">
        <f>C76+C77</f>
        <v>1824878</v>
      </c>
      <c r="D78" s="54">
        <f>D76+D77</f>
        <v>13954</v>
      </c>
      <c r="E78" s="54">
        <f>E76+E77</f>
        <v>31331</v>
      </c>
      <c r="F78" s="54">
        <f>F76+F77</f>
        <v>65545</v>
      </c>
      <c r="G78" s="204"/>
      <c r="H78" s="205"/>
      <c r="I78" s="204"/>
      <c r="J78" s="205"/>
      <c r="K78" s="204"/>
      <c r="L78" s="205"/>
      <c r="M78" s="73" t="s">
        <v>3</v>
      </c>
      <c r="N78" s="55">
        <f>N76-N77</f>
        <v>1769400</v>
      </c>
      <c r="O78" s="83"/>
      <c r="P78" s="208"/>
      <c r="Q78" s="83"/>
      <c r="R78" s="63" t="s">
        <v>3</v>
      </c>
      <c r="S78" s="64">
        <f>S76-S77</f>
        <v>10.899999999999977</v>
      </c>
      <c r="T78" s="65">
        <f t="shared" ref="T78:Z78" si="36">T76-T77</f>
        <v>10.599999999999966</v>
      </c>
      <c r="U78" s="64">
        <f t="shared" si="36"/>
        <v>0</v>
      </c>
      <c r="V78" s="64">
        <f t="shared" si="36"/>
        <v>0.40000000000000036</v>
      </c>
      <c r="W78" s="64">
        <f t="shared" si="36"/>
        <v>11.600000000000023</v>
      </c>
      <c r="X78" s="64">
        <f t="shared" si="36"/>
        <v>11.300000000000011</v>
      </c>
      <c r="Y78" s="64">
        <f t="shared" si="36"/>
        <v>0.40000000000000036</v>
      </c>
      <c r="Z78" s="66">
        <f t="shared" si="36"/>
        <v>0</v>
      </c>
      <c r="AA78" s="19"/>
      <c r="AB78" s="69" t="s">
        <v>33</v>
      </c>
      <c r="AC78" s="70">
        <f>(AC77)/((G76/1000000)*8.34)</f>
        <v>2.6903838515003597</v>
      </c>
      <c r="AD78" s="70">
        <f>(AD77)/((G76/1000000)*8.34)</f>
        <v>1.0118609472932332</v>
      </c>
      <c r="AE78" s="70">
        <f>(AE77)/((G76/1000000)*8.34)</f>
        <v>0</v>
      </c>
      <c r="AF78" s="211">
        <f>(AF77)/((G76/1000000)*8.34)</f>
        <v>1.8397471768967872</v>
      </c>
      <c r="AG78" s="212"/>
      <c r="AH78" s="14"/>
      <c r="AI78" s="85"/>
      <c r="AJ78" s="17"/>
      <c r="AK78" s="17"/>
      <c r="AL78" s="93"/>
      <c r="AM78" s="94" t="s">
        <v>36</v>
      </c>
      <c r="AN78" s="46">
        <f>AVERAGE(AN76,AP76)</f>
        <v>3.85E-2</v>
      </c>
      <c r="AO78" s="95" t="s">
        <v>37</v>
      </c>
      <c r="AP78" s="48">
        <v>-10</v>
      </c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</row>
    <row r="79" spans="1:76" ht="2.1" customHeight="1" thickBot="1" x14ac:dyDescent="0.3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86"/>
      <c r="P79" s="1"/>
      <c r="Q79" s="89"/>
      <c r="R79" s="3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86"/>
      <c r="AI79" s="86"/>
      <c r="AJ79" s="1"/>
      <c r="AK79" s="1"/>
      <c r="AL79" s="86"/>
      <c r="AM79" s="9"/>
      <c r="AN79" s="9"/>
      <c r="AO79" s="9"/>
      <c r="AP79" s="9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</row>
    <row r="80" spans="1:76" ht="18.75" x14ac:dyDescent="0.3">
      <c r="A80" s="197">
        <v>20</v>
      </c>
      <c r="B80" s="42" t="s">
        <v>0</v>
      </c>
      <c r="C80" s="50">
        <v>762451</v>
      </c>
      <c r="D80" s="50">
        <v>0</v>
      </c>
      <c r="E80" s="50">
        <v>0</v>
      </c>
      <c r="F80" s="50">
        <v>43611</v>
      </c>
      <c r="G80" s="200">
        <f>C82</f>
        <v>1502336</v>
      </c>
      <c r="H80" s="201"/>
      <c r="I80" s="200">
        <f>SUM(D82:F82)</f>
        <v>130380</v>
      </c>
      <c r="J80" s="201"/>
      <c r="K80" s="200">
        <f>I80+G80</f>
        <v>1632716</v>
      </c>
      <c r="L80" s="201"/>
      <c r="M80" s="56" t="s">
        <v>10</v>
      </c>
      <c r="N80" s="52">
        <v>795607600</v>
      </c>
      <c r="O80" s="82"/>
      <c r="P80" s="206">
        <v>0</v>
      </c>
      <c r="Q80" s="82"/>
      <c r="R80" s="67" t="s">
        <v>10</v>
      </c>
      <c r="S80" s="59">
        <v>336.7</v>
      </c>
      <c r="T80" s="59">
        <v>292.2</v>
      </c>
      <c r="U80" s="59">
        <v>2.6</v>
      </c>
      <c r="V80" s="59">
        <v>6.6</v>
      </c>
      <c r="W80" s="60">
        <v>353.2</v>
      </c>
      <c r="X80" s="60">
        <v>326.2</v>
      </c>
      <c r="Y80" s="59">
        <v>7.5</v>
      </c>
      <c r="Z80" s="61">
        <v>1.1000000000000001</v>
      </c>
      <c r="AA80" s="19"/>
      <c r="AB80" s="67" t="s">
        <v>34</v>
      </c>
      <c r="AC80" s="22">
        <v>8</v>
      </c>
      <c r="AD80" s="22">
        <v>6.875</v>
      </c>
      <c r="AE80" s="22">
        <v>0</v>
      </c>
      <c r="AF80" s="22">
        <v>10</v>
      </c>
      <c r="AG80" s="23">
        <v>9</v>
      </c>
      <c r="AH80" s="92"/>
      <c r="AI80" s="98" t="s">
        <v>47</v>
      </c>
      <c r="AJ80" s="30">
        <v>21.5</v>
      </c>
      <c r="AK80" s="31">
        <v>7.69</v>
      </c>
      <c r="AL80" s="93"/>
      <c r="AM80" s="41" t="s">
        <v>44</v>
      </c>
      <c r="AN80" s="77">
        <v>2.7E-2</v>
      </c>
      <c r="AO80" s="42" t="s">
        <v>45</v>
      </c>
      <c r="AP80" s="78">
        <v>4.5999999999999999E-2</v>
      </c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</row>
    <row r="81" spans="1:76" ht="19.5" thickBot="1" x14ac:dyDescent="0.35">
      <c r="A81" s="198"/>
      <c r="B81" s="2" t="s">
        <v>1</v>
      </c>
      <c r="C81" s="11">
        <v>739885</v>
      </c>
      <c r="D81" s="11">
        <v>0</v>
      </c>
      <c r="E81" s="11">
        <v>31190</v>
      </c>
      <c r="F81" s="11">
        <v>55579</v>
      </c>
      <c r="G81" s="202"/>
      <c r="H81" s="203"/>
      <c r="I81" s="202"/>
      <c r="J81" s="203"/>
      <c r="K81" s="202"/>
      <c r="L81" s="203"/>
      <c r="M81" s="20" t="s">
        <v>11</v>
      </c>
      <c r="N81" s="53">
        <f>N76</f>
        <v>794164900</v>
      </c>
      <c r="O81" s="82"/>
      <c r="P81" s="207"/>
      <c r="Q81" s="82"/>
      <c r="R81" s="68" t="s">
        <v>11</v>
      </c>
      <c r="S81" s="7">
        <f t="shared" ref="S81:Z81" si="37">S76</f>
        <v>326.7</v>
      </c>
      <c r="T81" s="6">
        <f t="shared" si="37"/>
        <v>282.2</v>
      </c>
      <c r="U81" s="7">
        <f t="shared" si="37"/>
        <v>2.6</v>
      </c>
      <c r="V81" s="7">
        <f t="shared" si="37"/>
        <v>6.5</v>
      </c>
      <c r="W81" s="6">
        <f t="shared" si="37"/>
        <v>342.6</v>
      </c>
      <c r="X81" s="7">
        <f t="shared" si="37"/>
        <v>315.7</v>
      </c>
      <c r="Y81" s="7">
        <f t="shared" si="37"/>
        <v>7.2</v>
      </c>
      <c r="Z81" s="62">
        <f t="shared" si="37"/>
        <v>1</v>
      </c>
      <c r="AA81" s="19"/>
      <c r="AB81" s="68" t="s">
        <v>31</v>
      </c>
      <c r="AC81" s="8">
        <f>(AC80*10.74)*0.5</f>
        <v>42.96</v>
      </c>
      <c r="AD81" s="8">
        <f>(AD80*2.2)</f>
        <v>15.125000000000002</v>
      </c>
      <c r="AE81" s="8">
        <f>(AE80*0.25)</f>
        <v>0</v>
      </c>
      <c r="AF81" s="209">
        <f>AF80+AG80</f>
        <v>19</v>
      </c>
      <c r="AG81" s="210"/>
      <c r="AH81" s="14"/>
      <c r="AI81" s="32" t="s">
        <v>48</v>
      </c>
      <c r="AJ81" s="33">
        <v>23.1</v>
      </c>
      <c r="AK81" s="34">
        <v>7.97</v>
      </c>
      <c r="AL81" s="93"/>
      <c r="AM81" s="43" t="s">
        <v>43</v>
      </c>
      <c r="AN81" s="16">
        <v>0.27100000000000002</v>
      </c>
      <c r="AO81" s="2" t="s">
        <v>46</v>
      </c>
      <c r="AP81" s="49">
        <v>0.30299999999999999</v>
      </c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</row>
    <row r="82" spans="1:76" ht="19.5" thickBot="1" x14ac:dyDescent="0.35">
      <c r="A82" s="199"/>
      <c r="B82" s="71" t="s">
        <v>3</v>
      </c>
      <c r="C82" s="54">
        <f>C80+C81</f>
        <v>1502336</v>
      </c>
      <c r="D82" s="54">
        <f>D80+D81</f>
        <v>0</v>
      </c>
      <c r="E82" s="54">
        <f>E80+E81</f>
        <v>31190</v>
      </c>
      <c r="F82" s="54">
        <f>F80+F81</f>
        <v>99190</v>
      </c>
      <c r="G82" s="204"/>
      <c r="H82" s="205"/>
      <c r="I82" s="204"/>
      <c r="J82" s="205"/>
      <c r="K82" s="204"/>
      <c r="L82" s="205"/>
      <c r="M82" s="73" t="s">
        <v>3</v>
      </c>
      <c r="N82" s="55">
        <f>N80-N81</f>
        <v>1442700</v>
      </c>
      <c r="O82" s="83"/>
      <c r="P82" s="208"/>
      <c r="Q82" s="83"/>
      <c r="R82" s="63" t="s">
        <v>3</v>
      </c>
      <c r="S82" s="64">
        <f>S80-S81</f>
        <v>10</v>
      </c>
      <c r="T82" s="65">
        <f t="shared" ref="T82:Z82" si="38">T80-T81</f>
        <v>10</v>
      </c>
      <c r="U82" s="64">
        <f t="shared" si="38"/>
        <v>0</v>
      </c>
      <c r="V82" s="64">
        <f t="shared" si="38"/>
        <v>9.9999999999999645E-2</v>
      </c>
      <c r="W82" s="64">
        <f t="shared" si="38"/>
        <v>10.599999999999966</v>
      </c>
      <c r="X82" s="64">
        <f t="shared" si="38"/>
        <v>10.5</v>
      </c>
      <c r="Y82" s="64">
        <f t="shared" si="38"/>
        <v>0.29999999999999982</v>
      </c>
      <c r="Z82" s="66">
        <f t="shared" si="38"/>
        <v>0.10000000000000009</v>
      </c>
      <c r="AA82" s="19"/>
      <c r="AB82" s="69" t="s">
        <v>33</v>
      </c>
      <c r="AC82" s="70">
        <f>(AC81)/((G80/1000000)*8.34)</f>
        <v>3.4287131085793381</v>
      </c>
      <c r="AD82" s="70">
        <f>(AD81)/((G80/1000000)*8.34)</f>
        <v>1.2071528344334845</v>
      </c>
      <c r="AE82" s="70">
        <f>(AE81)/((G80/1000000)*8.34)</f>
        <v>0</v>
      </c>
      <c r="AF82" s="211">
        <f>(AF81)/((G80/1000000)*8.34)</f>
        <v>1.5164233953214017</v>
      </c>
      <c r="AG82" s="212"/>
      <c r="AH82" s="14"/>
      <c r="AI82" s="85"/>
      <c r="AJ82" s="17"/>
      <c r="AK82" s="17"/>
      <c r="AL82" s="93"/>
      <c r="AM82" s="94" t="s">
        <v>36</v>
      </c>
      <c r="AN82" s="46">
        <f>AVERAGE(AN80,AP80)</f>
        <v>3.6499999999999998E-2</v>
      </c>
      <c r="AO82" s="95" t="s">
        <v>37</v>
      </c>
      <c r="AP82" s="48">
        <v>-3</v>
      </c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</row>
    <row r="83" spans="1:76" ht="2.1" customHeight="1" thickBot="1" x14ac:dyDescent="0.3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86"/>
      <c r="P83" s="1"/>
      <c r="Q83" s="89"/>
      <c r="R83" s="3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86"/>
      <c r="AI83" s="86"/>
      <c r="AJ83" s="1"/>
      <c r="AK83" s="1"/>
      <c r="AL83" s="86"/>
      <c r="AM83" s="9"/>
      <c r="AN83" s="9"/>
      <c r="AO83" s="9"/>
      <c r="AP83" s="9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</row>
    <row r="84" spans="1:76" ht="18.75" customHeight="1" x14ac:dyDescent="0.3">
      <c r="A84" s="197">
        <v>21</v>
      </c>
      <c r="B84" s="42" t="s">
        <v>0</v>
      </c>
      <c r="C84" s="50">
        <v>608657</v>
      </c>
      <c r="D84" s="50">
        <v>7509</v>
      </c>
      <c r="E84" s="50">
        <v>0</v>
      </c>
      <c r="F84" s="50">
        <v>22832</v>
      </c>
      <c r="G84" s="200">
        <f>C86</f>
        <v>1215400</v>
      </c>
      <c r="H84" s="201"/>
      <c r="I84" s="200">
        <f>SUM(D86:F86)</f>
        <v>59217</v>
      </c>
      <c r="J84" s="201"/>
      <c r="K84" s="200">
        <f>I84+G84</f>
        <v>1274617</v>
      </c>
      <c r="L84" s="201"/>
      <c r="M84" s="56" t="s">
        <v>10</v>
      </c>
      <c r="N84" s="52">
        <v>797088064</v>
      </c>
      <c r="O84" s="82"/>
      <c r="P84" s="206">
        <v>0.06</v>
      </c>
      <c r="Q84" s="82"/>
      <c r="R84" s="67" t="s">
        <v>10</v>
      </c>
      <c r="S84" s="59">
        <v>348</v>
      </c>
      <c r="T84" s="59">
        <v>302.89999999999998</v>
      </c>
      <c r="U84" s="59">
        <v>2.6</v>
      </c>
      <c r="V84" s="59">
        <v>6.8</v>
      </c>
      <c r="W84" s="60">
        <v>364.8</v>
      </c>
      <c r="X84" s="60">
        <v>337.5</v>
      </c>
      <c r="Y84" s="59">
        <v>7.7</v>
      </c>
      <c r="Z84" s="61">
        <v>1.1000000000000001</v>
      </c>
      <c r="AA84" s="19"/>
      <c r="AB84" s="67" t="s">
        <v>34</v>
      </c>
      <c r="AC84" s="22">
        <v>7.125</v>
      </c>
      <c r="AD84" s="22">
        <v>5.375</v>
      </c>
      <c r="AE84" s="22">
        <v>0</v>
      </c>
      <c r="AF84" s="22">
        <v>12</v>
      </c>
      <c r="AG84" s="23">
        <v>12</v>
      </c>
      <c r="AH84" s="92"/>
      <c r="AI84" s="98" t="s">
        <v>47</v>
      </c>
      <c r="AJ84" s="30">
        <v>20.2</v>
      </c>
      <c r="AK84" s="31">
        <v>7.44</v>
      </c>
      <c r="AL84" s="93"/>
      <c r="AM84" s="41" t="s">
        <v>44</v>
      </c>
      <c r="AN84" s="77">
        <v>2.8000000000000001E-2</v>
      </c>
      <c r="AO84" s="42" t="s">
        <v>45</v>
      </c>
      <c r="AP84" s="78">
        <v>4.4999999999999998E-2</v>
      </c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</row>
    <row r="85" spans="1:76" ht="19.5" customHeight="1" thickBot="1" x14ac:dyDescent="0.35">
      <c r="A85" s="198"/>
      <c r="B85" s="2" t="s">
        <v>1</v>
      </c>
      <c r="C85" s="11">
        <v>606743</v>
      </c>
      <c r="D85" s="11">
        <v>6439</v>
      </c>
      <c r="E85" s="11">
        <v>0</v>
      </c>
      <c r="F85" s="11">
        <v>22437</v>
      </c>
      <c r="G85" s="202"/>
      <c r="H85" s="203"/>
      <c r="I85" s="202"/>
      <c r="J85" s="203"/>
      <c r="K85" s="202"/>
      <c r="L85" s="203"/>
      <c r="M85" s="20" t="s">
        <v>11</v>
      </c>
      <c r="N85" s="53">
        <f>N80</f>
        <v>795607600</v>
      </c>
      <c r="O85" s="82"/>
      <c r="P85" s="207"/>
      <c r="Q85" s="82"/>
      <c r="R85" s="68" t="s">
        <v>11</v>
      </c>
      <c r="S85" s="7">
        <f t="shared" ref="S85:Z85" si="39">S80</f>
        <v>336.7</v>
      </c>
      <c r="T85" s="6">
        <f t="shared" si="39"/>
        <v>292.2</v>
      </c>
      <c r="U85" s="7">
        <f t="shared" si="39"/>
        <v>2.6</v>
      </c>
      <c r="V85" s="7">
        <f t="shared" si="39"/>
        <v>6.6</v>
      </c>
      <c r="W85" s="6">
        <f t="shared" si="39"/>
        <v>353.2</v>
      </c>
      <c r="X85" s="7">
        <f t="shared" si="39"/>
        <v>326.2</v>
      </c>
      <c r="Y85" s="7">
        <f t="shared" si="39"/>
        <v>7.5</v>
      </c>
      <c r="Z85" s="62">
        <f t="shared" si="39"/>
        <v>1.1000000000000001</v>
      </c>
      <c r="AA85" s="19"/>
      <c r="AB85" s="68" t="s">
        <v>31</v>
      </c>
      <c r="AC85" s="8">
        <f>(AC84*10.74)*0.5</f>
        <v>38.261250000000004</v>
      </c>
      <c r="AD85" s="8">
        <f>(AD84*2.2)</f>
        <v>11.825000000000001</v>
      </c>
      <c r="AE85" s="8">
        <f>(AE84*0.25)</f>
        <v>0</v>
      </c>
      <c r="AF85" s="209">
        <f>AF84+AG84</f>
        <v>24</v>
      </c>
      <c r="AG85" s="210"/>
      <c r="AH85" s="14"/>
      <c r="AI85" s="32" t="s">
        <v>48</v>
      </c>
      <c r="AJ85" s="33">
        <v>21.9</v>
      </c>
      <c r="AK85" s="34">
        <v>7.88</v>
      </c>
      <c r="AL85" s="93"/>
      <c r="AM85" s="43" t="s">
        <v>43</v>
      </c>
      <c r="AN85" s="16">
        <v>0.39800000000000002</v>
      </c>
      <c r="AO85" s="2" t="s">
        <v>46</v>
      </c>
      <c r="AP85" s="49">
        <v>0.19400000000000001</v>
      </c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</row>
    <row r="86" spans="1:76" ht="19.5" customHeight="1" thickBot="1" x14ac:dyDescent="0.35">
      <c r="A86" s="199"/>
      <c r="B86" s="71" t="s">
        <v>3</v>
      </c>
      <c r="C86" s="54">
        <f>C84+C85</f>
        <v>1215400</v>
      </c>
      <c r="D86" s="54">
        <f>D84+D85</f>
        <v>13948</v>
      </c>
      <c r="E86" s="54">
        <f>E84+E85</f>
        <v>0</v>
      </c>
      <c r="F86" s="54">
        <f>F84+F85</f>
        <v>45269</v>
      </c>
      <c r="G86" s="204"/>
      <c r="H86" s="205"/>
      <c r="I86" s="204"/>
      <c r="J86" s="205"/>
      <c r="K86" s="204"/>
      <c r="L86" s="205"/>
      <c r="M86" s="73" t="s">
        <v>3</v>
      </c>
      <c r="N86" s="55">
        <f>N84-N85</f>
        <v>1480464</v>
      </c>
      <c r="O86" s="83"/>
      <c r="P86" s="208"/>
      <c r="Q86" s="83"/>
      <c r="R86" s="63" t="s">
        <v>3</v>
      </c>
      <c r="S86" s="64">
        <f>S84-S85</f>
        <v>11.300000000000011</v>
      </c>
      <c r="T86" s="65">
        <f t="shared" ref="T86:Z86" si="40">T84-T85</f>
        <v>10.699999999999989</v>
      </c>
      <c r="U86" s="64">
        <f t="shared" si="40"/>
        <v>0</v>
      </c>
      <c r="V86" s="64">
        <f t="shared" si="40"/>
        <v>0.20000000000000018</v>
      </c>
      <c r="W86" s="64">
        <f t="shared" si="40"/>
        <v>11.600000000000023</v>
      </c>
      <c r="X86" s="64">
        <f t="shared" si="40"/>
        <v>11.300000000000011</v>
      </c>
      <c r="Y86" s="64">
        <f t="shared" si="40"/>
        <v>0.20000000000000018</v>
      </c>
      <c r="Z86" s="66">
        <f t="shared" si="40"/>
        <v>0</v>
      </c>
      <c r="AA86" s="19"/>
      <c r="AB86" s="69" t="s">
        <v>33</v>
      </c>
      <c r="AC86" s="70">
        <f>(AC85)/((G84/1000000)*8.34)</f>
        <v>3.7746255192653519</v>
      </c>
      <c r="AD86" s="70">
        <f>(AD85)/((G84/1000000)*8.34)</f>
        <v>1.1665835999951069</v>
      </c>
      <c r="AE86" s="70">
        <f>(AE85)/((G84/1000000)*8.34)</f>
        <v>0</v>
      </c>
      <c r="AF86" s="211">
        <f>(AF85)/((G84/1000000)*8.34)</f>
        <v>2.367696101469984</v>
      </c>
      <c r="AG86" s="212"/>
      <c r="AH86" s="14"/>
      <c r="AI86" s="85"/>
      <c r="AJ86" s="17"/>
      <c r="AK86" s="17"/>
      <c r="AL86" s="93"/>
      <c r="AM86" s="94" t="s">
        <v>36</v>
      </c>
      <c r="AN86" s="46">
        <f>AVERAGE(AN84,AP84)</f>
        <v>3.6499999999999998E-2</v>
      </c>
      <c r="AO86" s="95" t="s">
        <v>37</v>
      </c>
      <c r="AP86" s="48">
        <v>4</v>
      </c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</row>
    <row r="87" spans="1:76" ht="2.1" customHeight="1" thickBot="1" x14ac:dyDescent="0.3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86"/>
      <c r="P87" s="1"/>
      <c r="Q87" s="89"/>
      <c r="R87" s="3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86"/>
      <c r="AI87" s="86"/>
      <c r="AJ87" s="1"/>
      <c r="AK87" s="1"/>
      <c r="AL87" s="86"/>
      <c r="AM87" s="9"/>
      <c r="AN87" s="9"/>
      <c r="AO87" s="9"/>
      <c r="AP87" s="9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</row>
    <row r="88" spans="1:76" ht="18.75" x14ac:dyDescent="0.3">
      <c r="A88" s="197">
        <v>22</v>
      </c>
      <c r="B88" s="42" t="s">
        <v>0</v>
      </c>
      <c r="C88" s="50">
        <v>646282</v>
      </c>
      <c r="D88" s="50">
        <v>7524</v>
      </c>
      <c r="E88" s="50">
        <v>0</v>
      </c>
      <c r="F88" s="50">
        <v>15262</v>
      </c>
      <c r="G88" s="200">
        <f>C90</f>
        <v>1270606</v>
      </c>
      <c r="H88" s="201"/>
      <c r="I88" s="200">
        <f>SUM(D90:F90)</f>
        <v>80584</v>
      </c>
      <c r="J88" s="201"/>
      <c r="K88" s="200">
        <f>I88+G88</f>
        <v>1351190</v>
      </c>
      <c r="L88" s="201"/>
      <c r="M88" s="56" t="s">
        <v>10</v>
      </c>
      <c r="N88" s="52">
        <v>798436700</v>
      </c>
      <c r="O88" s="82"/>
      <c r="P88" s="206">
        <v>0</v>
      </c>
      <c r="Q88" s="82"/>
      <c r="R88" s="67" t="s">
        <v>10</v>
      </c>
      <c r="S88" s="59">
        <v>356.1</v>
      </c>
      <c r="T88" s="59">
        <v>311.60000000000002</v>
      </c>
      <c r="U88" s="59">
        <v>2.6</v>
      </c>
      <c r="V88" s="59">
        <v>7.1</v>
      </c>
      <c r="W88" s="60">
        <v>373.5</v>
      </c>
      <c r="X88" s="60">
        <v>346.3</v>
      </c>
      <c r="Y88" s="59">
        <v>7.9</v>
      </c>
      <c r="Z88" s="61">
        <v>1.1000000000000001</v>
      </c>
      <c r="AA88" s="19"/>
      <c r="AB88" s="67" t="s">
        <v>34</v>
      </c>
      <c r="AC88" s="22">
        <v>6.5</v>
      </c>
      <c r="AD88" s="22">
        <v>5.375</v>
      </c>
      <c r="AE88" s="22">
        <v>0</v>
      </c>
      <c r="AF88" s="22">
        <v>9</v>
      </c>
      <c r="AG88" s="23">
        <v>9</v>
      </c>
      <c r="AH88" s="92"/>
      <c r="AI88" s="98" t="s">
        <v>47</v>
      </c>
      <c r="AJ88" s="30">
        <v>18.2</v>
      </c>
      <c r="AK88" s="31">
        <v>7.52</v>
      </c>
      <c r="AL88" s="93"/>
      <c r="AM88" s="41" t="s">
        <v>44</v>
      </c>
      <c r="AN88" s="77">
        <v>3.3000000000000002E-2</v>
      </c>
      <c r="AO88" s="42" t="s">
        <v>45</v>
      </c>
      <c r="AP88" s="78">
        <v>7.0000000000000007E-2</v>
      </c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</row>
    <row r="89" spans="1:76" ht="19.5" thickBot="1" x14ac:dyDescent="0.35">
      <c r="A89" s="198"/>
      <c r="B89" s="2" t="s">
        <v>1</v>
      </c>
      <c r="C89" s="11">
        <v>624324</v>
      </c>
      <c r="D89" s="11">
        <v>0</v>
      </c>
      <c r="E89" s="11">
        <v>31049</v>
      </c>
      <c r="F89" s="11">
        <v>26749</v>
      </c>
      <c r="G89" s="202"/>
      <c r="H89" s="203"/>
      <c r="I89" s="202"/>
      <c r="J89" s="203"/>
      <c r="K89" s="202"/>
      <c r="L89" s="203"/>
      <c r="M89" s="20" t="s">
        <v>11</v>
      </c>
      <c r="N89" s="53">
        <f>N84</f>
        <v>797088064</v>
      </c>
      <c r="O89" s="82"/>
      <c r="P89" s="207"/>
      <c r="Q89" s="82"/>
      <c r="R89" s="68" t="s">
        <v>11</v>
      </c>
      <c r="S89" s="7">
        <f t="shared" ref="S89:Z89" si="41">S84</f>
        <v>348</v>
      </c>
      <c r="T89" s="6">
        <f t="shared" si="41"/>
        <v>302.89999999999998</v>
      </c>
      <c r="U89" s="7">
        <f t="shared" si="41"/>
        <v>2.6</v>
      </c>
      <c r="V89" s="7">
        <f t="shared" si="41"/>
        <v>6.8</v>
      </c>
      <c r="W89" s="6">
        <f t="shared" si="41"/>
        <v>364.8</v>
      </c>
      <c r="X89" s="7">
        <f t="shared" si="41"/>
        <v>337.5</v>
      </c>
      <c r="Y89" s="7">
        <f t="shared" si="41"/>
        <v>7.7</v>
      </c>
      <c r="Z89" s="62">
        <f t="shared" si="41"/>
        <v>1.1000000000000001</v>
      </c>
      <c r="AA89" s="19"/>
      <c r="AB89" s="68" t="s">
        <v>31</v>
      </c>
      <c r="AC89" s="8">
        <f>(AC88*10.74)*0.5</f>
        <v>34.905000000000001</v>
      </c>
      <c r="AD89" s="8">
        <f>(AD88*2.2)</f>
        <v>11.825000000000001</v>
      </c>
      <c r="AE89" s="8">
        <f>(AE88*0.25)</f>
        <v>0</v>
      </c>
      <c r="AF89" s="209">
        <f>AF88+AG88</f>
        <v>18</v>
      </c>
      <c r="AG89" s="210"/>
      <c r="AH89" s="14"/>
      <c r="AI89" s="32" t="s">
        <v>48</v>
      </c>
      <c r="AJ89" s="33">
        <v>20</v>
      </c>
      <c r="AK89" s="34">
        <v>7.9</v>
      </c>
      <c r="AL89" s="93"/>
      <c r="AM89" s="43" t="s">
        <v>43</v>
      </c>
      <c r="AN89" s="16">
        <v>0.23100000000000001</v>
      </c>
      <c r="AO89" s="2" t="s">
        <v>46</v>
      </c>
      <c r="AP89" s="49">
        <v>0.26200000000000001</v>
      </c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</row>
    <row r="90" spans="1:76" ht="19.5" thickBot="1" x14ac:dyDescent="0.35">
      <c r="A90" s="199"/>
      <c r="B90" s="71" t="s">
        <v>3</v>
      </c>
      <c r="C90" s="54">
        <f>C88+C89</f>
        <v>1270606</v>
      </c>
      <c r="D90" s="54">
        <f>D88+D89</f>
        <v>7524</v>
      </c>
      <c r="E90" s="54">
        <f>E88+E89</f>
        <v>31049</v>
      </c>
      <c r="F90" s="54">
        <f>F88+F89</f>
        <v>42011</v>
      </c>
      <c r="G90" s="204"/>
      <c r="H90" s="205"/>
      <c r="I90" s="204"/>
      <c r="J90" s="205"/>
      <c r="K90" s="204"/>
      <c r="L90" s="205"/>
      <c r="M90" s="73" t="s">
        <v>3</v>
      </c>
      <c r="N90" s="55">
        <f>N88-N89</f>
        <v>1348636</v>
      </c>
      <c r="O90" s="83"/>
      <c r="P90" s="208"/>
      <c r="Q90" s="83"/>
      <c r="R90" s="63" t="s">
        <v>3</v>
      </c>
      <c r="S90" s="64">
        <f>S88-S89</f>
        <v>8.1000000000000227</v>
      </c>
      <c r="T90" s="65">
        <f t="shared" ref="T90:Z90" si="42">T88-T89</f>
        <v>8.7000000000000455</v>
      </c>
      <c r="U90" s="64">
        <f t="shared" si="42"/>
        <v>0</v>
      </c>
      <c r="V90" s="64">
        <f t="shared" si="42"/>
        <v>0.29999999999999982</v>
      </c>
      <c r="W90" s="64">
        <f t="shared" si="42"/>
        <v>8.6999999999999886</v>
      </c>
      <c r="X90" s="64">
        <f t="shared" si="42"/>
        <v>8.8000000000000114</v>
      </c>
      <c r="Y90" s="64">
        <f t="shared" si="42"/>
        <v>0.20000000000000018</v>
      </c>
      <c r="Z90" s="66">
        <f t="shared" si="42"/>
        <v>0</v>
      </c>
      <c r="AA90" s="19"/>
      <c r="AB90" s="69" t="s">
        <v>33</v>
      </c>
      <c r="AC90" s="70">
        <f>(AC89)/((G88/1000000)*8.34)</f>
        <v>3.2939021211619903</v>
      </c>
      <c r="AD90" s="70">
        <f>(AD89)/((G88/1000000)*8.34)</f>
        <v>1.1158972233989555</v>
      </c>
      <c r="AE90" s="70">
        <f>(AE89)/((G88/1000000)*8.34)</f>
        <v>0</v>
      </c>
      <c r="AF90" s="211">
        <f>(AF89)/((G88/1000000)*8.34)</f>
        <v>1.6986173379434415</v>
      </c>
      <c r="AG90" s="212"/>
      <c r="AH90" s="14"/>
      <c r="AI90" s="85"/>
      <c r="AJ90" s="17"/>
      <c r="AK90" s="17"/>
      <c r="AL90" s="93"/>
      <c r="AM90" s="94" t="s">
        <v>36</v>
      </c>
      <c r="AN90" s="46">
        <f>AVERAGE(AN88,AP88)</f>
        <v>5.1500000000000004E-2</v>
      </c>
      <c r="AO90" s="95" t="s">
        <v>37</v>
      </c>
      <c r="AP90" s="48">
        <v>-1</v>
      </c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</row>
    <row r="91" spans="1:76" ht="2.1" customHeight="1" thickBot="1" x14ac:dyDescent="0.3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86"/>
      <c r="P91" s="1"/>
      <c r="Q91" s="89"/>
      <c r="R91" s="3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86"/>
      <c r="AI91" s="86"/>
      <c r="AJ91" s="1"/>
      <c r="AK91" s="1"/>
      <c r="AL91" s="86"/>
      <c r="AM91" s="9"/>
      <c r="AN91" s="9"/>
      <c r="AO91" s="9"/>
      <c r="AP91" s="9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</row>
    <row r="92" spans="1:76" ht="18.75" x14ac:dyDescent="0.3">
      <c r="A92" s="197">
        <v>23</v>
      </c>
      <c r="B92" s="42" t="s">
        <v>0</v>
      </c>
      <c r="C92" s="50">
        <v>309765</v>
      </c>
      <c r="D92" s="50">
        <v>0</v>
      </c>
      <c r="E92" s="50">
        <v>0</v>
      </c>
      <c r="F92" s="50">
        <v>15803</v>
      </c>
      <c r="G92" s="200">
        <f>C94</f>
        <v>1416015</v>
      </c>
      <c r="H92" s="201"/>
      <c r="I92" s="200">
        <f>SUM(D94:F94)</f>
        <v>73746</v>
      </c>
      <c r="J92" s="201"/>
      <c r="K92" s="200">
        <f>I92+G92</f>
        <v>1489761</v>
      </c>
      <c r="L92" s="201"/>
      <c r="M92" s="56" t="s">
        <v>10</v>
      </c>
      <c r="N92" s="52">
        <v>799950400</v>
      </c>
      <c r="O92" s="82"/>
      <c r="P92" s="206">
        <v>0</v>
      </c>
      <c r="Q92" s="82"/>
      <c r="R92" s="67" t="s">
        <v>10</v>
      </c>
      <c r="S92" s="59">
        <v>356.7</v>
      </c>
      <c r="T92" s="59">
        <v>328.3</v>
      </c>
      <c r="U92" s="59">
        <v>2.6</v>
      </c>
      <c r="V92" s="59">
        <v>7.3</v>
      </c>
      <c r="W92" s="60">
        <v>374</v>
      </c>
      <c r="X92" s="60">
        <v>363.5</v>
      </c>
      <c r="Y92" s="59">
        <v>7.9</v>
      </c>
      <c r="Z92" s="61">
        <v>1.1000000000000001</v>
      </c>
      <c r="AA92" s="19"/>
      <c r="AB92" s="67" t="s">
        <v>34</v>
      </c>
      <c r="AC92" s="22">
        <v>7.0625</v>
      </c>
      <c r="AD92" s="22">
        <v>5.15</v>
      </c>
      <c r="AE92" s="22">
        <v>0</v>
      </c>
      <c r="AF92" s="22">
        <v>10</v>
      </c>
      <c r="AG92" s="23">
        <v>8</v>
      </c>
      <c r="AH92" s="92"/>
      <c r="AI92" s="98" t="s">
        <v>47</v>
      </c>
      <c r="AJ92" s="30">
        <v>18.600000000000001</v>
      </c>
      <c r="AK92" s="31">
        <v>7.58</v>
      </c>
      <c r="AL92" s="93"/>
      <c r="AM92" s="41" t="s">
        <v>44</v>
      </c>
      <c r="AN92" s="77">
        <v>3.4000000000000002E-2</v>
      </c>
      <c r="AO92" s="42" t="s">
        <v>45</v>
      </c>
      <c r="AP92" s="78">
        <v>4.8000000000000001E-2</v>
      </c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</row>
    <row r="93" spans="1:76" ht="19.5" thickBot="1" x14ac:dyDescent="0.35">
      <c r="A93" s="198"/>
      <c r="B93" s="2" t="s">
        <v>1</v>
      </c>
      <c r="C93" s="11">
        <v>1106250</v>
      </c>
      <c r="D93" s="11">
        <v>6452</v>
      </c>
      <c r="E93" s="11">
        <v>31060</v>
      </c>
      <c r="F93" s="11">
        <v>20431</v>
      </c>
      <c r="G93" s="202"/>
      <c r="H93" s="203"/>
      <c r="I93" s="202"/>
      <c r="J93" s="203"/>
      <c r="K93" s="202"/>
      <c r="L93" s="203"/>
      <c r="M93" s="20" t="s">
        <v>11</v>
      </c>
      <c r="N93" s="53">
        <f>N88</f>
        <v>798436700</v>
      </c>
      <c r="O93" s="82"/>
      <c r="P93" s="207"/>
      <c r="Q93" s="82"/>
      <c r="R93" s="68" t="s">
        <v>11</v>
      </c>
      <c r="S93" s="7">
        <f t="shared" ref="S93:Z93" si="43">S88</f>
        <v>356.1</v>
      </c>
      <c r="T93" s="6">
        <f t="shared" si="43"/>
        <v>311.60000000000002</v>
      </c>
      <c r="U93" s="7">
        <f t="shared" si="43"/>
        <v>2.6</v>
      </c>
      <c r="V93" s="7">
        <f t="shared" si="43"/>
        <v>7.1</v>
      </c>
      <c r="W93" s="6">
        <f t="shared" si="43"/>
        <v>373.5</v>
      </c>
      <c r="X93" s="7">
        <f t="shared" si="43"/>
        <v>346.3</v>
      </c>
      <c r="Y93" s="7">
        <f t="shared" si="43"/>
        <v>7.9</v>
      </c>
      <c r="Z93" s="62">
        <f t="shared" si="43"/>
        <v>1.1000000000000001</v>
      </c>
      <c r="AA93" s="19"/>
      <c r="AB93" s="68" t="s">
        <v>31</v>
      </c>
      <c r="AC93" s="8">
        <f>(AC92*10.74)*0.5</f>
        <v>37.925625000000004</v>
      </c>
      <c r="AD93" s="8">
        <f>(AD92*2.2)</f>
        <v>11.330000000000002</v>
      </c>
      <c r="AE93" s="8">
        <f>(AE92*0.25)</f>
        <v>0</v>
      </c>
      <c r="AF93" s="209">
        <f>AF92+AG92</f>
        <v>18</v>
      </c>
      <c r="AG93" s="210"/>
      <c r="AH93" s="14"/>
      <c r="AI93" s="32" t="s">
        <v>48</v>
      </c>
      <c r="AJ93" s="33">
        <v>19.5</v>
      </c>
      <c r="AK93" s="34">
        <v>7.97</v>
      </c>
      <c r="AL93" s="93"/>
      <c r="AM93" s="43" t="s">
        <v>43</v>
      </c>
      <c r="AN93" s="16">
        <v>0.29799999999999999</v>
      </c>
      <c r="AO93" s="2" t="s">
        <v>46</v>
      </c>
      <c r="AP93" s="49">
        <v>0.35</v>
      </c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</row>
    <row r="94" spans="1:76" ht="19.5" thickBot="1" x14ac:dyDescent="0.35">
      <c r="A94" s="199"/>
      <c r="B94" s="71" t="s">
        <v>3</v>
      </c>
      <c r="C94" s="54">
        <f>C92+C93</f>
        <v>1416015</v>
      </c>
      <c r="D94" s="54">
        <f>D92+D93</f>
        <v>6452</v>
      </c>
      <c r="E94" s="54">
        <f>E92+E93</f>
        <v>31060</v>
      </c>
      <c r="F94" s="54">
        <f>F92+F93</f>
        <v>36234</v>
      </c>
      <c r="G94" s="204"/>
      <c r="H94" s="205"/>
      <c r="I94" s="204"/>
      <c r="J94" s="205"/>
      <c r="K94" s="204"/>
      <c r="L94" s="205"/>
      <c r="M94" s="73" t="s">
        <v>3</v>
      </c>
      <c r="N94" s="55">
        <f>N92-N93</f>
        <v>1513700</v>
      </c>
      <c r="O94" s="83"/>
      <c r="P94" s="208"/>
      <c r="Q94" s="83"/>
      <c r="R94" s="63" t="s">
        <v>3</v>
      </c>
      <c r="S94" s="64">
        <f>S92-S93</f>
        <v>0.59999999999996589</v>
      </c>
      <c r="T94" s="65">
        <f t="shared" ref="T94:Z94" si="44">T92-T93</f>
        <v>16.699999999999989</v>
      </c>
      <c r="U94" s="64">
        <f t="shared" si="44"/>
        <v>0</v>
      </c>
      <c r="V94" s="64">
        <f t="shared" si="44"/>
        <v>0.20000000000000018</v>
      </c>
      <c r="W94" s="64">
        <f t="shared" si="44"/>
        <v>0.5</v>
      </c>
      <c r="X94" s="64">
        <f t="shared" si="44"/>
        <v>17.199999999999989</v>
      </c>
      <c r="Y94" s="64">
        <f t="shared" si="44"/>
        <v>0</v>
      </c>
      <c r="Z94" s="66">
        <f t="shared" si="44"/>
        <v>0</v>
      </c>
      <c r="AA94" s="19"/>
      <c r="AB94" s="69" t="s">
        <v>33</v>
      </c>
      <c r="AC94" s="70">
        <f>(AC93)/((G92/1000000)*8.34)</f>
        <v>3.2114328240588641</v>
      </c>
      <c r="AD94" s="70">
        <f>(AD93)/((G92/1000000)*8.34)</f>
        <v>0.95939180690066239</v>
      </c>
      <c r="AE94" s="70">
        <f>(AE93)/((G92/1000000)*8.34)</f>
        <v>0</v>
      </c>
      <c r="AF94" s="211">
        <f>(AF93)/((G92/1000000)*8.34)</f>
        <v>1.5241882192596576</v>
      </c>
      <c r="AG94" s="212"/>
      <c r="AH94" s="14"/>
      <c r="AI94" s="85"/>
      <c r="AJ94" s="17"/>
      <c r="AK94" s="17"/>
      <c r="AL94" s="93"/>
      <c r="AM94" s="94" t="s">
        <v>36</v>
      </c>
      <c r="AN94" s="46">
        <f>AVERAGE(AN92,AP92)</f>
        <v>4.1000000000000002E-2</v>
      </c>
      <c r="AO94" s="95" t="s">
        <v>37</v>
      </c>
      <c r="AP94" s="48">
        <v>3</v>
      </c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</row>
    <row r="95" spans="1:76" ht="2.1" customHeight="1" thickBot="1" x14ac:dyDescent="0.3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86"/>
      <c r="P95" s="1"/>
      <c r="Q95" s="89"/>
      <c r="R95" s="3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86"/>
      <c r="AI95" s="86"/>
      <c r="AJ95" s="1"/>
      <c r="AK95" s="1"/>
      <c r="AL95" s="86"/>
      <c r="AM95" s="9"/>
      <c r="AN95" s="9"/>
      <c r="AO95" s="9"/>
      <c r="AP95" s="9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</row>
    <row r="96" spans="1:76" ht="18.75" x14ac:dyDescent="0.3">
      <c r="A96" s="197">
        <v>24</v>
      </c>
      <c r="B96" s="42" t="s">
        <v>0</v>
      </c>
      <c r="C96" s="50">
        <v>0</v>
      </c>
      <c r="D96" s="50">
        <v>0</v>
      </c>
      <c r="E96" s="50">
        <v>0</v>
      </c>
      <c r="F96" s="50">
        <v>0</v>
      </c>
      <c r="G96" s="200">
        <f>C98</f>
        <v>1455890</v>
      </c>
      <c r="H96" s="201"/>
      <c r="I96" s="200">
        <f>SUM(D98:F98)</f>
        <v>65487</v>
      </c>
      <c r="J96" s="201"/>
      <c r="K96" s="200">
        <f>I96+G96</f>
        <v>1521377</v>
      </c>
      <c r="L96" s="201"/>
      <c r="M96" s="56" t="s">
        <v>10</v>
      </c>
      <c r="N96" s="52">
        <v>801537600</v>
      </c>
      <c r="O96" s="82"/>
      <c r="P96" s="206">
        <v>0</v>
      </c>
      <c r="Q96" s="82"/>
      <c r="R96" s="67" t="s">
        <v>10</v>
      </c>
      <c r="S96" s="59">
        <v>357.5</v>
      </c>
      <c r="T96" s="59">
        <v>345.1</v>
      </c>
      <c r="U96" s="59">
        <v>2.6</v>
      </c>
      <c r="V96" s="59">
        <v>7.5</v>
      </c>
      <c r="W96" s="60">
        <v>374.9</v>
      </c>
      <c r="X96" s="60">
        <v>380.7</v>
      </c>
      <c r="Y96" s="59">
        <v>8.1999999999999993</v>
      </c>
      <c r="Z96" s="61">
        <v>1.1000000000000001</v>
      </c>
      <c r="AA96" s="19"/>
      <c r="AB96" s="67" t="s">
        <v>34</v>
      </c>
      <c r="AC96" s="22">
        <v>6.875</v>
      </c>
      <c r="AD96" s="22">
        <v>6.25</v>
      </c>
      <c r="AE96" s="22">
        <v>0</v>
      </c>
      <c r="AF96" s="22">
        <v>12</v>
      </c>
      <c r="AG96" s="23">
        <v>9</v>
      </c>
      <c r="AH96" s="92"/>
      <c r="AI96" s="98" t="s">
        <v>47</v>
      </c>
      <c r="AJ96" s="30">
        <v>18.5</v>
      </c>
      <c r="AK96" s="31">
        <v>7.58</v>
      </c>
      <c r="AL96" s="93"/>
      <c r="AM96" s="41" t="s">
        <v>44</v>
      </c>
      <c r="AN96" s="77">
        <v>0</v>
      </c>
      <c r="AO96" s="42" t="s">
        <v>45</v>
      </c>
      <c r="AP96" s="78">
        <v>4.5999999999999999E-2</v>
      </c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</row>
    <row r="97" spans="1:76" ht="19.5" thickBot="1" x14ac:dyDescent="0.35">
      <c r="A97" s="198"/>
      <c r="B97" s="2" t="s">
        <v>1</v>
      </c>
      <c r="C97" s="11">
        <v>1455890</v>
      </c>
      <c r="D97" s="11">
        <v>14021</v>
      </c>
      <c r="E97" s="11">
        <v>31110</v>
      </c>
      <c r="F97" s="11">
        <v>20356</v>
      </c>
      <c r="G97" s="202"/>
      <c r="H97" s="203"/>
      <c r="I97" s="202"/>
      <c r="J97" s="203"/>
      <c r="K97" s="202"/>
      <c r="L97" s="203"/>
      <c r="M97" s="20" t="s">
        <v>11</v>
      </c>
      <c r="N97" s="53">
        <f>N92</f>
        <v>799950400</v>
      </c>
      <c r="O97" s="82"/>
      <c r="P97" s="207"/>
      <c r="Q97" s="82"/>
      <c r="R97" s="68" t="s">
        <v>11</v>
      </c>
      <c r="S97" s="7">
        <f t="shared" ref="S97:Z97" si="45">S92</f>
        <v>356.7</v>
      </c>
      <c r="T97" s="6">
        <f t="shared" si="45"/>
        <v>328.3</v>
      </c>
      <c r="U97" s="7">
        <f t="shared" si="45"/>
        <v>2.6</v>
      </c>
      <c r="V97" s="7">
        <f t="shared" si="45"/>
        <v>7.3</v>
      </c>
      <c r="W97" s="6">
        <f t="shared" si="45"/>
        <v>374</v>
      </c>
      <c r="X97" s="7">
        <f t="shared" si="45"/>
        <v>363.5</v>
      </c>
      <c r="Y97" s="7">
        <f t="shared" si="45"/>
        <v>7.9</v>
      </c>
      <c r="Z97" s="62">
        <f t="shared" si="45"/>
        <v>1.1000000000000001</v>
      </c>
      <c r="AA97" s="19"/>
      <c r="AB97" s="68" t="s">
        <v>31</v>
      </c>
      <c r="AC97" s="8">
        <f>(AC96*10.74)*0.5</f>
        <v>36.918750000000003</v>
      </c>
      <c r="AD97" s="8">
        <f>(AD96*2.2)</f>
        <v>13.750000000000002</v>
      </c>
      <c r="AE97" s="8">
        <f>(AE96*0.25)</f>
        <v>0</v>
      </c>
      <c r="AF97" s="209">
        <f>AF96+AG96</f>
        <v>21</v>
      </c>
      <c r="AG97" s="210"/>
      <c r="AH97" s="14"/>
      <c r="AI97" s="32" t="s">
        <v>48</v>
      </c>
      <c r="AJ97" s="33">
        <v>19.3</v>
      </c>
      <c r="AK97" s="34">
        <v>7.83</v>
      </c>
      <c r="AL97" s="93"/>
      <c r="AM97" s="43" t="s">
        <v>43</v>
      </c>
      <c r="AN97" s="16">
        <v>0</v>
      </c>
      <c r="AO97" s="2" t="s">
        <v>46</v>
      </c>
      <c r="AP97" s="49">
        <v>0.33</v>
      </c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</row>
    <row r="98" spans="1:76" ht="19.5" thickBot="1" x14ac:dyDescent="0.35">
      <c r="A98" s="199"/>
      <c r="B98" s="71" t="s">
        <v>3</v>
      </c>
      <c r="C98" s="54">
        <f>C96+C97</f>
        <v>1455890</v>
      </c>
      <c r="D98" s="54">
        <f>D96+D97</f>
        <v>14021</v>
      </c>
      <c r="E98" s="54">
        <f>E96+E97</f>
        <v>31110</v>
      </c>
      <c r="F98" s="54">
        <f>F96+F97</f>
        <v>20356</v>
      </c>
      <c r="G98" s="204"/>
      <c r="H98" s="205"/>
      <c r="I98" s="204"/>
      <c r="J98" s="205"/>
      <c r="K98" s="204"/>
      <c r="L98" s="205"/>
      <c r="M98" s="73" t="s">
        <v>3</v>
      </c>
      <c r="N98" s="55">
        <f>N96-N97</f>
        <v>1587200</v>
      </c>
      <c r="O98" s="83"/>
      <c r="P98" s="208"/>
      <c r="Q98" s="83"/>
      <c r="R98" s="63" t="s">
        <v>3</v>
      </c>
      <c r="S98" s="64">
        <f>S96-S97</f>
        <v>0.80000000000001137</v>
      </c>
      <c r="T98" s="65">
        <f t="shared" ref="T98:Z98" si="46">T96-T97</f>
        <v>16.800000000000011</v>
      </c>
      <c r="U98" s="64">
        <f t="shared" si="46"/>
        <v>0</v>
      </c>
      <c r="V98" s="64">
        <f t="shared" si="46"/>
        <v>0.20000000000000018</v>
      </c>
      <c r="W98" s="64">
        <f t="shared" si="46"/>
        <v>0.89999999999997726</v>
      </c>
      <c r="X98" s="64">
        <f t="shared" si="46"/>
        <v>17.199999999999989</v>
      </c>
      <c r="Y98" s="64">
        <f t="shared" si="46"/>
        <v>0.29999999999999893</v>
      </c>
      <c r="Z98" s="66">
        <f t="shared" si="46"/>
        <v>0</v>
      </c>
      <c r="AA98" s="19"/>
      <c r="AB98" s="69" t="s">
        <v>33</v>
      </c>
      <c r="AC98" s="70">
        <f>(AC97)/((G96/1000000)*8.34)</f>
        <v>3.0405515753892987</v>
      </c>
      <c r="AD98" s="70">
        <f>(AD97)/((G96/1000000)*8.34)</f>
        <v>1.1324214433479698</v>
      </c>
      <c r="AE98" s="70">
        <f>(AE97)/((G96/1000000)*8.34)</f>
        <v>0</v>
      </c>
      <c r="AF98" s="211">
        <f>(AF97)/((G96/1000000)*8.34)</f>
        <v>1.7295163862041718</v>
      </c>
      <c r="AG98" s="212"/>
      <c r="AH98" s="14"/>
      <c r="AI98" s="85"/>
      <c r="AJ98" s="17"/>
      <c r="AK98" s="17"/>
      <c r="AL98" s="93"/>
      <c r="AM98" s="94" t="s">
        <v>36</v>
      </c>
      <c r="AN98" s="46">
        <f>AVERAGE(AN96,AP96)</f>
        <v>2.3E-2</v>
      </c>
      <c r="AO98" s="95" t="s">
        <v>37</v>
      </c>
      <c r="AP98" s="48">
        <v>-4</v>
      </c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</row>
    <row r="99" spans="1:76" ht="2.1" customHeight="1" thickBot="1" x14ac:dyDescent="0.3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86"/>
      <c r="P99" s="1"/>
      <c r="Q99" s="89"/>
      <c r="R99" s="3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86"/>
      <c r="AI99" s="86"/>
      <c r="AJ99" s="1"/>
      <c r="AK99" s="1"/>
      <c r="AL99" s="86"/>
      <c r="AM99" s="9"/>
      <c r="AN99" s="9"/>
      <c r="AO99" s="9"/>
      <c r="AP99" s="9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</row>
    <row r="100" spans="1:76" ht="18.75" x14ac:dyDescent="0.3">
      <c r="A100" s="197">
        <v>25</v>
      </c>
      <c r="B100" s="42" t="s">
        <v>0</v>
      </c>
      <c r="C100" s="50">
        <v>495557</v>
      </c>
      <c r="D100" s="50">
        <v>0</v>
      </c>
      <c r="E100" s="50">
        <v>0</v>
      </c>
      <c r="F100" s="50">
        <v>18030</v>
      </c>
      <c r="G100" s="200">
        <f>C102</f>
        <v>1258125</v>
      </c>
      <c r="H100" s="201"/>
      <c r="I100" s="200">
        <f>SUM(D102:F102)</f>
        <v>47500</v>
      </c>
      <c r="J100" s="201"/>
      <c r="K100" s="200">
        <f>I100+G100</f>
        <v>1305625</v>
      </c>
      <c r="L100" s="201"/>
      <c r="M100" s="56" t="s">
        <v>10</v>
      </c>
      <c r="N100" s="52">
        <v>803082600</v>
      </c>
      <c r="O100" s="82"/>
      <c r="P100" s="206">
        <v>0</v>
      </c>
      <c r="Q100" s="82"/>
      <c r="R100" s="67" t="s">
        <v>10</v>
      </c>
      <c r="S100" s="59">
        <v>368.2</v>
      </c>
      <c r="T100" s="59">
        <v>355.6</v>
      </c>
      <c r="U100" s="59">
        <v>2.6</v>
      </c>
      <c r="V100" s="59">
        <v>7.8</v>
      </c>
      <c r="W100" s="60">
        <v>386.1</v>
      </c>
      <c r="X100" s="60">
        <v>391.6</v>
      </c>
      <c r="Y100" s="59">
        <v>8.4</v>
      </c>
      <c r="Z100" s="61">
        <v>1.1000000000000001</v>
      </c>
      <c r="AA100" s="19"/>
      <c r="AB100" s="67" t="s">
        <v>34</v>
      </c>
      <c r="AC100" s="22">
        <v>6.875</v>
      </c>
      <c r="AD100" s="22">
        <v>6.375</v>
      </c>
      <c r="AE100" s="22">
        <v>0</v>
      </c>
      <c r="AF100" s="22">
        <v>12</v>
      </c>
      <c r="AG100" s="23">
        <v>12</v>
      </c>
      <c r="AH100" s="92"/>
      <c r="AI100" s="98" t="s">
        <v>47</v>
      </c>
      <c r="AJ100" s="30">
        <v>18.399999999999999</v>
      </c>
      <c r="AK100" s="31">
        <v>7.41</v>
      </c>
      <c r="AL100" s="93"/>
      <c r="AM100" s="41" t="s">
        <v>44</v>
      </c>
      <c r="AN100" s="77">
        <v>2.9000000000000001E-2</v>
      </c>
      <c r="AO100" s="42" t="s">
        <v>45</v>
      </c>
      <c r="AP100" s="78">
        <v>4.5999999999999999E-2</v>
      </c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</row>
    <row r="101" spans="1:76" ht="19.5" thickBot="1" x14ac:dyDescent="0.35">
      <c r="A101" s="198"/>
      <c r="B101" s="2" t="s">
        <v>1</v>
      </c>
      <c r="C101" s="11">
        <v>762568</v>
      </c>
      <c r="D101" s="11">
        <v>6549</v>
      </c>
      <c r="E101" s="11">
        <v>0</v>
      </c>
      <c r="F101" s="11">
        <v>22921</v>
      </c>
      <c r="G101" s="202"/>
      <c r="H101" s="203"/>
      <c r="I101" s="202"/>
      <c r="J101" s="203"/>
      <c r="K101" s="202"/>
      <c r="L101" s="203"/>
      <c r="M101" s="20" t="s">
        <v>11</v>
      </c>
      <c r="N101" s="53">
        <f>N96</f>
        <v>801537600</v>
      </c>
      <c r="O101" s="82"/>
      <c r="P101" s="207"/>
      <c r="Q101" s="82"/>
      <c r="R101" s="68" t="s">
        <v>11</v>
      </c>
      <c r="S101" s="7">
        <f t="shared" ref="S101:Z101" si="47">S96</f>
        <v>357.5</v>
      </c>
      <c r="T101" s="6">
        <f t="shared" si="47"/>
        <v>345.1</v>
      </c>
      <c r="U101" s="7">
        <f t="shared" si="47"/>
        <v>2.6</v>
      </c>
      <c r="V101" s="7">
        <f t="shared" si="47"/>
        <v>7.5</v>
      </c>
      <c r="W101" s="6">
        <f t="shared" si="47"/>
        <v>374.9</v>
      </c>
      <c r="X101" s="7">
        <f t="shared" si="47"/>
        <v>380.7</v>
      </c>
      <c r="Y101" s="7">
        <f t="shared" si="47"/>
        <v>8.1999999999999993</v>
      </c>
      <c r="Z101" s="62">
        <f t="shared" si="47"/>
        <v>1.1000000000000001</v>
      </c>
      <c r="AA101" s="19"/>
      <c r="AB101" s="68" t="s">
        <v>31</v>
      </c>
      <c r="AC101" s="8">
        <f>(AC100*10.74)*0.5</f>
        <v>36.918750000000003</v>
      </c>
      <c r="AD101" s="8">
        <f>(AD100*2.2)</f>
        <v>14.025</v>
      </c>
      <c r="AE101" s="8">
        <f>(AE100*0.25)</f>
        <v>0</v>
      </c>
      <c r="AF101" s="209">
        <f>AF100+AG100</f>
        <v>24</v>
      </c>
      <c r="AG101" s="210"/>
      <c r="AH101" s="14"/>
      <c r="AI101" s="32" t="s">
        <v>48</v>
      </c>
      <c r="AJ101" s="33">
        <v>20.100000000000001</v>
      </c>
      <c r="AK101" s="34">
        <v>7.79</v>
      </c>
      <c r="AL101" s="93"/>
      <c r="AM101" s="43" t="s">
        <v>43</v>
      </c>
      <c r="AN101" s="16">
        <v>0.23300000000000001</v>
      </c>
      <c r="AO101" s="2" t="s">
        <v>46</v>
      </c>
      <c r="AP101" s="49">
        <v>0.31900000000000001</v>
      </c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</row>
    <row r="102" spans="1:76" ht="19.5" thickBot="1" x14ac:dyDescent="0.35">
      <c r="A102" s="199"/>
      <c r="B102" s="71" t="s">
        <v>3</v>
      </c>
      <c r="C102" s="54">
        <f>C100+C101</f>
        <v>1258125</v>
      </c>
      <c r="D102" s="54">
        <f>D100+D101</f>
        <v>6549</v>
      </c>
      <c r="E102" s="54">
        <f>E100+E101</f>
        <v>0</v>
      </c>
      <c r="F102" s="54">
        <f>F100+F101</f>
        <v>40951</v>
      </c>
      <c r="G102" s="204"/>
      <c r="H102" s="205"/>
      <c r="I102" s="204"/>
      <c r="J102" s="205"/>
      <c r="K102" s="204"/>
      <c r="L102" s="205"/>
      <c r="M102" s="73" t="s">
        <v>3</v>
      </c>
      <c r="N102" s="55">
        <f>N100-N101</f>
        <v>1545000</v>
      </c>
      <c r="O102" s="83"/>
      <c r="P102" s="208"/>
      <c r="Q102" s="83"/>
      <c r="R102" s="63" t="s">
        <v>3</v>
      </c>
      <c r="S102" s="64">
        <f>S100-S101</f>
        <v>10.699999999999989</v>
      </c>
      <c r="T102" s="65">
        <f t="shared" ref="T102:Z102" si="48">T100-T101</f>
        <v>10.5</v>
      </c>
      <c r="U102" s="64">
        <f t="shared" si="48"/>
        <v>0</v>
      </c>
      <c r="V102" s="64">
        <f t="shared" si="48"/>
        <v>0.29999999999999982</v>
      </c>
      <c r="W102" s="64">
        <f t="shared" si="48"/>
        <v>11.200000000000045</v>
      </c>
      <c r="X102" s="64">
        <f t="shared" si="48"/>
        <v>10.900000000000034</v>
      </c>
      <c r="Y102" s="64">
        <f t="shared" si="48"/>
        <v>0.20000000000000107</v>
      </c>
      <c r="Z102" s="66">
        <f t="shared" si="48"/>
        <v>0</v>
      </c>
      <c r="AA102" s="19"/>
      <c r="AB102" s="69" t="s">
        <v>33</v>
      </c>
      <c r="AC102" s="70">
        <f>(AC101)/((G100/1000000)*8.34)</f>
        <v>3.5184966780673825</v>
      </c>
      <c r="AD102" s="70">
        <f>(AD101)/((G100/1000000)*8.34)</f>
        <v>1.3366356095451508</v>
      </c>
      <c r="AE102" s="70">
        <f>(AE101)/((G100/1000000)*8.34)</f>
        <v>0</v>
      </c>
      <c r="AF102" s="211">
        <f>(AF101)/((G100/1000000)*8.34)</f>
        <v>2.2872908826441085</v>
      </c>
      <c r="AG102" s="212"/>
      <c r="AH102" s="14"/>
      <c r="AI102" s="85"/>
      <c r="AJ102" s="17"/>
      <c r="AK102" s="17"/>
      <c r="AL102" s="93"/>
      <c r="AM102" s="94" t="s">
        <v>36</v>
      </c>
      <c r="AN102" s="46">
        <f>AVERAGE(AN100,AP100)</f>
        <v>3.7499999999999999E-2</v>
      </c>
      <c r="AO102" s="95" t="s">
        <v>37</v>
      </c>
      <c r="AP102" s="48">
        <v>-2</v>
      </c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</row>
    <row r="103" spans="1:76" ht="2.1" customHeight="1" thickBot="1" x14ac:dyDescent="0.3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86"/>
      <c r="P103" s="1"/>
      <c r="Q103" s="89"/>
      <c r="R103" s="3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86"/>
      <c r="AI103" s="86"/>
      <c r="AJ103" s="1"/>
      <c r="AK103" s="1"/>
      <c r="AL103" s="86"/>
      <c r="AM103" s="9"/>
      <c r="AN103" s="9"/>
      <c r="AO103" s="9"/>
      <c r="AP103" s="9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</row>
    <row r="104" spans="1:76" ht="18.75" x14ac:dyDescent="0.3">
      <c r="A104" s="197">
        <v>26</v>
      </c>
      <c r="B104" s="42" t="s">
        <v>0</v>
      </c>
      <c r="C104" s="50">
        <v>652155</v>
      </c>
      <c r="D104" s="50">
        <v>7502</v>
      </c>
      <c r="E104" s="50">
        <v>0</v>
      </c>
      <c r="F104" s="50">
        <v>15282</v>
      </c>
      <c r="G104" s="200">
        <f>C106</f>
        <v>1278221</v>
      </c>
      <c r="H104" s="201"/>
      <c r="I104" s="200">
        <f>SUM(D106:F106)</f>
        <v>81457</v>
      </c>
      <c r="J104" s="201"/>
      <c r="K104" s="200">
        <f>I104+G104</f>
        <v>1359678</v>
      </c>
      <c r="L104" s="201"/>
      <c r="M104" s="56" t="s">
        <v>10</v>
      </c>
      <c r="N104" s="52">
        <v>804692100</v>
      </c>
      <c r="O104" s="82"/>
      <c r="P104" s="206">
        <v>0</v>
      </c>
      <c r="Q104" s="82"/>
      <c r="R104" s="67" t="s">
        <v>10</v>
      </c>
      <c r="S104" s="59">
        <v>379.2</v>
      </c>
      <c r="T104" s="59">
        <v>366.7</v>
      </c>
      <c r="U104" s="59">
        <v>2.6</v>
      </c>
      <c r="V104" s="59">
        <v>7.9</v>
      </c>
      <c r="W104" s="60">
        <v>397.5</v>
      </c>
      <c r="X104" s="60">
        <v>403.1</v>
      </c>
      <c r="Y104" s="59">
        <v>8.6</v>
      </c>
      <c r="Z104" s="61">
        <v>1.2</v>
      </c>
      <c r="AA104" s="19"/>
      <c r="AB104" s="67" t="s">
        <v>34</v>
      </c>
      <c r="AC104" s="22">
        <v>6.25</v>
      </c>
      <c r="AD104" s="22">
        <v>7</v>
      </c>
      <c r="AE104" s="22">
        <v>0</v>
      </c>
      <c r="AF104" s="22">
        <v>12</v>
      </c>
      <c r="AG104" s="23">
        <v>12</v>
      </c>
      <c r="AH104" s="92"/>
      <c r="AI104" s="98" t="s">
        <v>47</v>
      </c>
      <c r="AJ104" s="30">
        <v>17.399999999999999</v>
      </c>
      <c r="AK104" s="31">
        <v>7.49</v>
      </c>
      <c r="AL104" s="93"/>
      <c r="AM104" s="41" t="s">
        <v>44</v>
      </c>
      <c r="AN104" s="77">
        <v>2.5000000000000001E-2</v>
      </c>
      <c r="AO104" s="42" t="s">
        <v>45</v>
      </c>
      <c r="AP104" s="78">
        <v>5.6000000000000001E-2</v>
      </c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</row>
    <row r="105" spans="1:76" ht="19.5" thickBot="1" x14ac:dyDescent="0.35">
      <c r="A105" s="198"/>
      <c r="B105" s="2" t="s">
        <v>1</v>
      </c>
      <c r="C105" s="11">
        <v>626066</v>
      </c>
      <c r="D105" s="11">
        <v>0</v>
      </c>
      <c r="E105" s="11">
        <v>31454</v>
      </c>
      <c r="F105" s="11">
        <v>27219</v>
      </c>
      <c r="G105" s="202"/>
      <c r="H105" s="203"/>
      <c r="I105" s="202"/>
      <c r="J105" s="203"/>
      <c r="K105" s="202"/>
      <c r="L105" s="203"/>
      <c r="M105" s="20" t="s">
        <v>11</v>
      </c>
      <c r="N105" s="53">
        <f>N100</f>
        <v>803082600</v>
      </c>
      <c r="O105" s="82"/>
      <c r="P105" s="207"/>
      <c r="Q105" s="82"/>
      <c r="R105" s="68" t="s">
        <v>11</v>
      </c>
      <c r="S105" s="7">
        <f t="shared" ref="S105:Z105" si="49">S100</f>
        <v>368.2</v>
      </c>
      <c r="T105" s="6">
        <f t="shared" si="49"/>
        <v>355.6</v>
      </c>
      <c r="U105" s="7">
        <f t="shared" si="49"/>
        <v>2.6</v>
      </c>
      <c r="V105" s="7">
        <f t="shared" si="49"/>
        <v>7.8</v>
      </c>
      <c r="W105" s="6">
        <f t="shared" si="49"/>
        <v>386.1</v>
      </c>
      <c r="X105" s="7">
        <f t="shared" si="49"/>
        <v>391.6</v>
      </c>
      <c r="Y105" s="7">
        <f t="shared" si="49"/>
        <v>8.4</v>
      </c>
      <c r="Z105" s="62">
        <f t="shared" si="49"/>
        <v>1.1000000000000001</v>
      </c>
      <c r="AA105" s="19"/>
      <c r="AB105" s="68" t="s">
        <v>31</v>
      </c>
      <c r="AC105" s="8">
        <f>(AC104*10.74)*0.5</f>
        <v>33.5625</v>
      </c>
      <c r="AD105" s="8">
        <f>(AD104*2.2)</f>
        <v>15.400000000000002</v>
      </c>
      <c r="AE105" s="8">
        <f>(AE104*0.25)</f>
        <v>0</v>
      </c>
      <c r="AF105" s="209">
        <f>AF104+AG104</f>
        <v>24</v>
      </c>
      <c r="AG105" s="210"/>
      <c r="AH105" s="14"/>
      <c r="AI105" s="32" t="s">
        <v>48</v>
      </c>
      <c r="AJ105" s="33">
        <v>19.100000000000001</v>
      </c>
      <c r="AK105" s="34">
        <v>7.8</v>
      </c>
      <c r="AL105" s="93"/>
      <c r="AM105" s="43" t="s">
        <v>43</v>
      </c>
      <c r="AN105" s="16">
        <v>0.377</v>
      </c>
      <c r="AO105" s="2" t="s">
        <v>46</v>
      </c>
      <c r="AP105" s="49">
        <v>0.252</v>
      </c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</row>
    <row r="106" spans="1:76" ht="19.5" thickBot="1" x14ac:dyDescent="0.35">
      <c r="A106" s="199"/>
      <c r="B106" s="71" t="s">
        <v>3</v>
      </c>
      <c r="C106" s="54">
        <f>C104+C105</f>
        <v>1278221</v>
      </c>
      <c r="D106" s="54">
        <f>D104+D105</f>
        <v>7502</v>
      </c>
      <c r="E106" s="54">
        <f>E104+E105</f>
        <v>31454</v>
      </c>
      <c r="F106" s="54">
        <f>F104+F105</f>
        <v>42501</v>
      </c>
      <c r="G106" s="204"/>
      <c r="H106" s="205"/>
      <c r="I106" s="204"/>
      <c r="J106" s="205"/>
      <c r="K106" s="204"/>
      <c r="L106" s="205"/>
      <c r="M106" s="73" t="s">
        <v>3</v>
      </c>
      <c r="N106" s="55">
        <f>N104-N105</f>
        <v>1609500</v>
      </c>
      <c r="O106" s="83"/>
      <c r="P106" s="208"/>
      <c r="Q106" s="83"/>
      <c r="R106" s="63" t="s">
        <v>3</v>
      </c>
      <c r="S106" s="64">
        <f>S104-S105</f>
        <v>11</v>
      </c>
      <c r="T106" s="65">
        <f t="shared" ref="T106:Z106" si="50">T104-T105</f>
        <v>11.099999999999966</v>
      </c>
      <c r="U106" s="64">
        <f t="shared" si="50"/>
        <v>0</v>
      </c>
      <c r="V106" s="64">
        <f t="shared" si="50"/>
        <v>0.10000000000000053</v>
      </c>
      <c r="W106" s="64">
        <f t="shared" si="50"/>
        <v>11.399999999999977</v>
      </c>
      <c r="X106" s="64">
        <f t="shared" si="50"/>
        <v>11.5</v>
      </c>
      <c r="Y106" s="64">
        <f t="shared" si="50"/>
        <v>0.19999999999999929</v>
      </c>
      <c r="Z106" s="66">
        <f t="shared" si="50"/>
        <v>9.9999999999999867E-2</v>
      </c>
      <c r="AA106" s="19"/>
      <c r="AB106" s="69" t="s">
        <v>33</v>
      </c>
      <c r="AC106" s="70">
        <f>(AC105)/((G104/1000000)*8.34)</f>
        <v>3.14834490713231</v>
      </c>
      <c r="AD106" s="70">
        <f>(AD105)/((G104/1000000)*8.34)</f>
        <v>1.4446036966804494</v>
      </c>
      <c r="AE106" s="70">
        <f>(AE105)/((G104/1000000)*8.34)</f>
        <v>0</v>
      </c>
      <c r="AF106" s="211">
        <f>(AF105)/((G104/1000000)*8.34)</f>
        <v>2.2513304363851154</v>
      </c>
      <c r="AG106" s="212"/>
      <c r="AH106" s="14"/>
      <c r="AI106" s="85"/>
      <c r="AJ106" s="17"/>
      <c r="AK106" s="17"/>
      <c r="AL106" s="93"/>
      <c r="AM106" s="94" t="s">
        <v>36</v>
      </c>
      <c r="AN106" s="46">
        <f>AVERAGE(AN104,AP104)</f>
        <v>4.0500000000000001E-2</v>
      </c>
      <c r="AO106" s="95" t="s">
        <v>37</v>
      </c>
      <c r="AP106" s="48">
        <v>3</v>
      </c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</row>
    <row r="107" spans="1:76" ht="2.1" customHeight="1" thickBot="1" x14ac:dyDescent="0.3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86"/>
      <c r="P107" s="1"/>
      <c r="Q107" s="89"/>
      <c r="R107" s="3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86"/>
      <c r="AI107" s="86"/>
      <c r="AJ107" s="1"/>
      <c r="AK107" s="1"/>
      <c r="AL107" s="86"/>
      <c r="AM107" s="9"/>
      <c r="AN107" s="9"/>
      <c r="AO107" s="9"/>
      <c r="AP107" s="9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</row>
    <row r="108" spans="1:76" ht="18.75" x14ac:dyDescent="0.3">
      <c r="A108" s="197">
        <v>27</v>
      </c>
      <c r="B108" s="42" t="s">
        <v>0</v>
      </c>
      <c r="C108" s="50">
        <v>725163</v>
      </c>
      <c r="D108" s="50">
        <v>7532</v>
      </c>
      <c r="E108" s="50">
        <v>0</v>
      </c>
      <c r="F108" s="50">
        <v>23507</v>
      </c>
      <c r="G108" s="200">
        <f>C110</f>
        <v>1470958</v>
      </c>
      <c r="H108" s="201"/>
      <c r="I108" s="200">
        <f>SUM(D110:F110)</f>
        <v>55678</v>
      </c>
      <c r="J108" s="201"/>
      <c r="K108" s="200">
        <f>I108+G108</f>
        <v>1526636</v>
      </c>
      <c r="L108" s="201"/>
      <c r="M108" s="56" t="s">
        <v>10</v>
      </c>
      <c r="N108" s="52">
        <v>805992900</v>
      </c>
      <c r="O108" s="82"/>
      <c r="P108" s="206">
        <v>0</v>
      </c>
      <c r="Q108" s="82"/>
      <c r="R108" s="67" t="s">
        <v>10</v>
      </c>
      <c r="S108" s="59">
        <v>389.8</v>
      </c>
      <c r="T108" s="59">
        <v>376.9</v>
      </c>
      <c r="U108" s="59">
        <v>2.6</v>
      </c>
      <c r="V108" s="59">
        <v>8.1</v>
      </c>
      <c r="W108" s="60">
        <v>408.5</v>
      </c>
      <c r="X108" s="60">
        <v>413.8</v>
      </c>
      <c r="Y108" s="59">
        <v>8.6999999999999993</v>
      </c>
      <c r="Z108" s="61">
        <v>1.2</v>
      </c>
      <c r="AA108" s="19"/>
      <c r="AB108" s="67" t="s">
        <v>34</v>
      </c>
      <c r="AC108" s="22">
        <v>6.25</v>
      </c>
      <c r="AD108" s="22">
        <v>6.875</v>
      </c>
      <c r="AE108" s="22">
        <v>0</v>
      </c>
      <c r="AF108" s="22">
        <v>11</v>
      </c>
      <c r="AG108" s="23">
        <v>11</v>
      </c>
      <c r="AH108" s="92"/>
      <c r="AI108" s="98" t="s">
        <v>47</v>
      </c>
      <c r="AJ108" s="30">
        <v>17.899999999999999</v>
      </c>
      <c r="AK108" s="31">
        <v>7.55</v>
      </c>
      <c r="AL108" s="93"/>
      <c r="AM108" s="41" t="s">
        <v>44</v>
      </c>
      <c r="AN108" s="77">
        <v>3.4000000000000002E-2</v>
      </c>
      <c r="AO108" s="42" t="s">
        <v>45</v>
      </c>
      <c r="AP108" s="78">
        <v>4.4999999999999998E-2</v>
      </c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</row>
    <row r="109" spans="1:76" ht="19.5" thickBot="1" x14ac:dyDescent="0.35">
      <c r="A109" s="198"/>
      <c r="B109" s="2" t="s">
        <v>1</v>
      </c>
      <c r="C109" s="11">
        <v>745795</v>
      </c>
      <c r="D109" s="11">
        <v>6520</v>
      </c>
      <c r="E109" s="11">
        <v>0</v>
      </c>
      <c r="F109" s="11">
        <v>18119</v>
      </c>
      <c r="G109" s="202"/>
      <c r="H109" s="203"/>
      <c r="I109" s="202"/>
      <c r="J109" s="203"/>
      <c r="K109" s="202"/>
      <c r="L109" s="203"/>
      <c r="M109" s="20" t="s">
        <v>11</v>
      </c>
      <c r="N109" s="53">
        <f>N104</f>
        <v>804692100</v>
      </c>
      <c r="O109" s="82"/>
      <c r="P109" s="207"/>
      <c r="Q109" s="82"/>
      <c r="R109" s="68" t="s">
        <v>11</v>
      </c>
      <c r="S109" s="7">
        <f t="shared" ref="S109:Z109" si="51">S104</f>
        <v>379.2</v>
      </c>
      <c r="T109" s="6">
        <f t="shared" si="51"/>
        <v>366.7</v>
      </c>
      <c r="U109" s="7">
        <f t="shared" si="51"/>
        <v>2.6</v>
      </c>
      <c r="V109" s="7">
        <f t="shared" si="51"/>
        <v>7.9</v>
      </c>
      <c r="W109" s="6">
        <f t="shared" si="51"/>
        <v>397.5</v>
      </c>
      <c r="X109" s="7">
        <f t="shared" si="51"/>
        <v>403.1</v>
      </c>
      <c r="Y109" s="7">
        <f t="shared" si="51"/>
        <v>8.6</v>
      </c>
      <c r="Z109" s="62">
        <f t="shared" si="51"/>
        <v>1.2</v>
      </c>
      <c r="AA109" s="19"/>
      <c r="AB109" s="68" t="s">
        <v>31</v>
      </c>
      <c r="AC109" s="8">
        <f>(AC108*10.74)*0.5</f>
        <v>33.5625</v>
      </c>
      <c r="AD109" s="8">
        <f>(AD108*2.2)</f>
        <v>15.125000000000002</v>
      </c>
      <c r="AE109" s="8">
        <f>(AE108*0.25)</f>
        <v>0</v>
      </c>
      <c r="AF109" s="209">
        <f>AF108+AG108</f>
        <v>22</v>
      </c>
      <c r="AG109" s="210"/>
      <c r="AH109" s="14"/>
      <c r="AI109" s="32" t="s">
        <v>48</v>
      </c>
      <c r="AJ109" s="33">
        <v>19</v>
      </c>
      <c r="AK109" s="34">
        <v>7.8</v>
      </c>
      <c r="AL109" s="93"/>
      <c r="AM109" s="43" t="s">
        <v>43</v>
      </c>
      <c r="AN109" s="16">
        <v>0.224</v>
      </c>
      <c r="AO109" s="2" t="s">
        <v>46</v>
      </c>
      <c r="AP109" s="49">
        <v>0.36399999999999999</v>
      </c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</row>
    <row r="110" spans="1:76" ht="19.5" thickBot="1" x14ac:dyDescent="0.35">
      <c r="A110" s="199"/>
      <c r="B110" s="71" t="s">
        <v>3</v>
      </c>
      <c r="C110" s="54">
        <f>C108+C109</f>
        <v>1470958</v>
      </c>
      <c r="D110" s="54">
        <f>D108+D109</f>
        <v>14052</v>
      </c>
      <c r="E110" s="54">
        <f>E108+E109</f>
        <v>0</v>
      </c>
      <c r="F110" s="54">
        <f>F108+F109</f>
        <v>41626</v>
      </c>
      <c r="G110" s="204"/>
      <c r="H110" s="205"/>
      <c r="I110" s="204"/>
      <c r="J110" s="205"/>
      <c r="K110" s="204"/>
      <c r="L110" s="205"/>
      <c r="M110" s="73" t="s">
        <v>3</v>
      </c>
      <c r="N110" s="55">
        <f>N108-N109</f>
        <v>1300800</v>
      </c>
      <c r="O110" s="83"/>
      <c r="P110" s="208"/>
      <c r="Q110" s="83"/>
      <c r="R110" s="63" t="s">
        <v>3</v>
      </c>
      <c r="S110" s="64">
        <f>S108-S109</f>
        <v>10.600000000000023</v>
      </c>
      <c r="T110" s="65">
        <f t="shared" ref="T110:Z110" si="52">T108-T109</f>
        <v>10.199999999999989</v>
      </c>
      <c r="U110" s="64">
        <f t="shared" si="52"/>
        <v>0</v>
      </c>
      <c r="V110" s="64">
        <f t="shared" si="52"/>
        <v>0.19999999999999929</v>
      </c>
      <c r="W110" s="64">
        <f t="shared" si="52"/>
        <v>11</v>
      </c>
      <c r="X110" s="64">
        <f t="shared" si="52"/>
        <v>10.699999999999989</v>
      </c>
      <c r="Y110" s="64">
        <f t="shared" si="52"/>
        <v>9.9999999999999645E-2</v>
      </c>
      <c r="Z110" s="66">
        <f t="shared" si="52"/>
        <v>0</v>
      </c>
      <c r="AA110" s="19"/>
      <c r="AB110" s="69" t="s">
        <v>33</v>
      </c>
      <c r="AC110" s="70">
        <f>(AC109)/((G108/1000000)*8.34)</f>
        <v>2.7358228960579218</v>
      </c>
      <c r="AD110" s="70">
        <f>(AD109)/((G108/1000000)*8.34)</f>
        <v>1.2329034280186539</v>
      </c>
      <c r="AE110" s="70">
        <f>(AE109)/((G108/1000000)*8.34)</f>
        <v>0</v>
      </c>
      <c r="AF110" s="211">
        <f>(AF109)/((G108/1000000)*8.34)</f>
        <v>1.7933140771180418</v>
      </c>
      <c r="AG110" s="212"/>
      <c r="AH110" s="14"/>
      <c r="AI110" s="85"/>
      <c r="AJ110" s="17"/>
      <c r="AK110" s="17"/>
      <c r="AL110" s="93"/>
      <c r="AM110" s="94" t="s">
        <v>36</v>
      </c>
      <c r="AN110" s="46">
        <f>AVERAGE(AN108,AP108)</f>
        <v>3.95E-2</v>
      </c>
      <c r="AO110" s="95" t="s">
        <v>37</v>
      </c>
      <c r="AP110" s="48">
        <v>-3</v>
      </c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</row>
    <row r="111" spans="1:76" ht="2.1" customHeight="1" thickBot="1" x14ac:dyDescent="0.3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86"/>
      <c r="P111" s="1"/>
      <c r="Q111" s="89"/>
      <c r="R111" s="3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86"/>
      <c r="AI111" s="86"/>
      <c r="AJ111" s="1"/>
      <c r="AK111" s="1"/>
      <c r="AL111" s="86"/>
      <c r="AM111" s="9"/>
      <c r="AN111" s="9"/>
      <c r="AO111" s="9"/>
      <c r="AP111" s="9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</row>
    <row r="112" spans="1:76" ht="18.75" x14ac:dyDescent="0.3">
      <c r="A112" s="197">
        <v>28</v>
      </c>
      <c r="B112" s="42" t="s">
        <v>0</v>
      </c>
      <c r="C112" s="50">
        <v>734110</v>
      </c>
      <c r="D112" s="50">
        <v>0</v>
      </c>
      <c r="E112" s="50">
        <v>0</v>
      </c>
      <c r="F112" s="50">
        <v>15360</v>
      </c>
      <c r="G112" s="200">
        <f>C114</f>
        <v>1423481</v>
      </c>
      <c r="H112" s="201"/>
      <c r="I112" s="200">
        <f>SUM(D114:F114)</f>
        <v>75981</v>
      </c>
      <c r="J112" s="201"/>
      <c r="K112" s="200">
        <f>I112+G112</f>
        <v>1499462</v>
      </c>
      <c r="L112" s="201"/>
      <c r="M112" s="56" t="s">
        <v>10</v>
      </c>
      <c r="N112" s="52">
        <v>807932800</v>
      </c>
      <c r="O112" s="82"/>
      <c r="P112" s="206">
        <v>0</v>
      </c>
      <c r="Q112" s="82"/>
      <c r="R112" s="67" t="s">
        <v>10</v>
      </c>
      <c r="S112" s="59">
        <v>399.1</v>
      </c>
      <c r="T112" s="59">
        <v>386.2</v>
      </c>
      <c r="U112" s="59">
        <v>2.6</v>
      </c>
      <c r="V112" s="59">
        <v>8.3000000000000007</v>
      </c>
      <c r="W112" s="60">
        <v>418.1</v>
      </c>
      <c r="X112" s="60">
        <v>423.5</v>
      </c>
      <c r="Y112" s="59">
        <v>8.6999999999999993</v>
      </c>
      <c r="Z112" s="61">
        <v>1.2</v>
      </c>
      <c r="AA112" s="19"/>
      <c r="AB112" s="67" t="s">
        <v>34</v>
      </c>
      <c r="AC112" s="22">
        <v>6.25</v>
      </c>
      <c r="AD112" s="22">
        <v>6.875</v>
      </c>
      <c r="AE112" s="22">
        <v>0</v>
      </c>
      <c r="AF112" s="22">
        <v>11</v>
      </c>
      <c r="AG112" s="23">
        <v>11</v>
      </c>
      <c r="AH112" s="92"/>
      <c r="AI112" s="98" t="s">
        <v>47</v>
      </c>
      <c r="AJ112" s="30">
        <v>18.100000000000001</v>
      </c>
      <c r="AK112" s="31">
        <v>7.52</v>
      </c>
      <c r="AL112" s="93"/>
      <c r="AM112" s="41" t="s">
        <v>44</v>
      </c>
      <c r="AN112" s="77">
        <v>3.2000000000000001E-2</v>
      </c>
      <c r="AO112" s="42" t="s">
        <v>45</v>
      </c>
      <c r="AP112" s="78">
        <v>6.5000000000000002E-2</v>
      </c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</row>
    <row r="113" spans="1:76" ht="19.5" thickBot="1" x14ac:dyDescent="0.35">
      <c r="A113" s="198"/>
      <c r="B113" s="2" t="s">
        <v>1</v>
      </c>
      <c r="C113" s="11">
        <v>689371</v>
      </c>
      <c r="D113" s="11">
        <v>0</v>
      </c>
      <c r="E113" s="11">
        <v>31592</v>
      </c>
      <c r="F113" s="11">
        <v>29029</v>
      </c>
      <c r="G113" s="202"/>
      <c r="H113" s="203"/>
      <c r="I113" s="202"/>
      <c r="J113" s="203"/>
      <c r="K113" s="202"/>
      <c r="L113" s="203"/>
      <c r="M113" s="20" t="s">
        <v>11</v>
      </c>
      <c r="N113" s="53">
        <f>N108</f>
        <v>805992900</v>
      </c>
      <c r="O113" s="82"/>
      <c r="P113" s="207"/>
      <c r="Q113" s="82"/>
      <c r="R113" s="68" t="s">
        <v>11</v>
      </c>
      <c r="S113" s="7">
        <f t="shared" ref="S113:Z113" si="53">S108</f>
        <v>389.8</v>
      </c>
      <c r="T113" s="6">
        <f t="shared" si="53"/>
        <v>376.9</v>
      </c>
      <c r="U113" s="7">
        <f t="shared" si="53"/>
        <v>2.6</v>
      </c>
      <c r="V113" s="7">
        <f t="shared" si="53"/>
        <v>8.1</v>
      </c>
      <c r="W113" s="6">
        <f t="shared" si="53"/>
        <v>408.5</v>
      </c>
      <c r="X113" s="7">
        <f t="shared" si="53"/>
        <v>413.8</v>
      </c>
      <c r="Y113" s="7">
        <f t="shared" si="53"/>
        <v>8.6999999999999993</v>
      </c>
      <c r="Z113" s="62">
        <f t="shared" si="53"/>
        <v>1.2</v>
      </c>
      <c r="AA113" s="19"/>
      <c r="AB113" s="68" t="s">
        <v>31</v>
      </c>
      <c r="AC113" s="8">
        <f>(AC112*10.74)*0.5</f>
        <v>33.5625</v>
      </c>
      <c r="AD113" s="8">
        <f>(AD112*2.2)</f>
        <v>15.125000000000002</v>
      </c>
      <c r="AE113" s="8">
        <f>(AE112*0.25)</f>
        <v>0</v>
      </c>
      <c r="AF113" s="209">
        <f>AF112+AG112</f>
        <v>22</v>
      </c>
      <c r="AG113" s="210"/>
      <c r="AH113" s="14"/>
      <c r="AI113" s="32" t="s">
        <v>48</v>
      </c>
      <c r="AJ113" s="33">
        <v>20.3</v>
      </c>
      <c r="AK113" s="34">
        <v>7.88</v>
      </c>
      <c r="AL113" s="93"/>
      <c r="AM113" s="43" t="s">
        <v>43</v>
      </c>
      <c r="AN113" s="16">
        <v>0.255</v>
      </c>
      <c r="AO113" s="2" t="s">
        <v>46</v>
      </c>
      <c r="AP113" s="49">
        <v>0.21199999999999999</v>
      </c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</row>
    <row r="114" spans="1:76" ht="19.5" thickBot="1" x14ac:dyDescent="0.35">
      <c r="A114" s="199"/>
      <c r="B114" s="71" t="s">
        <v>3</v>
      </c>
      <c r="C114" s="54">
        <f>C112+C113</f>
        <v>1423481</v>
      </c>
      <c r="D114" s="54">
        <f>D112+D113</f>
        <v>0</v>
      </c>
      <c r="E114" s="54">
        <f>E112+E113</f>
        <v>31592</v>
      </c>
      <c r="F114" s="54">
        <f>F112+F113</f>
        <v>44389</v>
      </c>
      <c r="G114" s="204"/>
      <c r="H114" s="205"/>
      <c r="I114" s="204"/>
      <c r="J114" s="205"/>
      <c r="K114" s="204"/>
      <c r="L114" s="205"/>
      <c r="M114" s="73" t="s">
        <v>3</v>
      </c>
      <c r="N114" s="55">
        <f>N112-N113</f>
        <v>1939900</v>
      </c>
      <c r="O114" s="83"/>
      <c r="P114" s="208"/>
      <c r="Q114" s="83"/>
      <c r="R114" s="63" t="s">
        <v>3</v>
      </c>
      <c r="S114" s="64">
        <f>S112-S113</f>
        <v>9.3000000000000114</v>
      </c>
      <c r="T114" s="65">
        <f t="shared" ref="T114:Z114" si="54">T112-T113</f>
        <v>9.3000000000000114</v>
      </c>
      <c r="U114" s="64">
        <f t="shared" si="54"/>
        <v>0</v>
      </c>
      <c r="V114" s="64">
        <f t="shared" si="54"/>
        <v>0.20000000000000107</v>
      </c>
      <c r="W114" s="64">
        <f t="shared" si="54"/>
        <v>9.6000000000000227</v>
      </c>
      <c r="X114" s="64">
        <f t="shared" si="54"/>
        <v>9.6999999999999886</v>
      </c>
      <c r="Y114" s="64">
        <f t="shared" si="54"/>
        <v>0</v>
      </c>
      <c r="Z114" s="66">
        <f t="shared" si="54"/>
        <v>0</v>
      </c>
      <c r="AA114" s="19"/>
      <c r="AB114" s="69" t="s">
        <v>33</v>
      </c>
      <c r="AC114" s="70">
        <f>(AC113)/((G112/1000000)*8.34)</f>
        <v>2.8270701017713393</v>
      </c>
      <c r="AD114" s="70">
        <f>(AD113)/((G112/1000000)*8.34)</f>
        <v>1.2740241426976988</v>
      </c>
      <c r="AE114" s="70">
        <f>(AE113)/((G112/1000000)*8.34)</f>
        <v>0</v>
      </c>
      <c r="AF114" s="211">
        <f>(AF113)/((G112/1000000)*8.34)</f>
        <v>1.8531260257421072</v>
      </c>
      <c r="AG114" s="212"/>
      <c r="AH114" s="14"/>
      <c r="AI114" s="85"/>
      <c r="AJ114" s="17"/>
      <c r="AK114" s="17"/>
      <c r="AL114" s="93"/>
      <c r="AM114" s="94" t="s">
        <v>36</v>
      </c>
      <c r="AN114" s="46">
        <f>AVERAGE(AN112,AP112)</f>
        <v>4.8500000000000001E-2</v>
      </c>
      <c r="AO114" s="95" t="s">
        <v>37</v>
      </c>
      <c r="AP114" s="48">
        <v>3</v>
      </c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</row>
    <row r="115" spans="1:76" ht="2.1" customHeight="1" thickBot="1" x14ac:dyDescent="0.3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86"/>
      <c r="P115" s="1"/>
      <c r="Q115" s="89"/>
      <c r="R115" s="3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86"/>
      <c r="AI115" s="86"/>
      <c r="AJ115" s="1"/>
      <c r="AK115" s="1"/>
      <c r="AL115" s="86"/>
      <c r="AM115" s="9"/>
      <c r="AN115" s="9"/>
      <c r="AO115" s="9"/>
      <c r="AP115" s="9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</row>
    <row r="116" spans="1:76" ht="18.75" x14ac:dyDescent="0.3">
      <c r="A116" s="197">
        <v>29</v>
      </c>
      <c r="B116" s="42" t="s">
        <v>0</v>
      </c>
      <c r="C116" s="50">
        <v>718735</v>
      </c>
      <c r="D116" s="50">
        <v>7504</v>
      </c>
      <c r="E116" s="50">
        <v>0</v>
      </c>
      <c r="F116" s="50">
        <v>31597</v>
      </c>
      <c r="G116" s="200">
        <f>C118</f>
        <v>1413897</v>
      </c>
      <c r="H116" s="201"/>
      <c r="I116" s="200">
        <f>SUM(D118:F118)</f>
        <v>119176</v>
      </c>
      <c r="J116" s="201"/>
      <c r="K116" s="200">
        <f>I116+G116</f>
        <v>1533073</v>
      </c>
      <c r="L116" s="201"/>
      <c r="M116" s="56" t="s">
        <v>10</v>
      </c>
      <c r="N116" s="52">
        <v>809494000</v>
      </c>
      <c r="O116" s="82"/>
      <c r="P116" s="206">
        <v>0</v>
      </c>
      <c r="Q116" s="82"/>
      <c r="R116" s="67" t="s">
        <v>10</v>
      </c>
      <c r="S116" s="59">
        <v>408</v>
      </c>
      <c r="T116" s="59">
        <v>394.9</v>
      </c>
      <c r="U116" s="59">
        <v>2.6</v>
      </c>
      <c r="V116" s="59">
        <v>8.4</v>
      </c>
      <c r="W116" s="60">
        <v>427.4</v>
      </c>
      <c r="X116" s="60">
        <v>435.6</v>
      </c>
      <c r="Y116" s="59">
        <v>9.1</v>
      </c>
      <c r="Z116" s="61">
        <v>1.2</v>
      </c>
      <c r="AA116" s="19"/>
      <c r="AB116" s="67" t="s">
        <v>34</v>
      </c>
      <c r="AC116" s="22">
        <v>5</v>
      </c>
      <c r="AD116" s="22">
        <v>6</v>
      </c>
      <c r="AE116" s="22">
        <v>0</v>
      </c>
      <c r="AF116" s="22">
        <v>9</v>
      </c>
      <c r="AG116" s="23">
        <v>11</v>
      </c>
      <c r="AH116" s="92"/>
      <c r="AI116" s="98" t="s">
        <v>47</v>
      </c>
      <c r="AJ116" s="30">
        <v>17.2</v>
      </c>
      <c r="AK116" s="31">
        <v>7.5</v>
      </c>
      <c r="AL116" s="93"/>
      <c r="AM116" s="41" t="s">
        <v>44</v>
      </c>
      <c r="AN116" s="77">
        <v>0.03</v>
      </c>
      <c r="AO116" s="42" t="s">
        <v>45</v>
      </c>
      <c r="AP116" s="78">
        <v>0.06</v>
      </c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</row>
    <row r="117" spans="1:76" ht="19.5" thickBot="1" x14ac:dyDescent="0.35">
      <c r="A117" s="198"/>
      <c r="B117" s="2" t="s">
        <v>1</v>
      </c>
      <c r="C117" s="11">
        <v>695162</v>
      </c>
      <c r="D117" s="11">
        <v>6457</v>
      </c>
      <c r="E117" s="11">
        <v>31081</v>
      </c>
      <c r="F117" s="11">
        <v>42537</v>
      </c>
      <c r="G117" s="202"/>
      <c r="H117" s="203"/>
      <c r="I117" s="202"/>
      <c r="J117" s="203"/>
      <c r="K117" s="202"/>
      <c r="L117" s="203"/>
      <c r="M117" s="20" t="s">
        <v>11</v>
      </c>
      <c r="N117" s="53">
        <f>N112</f>
        <v>807932800</v>
      </c>
      <c r="O117" s="82"/>
      <c r="P117" s="207"/>
      <c r="Q117" s="82"/>
      <c r="R117" s="68" t="s">
        <v>11</v>
      </c>
      <c r="S117" s="7">
        <f t="shared" ref="S117:Z117" si="55">S112</f>
        <v>399.1</v>
      </c>
      <c r="T117" s="6">
        <f t="shared" si="55"/>
        <v>386.2</v>
      </c>
      <c r="U117" s="7">
        <f t="shared" si="55"/>
        <v>2.6</v>
      </c>
      <c r="V117" s="7">
        <f t="shared" si="55"/>
        <v>8.3000000000000007</v>
      </c>
      <c r="W117" s="6">
        <f t="shared" si="55"/>
        <v>418.1</v>
      </c>
      <c r="X117" s="7">
        <f t="shared" si="55"/>
        <v>423.5</v>
      </c>
      <c r="Y117" s="7">
        <f t="shared" si="55"/>
        <v>8.6999999999999993</v>
      </c>
      <c r="Z117" s="62">
        <f t="shared" si="55"/>
        <v>1.2</v>
      </c>
      <c r="AA117" s="19"/>
      <c r="AB117" s="68" t="s">
        <v>31</v>
      </c>
      <c r="AC117" s="8">
        <f>(AC116*10.74)*0.5</f>
        <v>26.85</v>
      </c>
      <c r="AD117" s="8">
        <f>(AD116*2.2)</f>
        <v>13.200000000000001</v>
      </c>
      <c r="AE117" s="8">
        <f>(AE116*0.25)</f>
        <v>0</v>
      </c>
      <c r="AF117" s="209">
        <f>AF116+AG116</f>
        <v>20</v>
      </c>
      <c r="AG117" s="210"/>
      <c r="AH117" s="14"/>
      <c r="AI117" s="32" t="s">
        <v>48</v>
      </c>
      <c r="AJ117" s="33">
        <v>18.600000000000001</v>
      </c>
      <c r="AK117" s="34">
        <v>7.84</v>
      </c>
      <c r="AL117" s="93"/>
      <c r="AM117" s="43" t="s">
        <v>43</v>
      </c>
      <c r="AN117" s="16">
        <v>0.28199999999999997</v>
      </c>
      <c r="AO117" s="2" t="s">
        <v>46</v>
      </c>
      <c r="AP117" s="49">
        <v>0.25900000000000001</v>
      </c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</row>
    <row r="118" spans="1:76" ht="19.5" thickBot="1" x14ac:dyDescent="0.35">
      <c r="A118" s="199"/>
      <c r="B118" s="71" t="s">
        <v>3</v>
      </c>
      <c r="C118" s="54">
        <f>C116+C117</f>
        <v>1413897</v>
      </c>
      <c r="D118" s="54">
        <f>D116+D117</f>
        <v>13961</v>
      </c>
      <c r="E118" s="54">
        <f>E116+E117</f>
        <v>31081</v>
      </c>
      <c r="F118" s="54">
        <f>F116+F117</f>
        <v>74134</v>
      </c>
      <c r="G118" s="204"/>
      <c r="H118" s="205"/>
      <c r="I118" s="204"/>
      <c r="J118" s="205"/>
      <c r="K118" s="204"/>
      <c r="L118" s="205"/>
      <c r="M118" s="73" t="s">
        <v>3</v>
      </c>
      <c r="N118" s="55">
        <f>N116-N117</f>
        <v>1561200</v>
      </c>
      <c r="O118" s="83"/>
      <c r="P118" s="208"/>
      <c r="Q118" s="83"/>
      <c r="R118" s="63" t="s">
        <v>3</v>
      </c>
      <c r="S118" s="64">
        <f>S116-S117</f>
        <v>8.8999999999999773</v>
      </c>
      <c r="T118" s="65">
        <f t="shared" ref="T118:Z118" si="56">T116-T117</f>
        <v>8.6999999999999886</v>
      </c>
      <c r="U118" s="64">
        <f t="shared" si="56"/>
        <v>0</v>
      </c>
      <c r="V118" s="64">
        <f t="shared" si="56"/>
        <v>9.9999999999999645E-2</v>
      </c>
      <c r="W118" s="64">
        <f t="shared" si="56"/>
        <v>9.2999999999999545</v>
      </c>
      <c r="X118" s="64">
        <f t="shared" si="56"/>
        <v>12.100000000000023</v>
      </c>
      <c r="Y118" s="64">
        <f t="shared" si="56"/>
        <v>0.40000000000000036</v>
      </c>
      <c r="Z118" s="66">
        <f t="shared" si="56"/>
        <v>0</v>
      </c>
      <c r="AA118" s="19"/>
      <c r="AB118" s="69" t="s">
        <v>33</v>
      </c>
      <c r="AC118" s="70">
        <f>(AC117)/((G116/1000000)*8.34)</f>
        <v>2.2769865559030502</v>
      </c>
      <c r="AD118" s="70">
        <f>(AD117)/((G116/1000000)*8.34)</f>
        <v>1.1194123850249633</v>
      </c>
      <c r="AE118" s="70">
        <f>(AE117)/((G116/1000000)*8.34)</f>
        <v>0</v>
      </c>
      <c r="AF118" s="211">
        <f>(AF117)/((G116/1000000)*8.34)</f>
        <v>1.6960793712499442</v>
      </c>
      <c r="AG118" s="212"/>
      <c r="AH118" s="14"/>
      <c r="AI118" s="85"/>
      <c r="AJ118" s="17"/>
      <c r="AK118" s="17"/>
      <c r="AL118" s="93"/>
      <c r="AM118" s="94" t="s">
        <v>36</v>
      </c>
      <c r="AN118" s="46">
        <f>AVERAGE(AN116,AP116)</f>
        <v>4.4999999999999998E-2</v>
      </c>
      <c r="AO118" s="95" t="s">
        <v>37</v>
      </c>
      <c r="AP118" s="48">
        <v>-13</v>
      </c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</row>
    <row r="119" spans="1:76" ht="2.1" customHeight="1" thickBot="1" x14ac:dyDescent="0.3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86"/>
      <c r="P119" s="1"/>
      <c r="Q119" s="89"/>
      <c r="R119" s="3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86"/>
      <c r="AI119" s="86"/>
      <c r="AJ119" s="1"/>
      <c r="AK119" s="1"/>
      <c r="AL119" s="86"/>
      <c r="AM119" s="9"/>
      <c r="AN119" s="9"/>
      <c r="AO119" s="9"/>
      <c r="AP119" s="9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</row>
    <row r="120" spans="1:76" ht="18.75" x14ac:dyDescent="0.3">
      <c r="A120" s="197">
        <v>30</v>
      </c>
      <c r="B120" s="42" t="s">
        <v>0</v>
      </c>
      <c r="C120" s="50">
        <v>708760</v>
      </c>
      <c r="D120" s="50">
        <v>7497</v>
      </c>
      <c r="E120" s="50">
        <v>0</v>
      </c>
      <c r="F120" s="50">
        <v>7692</v>
      </c>
      <c r="G120" s="200">
        <f>C122</f>
        <v>1418638</v>
      </c>
      <c r="H120" s="201"/>
      <c r="I120" s="200">
        <f>SUM(D122:F122)</f>
        <v>87472</v>
      </c>
      <c r="J120" s="201"/>
      <c r="K120" s="200">
        <f>I120+G120</f>
        <v>1506110</v>
      </c>
      <c r="L120" s="201"/>
      <c r="M120" s="56" t="s">
        <v>10</v>
      </c>
      <c r="N120" s="52">
        <v>810935700</v>
      </c>
      <c r="O120" s="82"/>
      <c r="P120" s="206">
        <v>0</v>
      </c>
      <c r="Q120" s="82"/>
      <c r="R120" s="67" t="s">
        <v>10</v>
      </c>
      <c r="S120" s="59">
        <v>419.1</v>
      </c>
      <c r="T120" s="59">
        <v>406</v>
      </c>
      <c r="U120" s="59">
        <v>2.6</v>
      </c>
      <c r="V120" s="59">
        <v>8.6</v>
      </c>
      <c r="W120" s="60">
        <v>437.8</v>
      </c>
      <c r="X120" s="60">
        <v>444</v>
      </c>
      <c r="Y120" s="59">
        <v>9.1</v>
      </c>
      <c r="Z120" s="61">
        <v>1.2</v>
      </c>
      <c r="AA120" s="19"/>
      <c r="AB120" s="67" t="s">
        <v>34</v>
      </c>
      <c r="AC120" s="22">
        <v>6.25</v>
      </c>
      <c r="AD120" s="22">
        <v>8</v>
      </c>
      <c r="AE120" s="22">
        <v>0</v>
      </c>
      <c r="AF120" s="22">
        <v>12</v>
      </c>
      <c r="AG120" s="23">
        <v>13</v>
      </c>
      <c r="AH120" s="92"/>
      <c r="AI120" s="98" t="s">
        <v>47</v>
      </c>
      <c r="AJ120" s="30">
        <v>17.7</v>
      </c>
      <c r="AK120" s="31">
        <v>7.6</v>
      </c>
      <c r="AL120" s="93"/>
      <c r="AM120" s="41" t="s">
        <v>44</v>
      </c>
      <c r="AN120" s="77">
        <v>3.7999999999999999E-2</v>
      </c>
      <c r="AO120" s="42" t="s">
        <v>45</v>
      </c>
      <c r="AP120" s="78">
        <v>6.2E-2</v>
      </c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</row>
    <row r="121" spans="1:76" ht="19.5" thickBot="1" x14ac:dyDescent="0.35">
      <c r="A121" s="198"/>
      <c r="B121" s="2" t="s">
        <v>1</v>
      </c>
      <c r="C121" s="11">
        <v>709878</v>
      </c>
      <c r="D121" s="11">
        <v>64221</v>
      </c>
      <c r="E121" s="11">
        <v>0</v>
      </c>
      <c r="F121" s="11">
        <v>8062</v>
      </c>
      <c r="G121" s="202"/>
      <c r="H121" s="203"/>
      <c r="I121" s="202"/>
      <c r="J121" s="203"/>
      <c r="K121" s="202"/>
      <c r="L121" s="203"/>
      <c r="M121" s="20" t="s">
        <v>11</v>
      </c>
      <c r="N121" s="53">
        <f>N116</f>
        <v>809494000</v>
      </c>
      <c r="O121" s="82"/>
      <c r="P121" s="207"/>
      <c r="Q121" s="82"/>
      <c r="R121" s="68" t="s">
        <v>11</v>
      </c>
      <c r="S121" s="7">
        <f t="shared" ref="S121:Z121" si="57">S116</f>
        <v>408</v>
      </c>
      <c r="T121" s="6">
        <f t="shared" si="57"/>
        <v>394.9</v>
      </c>
      <c r="U121" s="7">
        <f t="shared" si="57"/>
        <v>2.6</v>
      </c>
      <c r="V121" s="7">
        <f t="shared" si="57"/>
        <v>8.4</v>
      </c>
      <c r="W121" s="6">
        <f t="shared" si="57"/>
        <v>427.4</v>
      </c>
      <c r="X121" s="7">
        <f t="shared" si="57"/>
        <v>435.6</v>
      </c>
      <c r="Y121" s="7">
        <f t="shared" si="57"/>
        <v>9.1</v>
      </c>
      <c r="Z121" s="62">
        <f t="shared" si="57"/>
        <v>1.2</v>
      </c>
      <c r="AA121" s="19"/>
      <c r="AB121" s="68" t="s">
        <v>31</v>
      </c>
      <c r="AC121" s="8">
        <f>(AC120*10.74)*0.5</f>
        <v>33.5625</v>
      </c>
      <c r="AD121" s="8">
        <f>(AD120*2.2)</f>
        <v>17.600000000000001</v>
      </c>
      <c r="AE121" s="8">
        <f>(AE120*0.25)</f>
        <v>0</v>
      </c>
      <c r="AF121" s="209">
        <f>AF120+AG120</f>
        <v>25</v>
      </c>
      <c r="AG121" s="210"/>
      <c r="AH121" s="14"/>
      <c r="AI121" s="32" t="s">
        <v>48</v>
      </c>
      <c r="AJ121" s="33">
        <v>18.7</v>
      </c>
      <c r="AK121" s="34">
        <v>7.84</v>
      </c>
      <c r="AL121" s="93"/>
      <c r="AM121" s="43" t="s">
        <v>43</v>
      </c>
      <c r="AN121" s="16">
        <v>0.20599999999999999</v>
      </c>
      <c r="AO121" s="2" t="s">
        <v>46</v>
      </c>
      <c r="AP121" s="49">
        <v>0.218</v>
      </c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</row>
    <row r="122" spans="1:76" ht="19.5" thickBot="1" x14ac:dyDescent="0.35">
      <c r="A122" s="199"/>
      <c r="B122" s="71" t="s">
        <v>3</v>
      </c>
      <c r="C122" s="54">
        <f>C120+C121</f>
        <v>1418638</v>
      </c>
      <c r="D122" s="54">
        <f>D120+D121</f>
        <v>71718</v>
      </c>
      <c r="E122" s="54">
        <f>E120+E121</f>
        <v>0</v>
      </c>
      <c r="F122" s="54">
        <f>F120+F121</f>
        <v>15754</v>
      </c>
      <c r="G122" s="204"/>
      <c r="H122" s="205"/>
      <c r="I122" s="204"/>
      <c r="J122" s="205"/>
      <c r="K122" s="204"/>
      <c r="L122" s="205"/>
      <c r="M122" s="73" t="s">
        <v>3</v>
      </c>
      <c r="N122" s="55">
        <f>N120-N121</f>
        <v>1441700</v>
      </c>
      <c r="O122" s="83"/>
      <c r="P122" s="208"/>
      <c r="Q122" s="83"/>
      <c r="R122" s="63" t="s">
        <v>3</v>
      </c>
      <c r="S122" s="64">
        <f>S120-S121</f>
        <v>11.100000000000023</v>
      </c>
      <c r="T122" s="65">
        <f t="shared" ref="T122:Z122" si="58">T120-T121</f>
        <v>11.100000000000023</v>
      </c>
      <c r="U122" s="64">
        <f t="shared" si="58"/>
        <v>0</v>
      </c>
      <c r="V122" s="64">
        <f t="shared" si="58"/>
        <v>0.19999999999999929</v>
      </c>
      <c r="W122" s="64">
        <f t="shared" si="58"/>
        <v>10.400000000000034</v>
      </c>
      <c r="X122" s="64">
        <f t="shared" si="58"/>
        <v>8.3999999999999773</v>
      </c>
      <c r="Y122" s="64">
        <f t="shared" si="58"/>
        <v>0</v>
      </c>
      <c r="Z122" s="66">
        <f t="shared" si="58"/>
        <v>0</v>
      </c>
      <c r="AA122" s="19"/>
      <c r="AB122" s="69" t="s">
        <v>33</v>
      </c>
      <c r="AC122" s="70">
        <f>(AC121)/((G120/1000000)*8.34)</f>
        <v>2.8367212604903917</v>
      </c>
      <c r="AD122" s="70">
        <f>(AD121)/((G120/1000000)*8.34)</f>
        <v>1.4875618379033415</v>
      </c>
      <c r="AE122" s="70">
        <f>(AE121)/((G120/1000000)*8.34)</f>
        <v>0</v>
      </c>
      <c r="AF122" s="211">
        <f>(AF121)/((G120/1000000)*8.34)</f>
        <v>2.1130139742945189</v>
      </c>
      <c r="AG122" s="212"/>
      <c r="AH122" s="14"/>
      <c r="AI122" s="85"/>
      <c r="AJ122" s="17"/>
      <c r="AK122" s="17"/>
      <c r="AL122" s="93"/>
      <c r="AM122" s="94" t="s">
        <v>36</v>
      </c>
      <c r="AN122" s="46">
        <f>AVERAGE(AN120,AP120)</f>
        <v>0.05</v>
      </c>
      <c r="AO122" s="95" t="s">
        <v>37</v>
      </c>
      <c r="AP122" s="48">
        <v>-7</v>
      </c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</row>
    <row r="123" spans="1:76" ht="2.1" customHeight="1" thickBot="1" x14ac:dyDescent="0.3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86"/>
      <c r="P123" s="1"/>
      <c r="Q123" s="89"/>
      <c r="R123" s="3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86"/>
      <c r="AI123" s="86"/>
      <c r="AJ123" s="1"/>
      <c r="AK123" s="1"/>
      <c r="AL123" s="86"/>
      <c r="AM123" s="9"/>
      <c r="AN123" s="9"/>
      <c r="AO123" s="9"/>
      <c r="AP123" s="9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</row>
    <row r="124" spans="1:76" ht="18.75" x14ac:dyDescent="0.3">
      <c r="A124" s="197">
        <v>31</v>
      </c>
      <c r="B124" s="42" t="s">
        <v>0</v>
      </c>
      <c r="C124" s="50">
        <v>757957</v>
      </c>
      <c r="D124" s="50">
        <v>0</v>
      </c>
      <c r="E124" s="50">
        <v>0</v>
      </c>
      <c r="F124" s="50">
        <v>31379</v>
      </c>
      <c r="G124" s="200">
        <f>C126</f>
        <v>1491363</v>
      </c>
      <c r="H124" s="201"/>
      <c r="I124" s="200">
        <f>SUM(D126:F126)</f>
        <v>101504</v>
      </c>
      <c r="J124" s="201"/>
      <c r="K124" s="200">
        <f>I124+G124</f>
        <v>1592867</v>
      </c>
      <c r="L124" s="201"/>
      <c r="M124" s="56" t="s">
        <v>10</v>
      </c>
      <c r="N124" s="52">
        <v>812492800</v>
      </c>
      <c r="O124" s="82"/>
      <c r="P124" s="206">
        <v>0</v>
      </c>
      <c r="Q124" s="82"/>
      <c r="R124" s="67" t="s">
        <v>10</v>
      </c>
      <c r="S124" s="59">
        <v>427.6</v>
      </c>
      <c r="T124" s="59">
        <v>414.2</v>
      </c>
      <c r="U124" s="59">
        <v>2.6</v>
      </c>
      <c r="V124" s="59">
        <v>8.8000000000000007</v>
      </c>
      <c r="W124" s="60">
        <v>447.5</v>
      </c>
      <c r="X124" s="60">
        <v>452.5</v>
      </c>
      <c r="Y124" s="59">
        <v>9.4</v>
      </c>
      <c r="Z124" s="61">
        <v>1.3</v>
      </c>
      <c r="AA124" s="19"/>
      <c r="AB124" s="67" t="s">
        <v>34</v>
      </c>
      <c r="AC124" s="22">
        <v>4.875</v>
      </c>
      <c r="AD124" s="22">
        <v>5.5</v>
      </c>
      <c r="AE124" s="22">
        <v>0</v>
      </c>
      <c r="AF124" s="22">
        <v>9</v>
      </c>
      <c r="AG124" s="23">
        <v>10</v>
      </c>
      <c r="AH124" s="92"/>
      <c r="AI124" s="98" t="s">
        <v>47</v>
      </c>
      <c r="AJ124" s="30">
        <v>17.5</v>
      </c>
      <c r="AK124" s="31">
        <v>7.58</v>
      </c>
      <c r="AL124" s="93"/>
      <c r="AM124" s="41" t="s">
        <v>44</v>
      </c>
      <c r="AN124" s="77">
        <v>2.5999999999999999E-2</v>
      </c>
      <c r="AO124" s="42" t="s">
        <v>45</v>
      </c>
      <c r="AP124" s="78">
        <v>4.2000000000000003E-2</v>
      </c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</row>
    <row r="125" spans="1:76" ht="19.5" thickBot="1" x14ac:dyDescent="0.35">
      <c r="A125" s="198"/>
      <c r="B125" s="2" t="s">
        <v>1</v>
      </c>
      <c r="C125" s="11">
        <v>733406</v>
      </c>
      <c r="D125" s="11">
        <v>0</v>
      </c>
      <c r="E125" s="11">
        <v>31214</v>
      </c>
      <c r="F125" s="11">
        <v>38911</v>
      </c>
      <c r="G125" s="202"/>
      <c r="H125" s="203"/>
      <c r="I125" s="202"/>
      <c r="J125" s="203"/>
      <c r="K125" s="202"/>
      <c r="L125" s="203"/>
      <c r="M125" s="20" t="s">
        <v>11</v>
      </c>
      <c r="N125" s="53">
        <f>N120</f>
        <v>810935700</v>
      </c>
      <c r="O125" s="82"/>
      <c r="P125" s="207"/>
      <c r="Q125" s="82"/>
      <c r="R125" s="68" t="s">
        <v>11</v>
      </c>
      <c r="S125" s="7">
        <f t="shared" ref="S125:Z125" si="59">S120</f>
        <v>419.1</v>
      </c>
      <c r="T125" s="6">
        <f t="shared" si="59"/>
        <v>406</v>
      </c>
      <c r="U125" s="7">
        <f t="shared" si="59"/>
        <v>2.6</v>
      </c>
      <c r="V125" s="7">
        <f t="shared" si="59"/>
        <v>8.6</v>
      </c>
      <c r="W125" s="6">
        <f t="shared" si="59"/>
        <v>437.8</v>
      </c>
      <c r="X125" s="7">
        <f t="shared" si="59"/>
        <v>444</v>
      </c>
      <c r="Y125" s="7">
        <f t="shared" si="59"/>
        <v>9.1</v>
      </c>
      <c r="Z125" s="62">
        <f t="shared" si="59"/>
        <v>1.2</v>
      </c>
      <c r="AA125" s="19"/>
      <c r="AB125" s="68" t="s">
        <v>31</v>
      </c>
      <c r="AC125" s="8">
        <f>(AC124*10.74)*0.5</f>
        <v>26.178750000000001</v>
      </c>
      <c r="AD125" s="8">
        <f>(AD124*2.2)</f>
        <v>12.100000000000001</v>
      </c>
      <c r="AE125" s="8">
        <f>(AE124*0.25)</f>
        <v>0</v>
      </c>
      <c r="AF125" s="209">
        <f>AF124+AG124</f>
        <v>19</v>
      </c>
      <c r="AG125" s="210"/>
      <c r="AH125" s="14"/>
      <c r="AI125" s="32" t="s">
        <v>48</v>
      </c>
      <c r="AJ125" s="33">
        <v>18.5</v>
      </c>
      <c r="AK125" s="34">
        <v>7.74</v>
      </c>
      <c r="AL125" s="93"/>
      <c r="AM125" s="43" t="s">
        <v>43</v>
      </c>
      <c r="AN125" s="16">
        <v>0.29299999999999998</v>
      </c>
      <c r="AO125" s="2" t="s">
        <v>46</v>
      </c>
      <c r="AP125" s="49">
        <v>0.249</v>
      </c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</row>
    <row r="126" spans="1:76" ht="19.5" thickBot="1" x14ac:dyDescent="0.35">
      <c r="A126" s="199"/>
      <c r="B126" s="71" t="s">
        <v>3</v>
      </c>
      <c r="C126" s="54">
        <f>C124+C125</f>
        <v>1491363</v>
      </c>
      <c r="D126" s="54">
        <f>D124+D125</f>
        <v>0</v>
      </c>
      <c r="E126" s="54">
        <f>E124+E125</f>
        <v>31214</v>
      </c>
      <c r="F126" s="54">
        <f>F124+F125</f>
        <v>70290</v>
      </c>
      <c r="G126" s="204"/>
      <c r="H126" s="205"/>
      <c r="I126" s="204"/>
      <c r="J126" s="205"/>
      <c r="K126" s="204"/>
      <c r="L126" s="205"/>
      <c r="M126" s="73" t="s">
        <v>3</v>
      </c>
      <c r="N126" s="55">
        <f>N124-N125</f>
        <v>1557100</v>
      </c>
      <c r="O126" s="83"/>
      <c r="P126" s="208"/>
      <c r="Q126" s="83"/>
      <c r="R126" s="63" t="s">
        <v>3</v>
      </c>
      <c r="S126" s="64">
        <f>S124-S125</f>
        <v>8.5</v>
      </c>
      <c r="T126" s="65">
        <f t="shared" ref="T126:Z126" si="60">T124-T125</f>
        <v>8.1999999999999886</v>
      </c>
      <c r="U126" s="64">
        <f t="shared" si="60"/>
        <v>0</v>
      </c>
      <c r="V126" s="64">
        <f t="shared" si="60"/>
        <v>0.20000000000000107</v>
      </c>
      <c r="W126" s="64">
        <f t="shared" si="60"/>
        <v>9.6999999999999886</v>
      </c>
      <c r="X126" s="64">
        <f t="shared" si="60"/>
        <v>8.5</v>
      </c>
      <c r="Y126" s="64">
        <f t="shared" si="60"/>
        <v>0.30000000000000071</v>
      </c>
      <c r="Z126" s="66">
        <f t="shared" si="60"/>
        <v>0.10000000000000009</v>
      </c>
      <c r="AA126" s="19"/>
      <c r="AB126" s="69" t="s">
        <v>33</v>
      </c>
      <c r="AC126" s="70">
        <f>(AC125)/((G124/1000000)*8.34)</f>
        <v>2.1047450211121395</v>
      </c>
      <c r="AD126" s="70">
        <f>(AD125)/((G124/1000000)*8.34)</f>
        <v>0.97282776127419712</v>
      </c>
      <c r="AE126" s="70">
        <f>(AE125)/((G124/1000000)*8.34)</f>
        <v>0</v>
      </c>
      <c r="AF126" s="211">
        <f>(AF125)/((G124/1000000)*8.34)</f>
        <v>1.5275807821660945</v>
      </c>
      <c r="AG126" s="212"/>
      <c r="AH126" s="14"/>
      <c r="AI126" s="85"/>
      <c r="AJ126" s="17"/>
      <c r="AK126" s="17"/>
      <c r="AL126" s="93"/>
      <c r="AM126" s="94" t="s">
        <v>36</v>
      </c>
      <c r="AN126" s="46">
        <f>AVERAGE(AN124,AP124)</f>
        <v>3.4000000000000002E-2</v>
      </c>
      <c r="AO126" s="95" t="s">
        <v>37</v>
      </c>
      <c r="AP126" s="48">
        <v>-5</v>
      </c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</row>
    <row r="127" spans="1:76" ht="18.75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86"/>
      <c r="P127" s="1"/>
      <c r="Q127" s="89"/>
      <c r="R127" s="3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86"/>
      <c r="AI127" s="1"/>
      <c r="AJ127" s="1"/>
      <c r="AK127" s="1"/>
      <c r="AL127" s="86"/>
      <c r="AM127" s="9"/>
      <c r="AN127" s="9"/>
      <c r="AO127" s="9"/>
      <c r="AP127" s="9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</row>
    <row r="128" spans="1:76" ht="19.5" thickBot="1" x14ac:dyDescent="0.3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86"/>
      <c r="P128" s="1"/>
      <c r="Q128" s="89"/>
      <c r="R128" s="3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86"/>
      <c r="AI128" s="1"/>
      <c r="AJ128" s="1"/>
      <c r="AK128" s="1"/>
      <c r="AL128" s="86"/>
      <c r="AM128" s="9"/>
      <c r="AN128" s="9"/>
      <c r="AO128" s="9"/>
      <c r="AP128" s="9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</row>
    <row r="129" spans="1:76" ht="21" thickBot="1" x14ac:dyDescent="0.35">
      <c r="A129" s="1"/>
      <c r="B129" s="1"/>
      <c r="C129" s="1"/>
      <c r="D129" s="168" t="s">
        <v>65</v>
      </c>
      <c r="E129" s="169"/>
      <c r="F129" s="193"/>
      <c r="G129" s="172">
        <f>SUM(G4:H126)</f>
        <v>45856929</v>
      </c>
      <c r="H129" s="190"/>
      <c r="I129" s="172">
        <f t="shared" ref="I129" si="61">SUM(I4:J126)</f>
        <v>2595658</v>
      </c>
      <c r="J129" s="190"/>
      <c r="K129" s="172">
        <f t="shared" ref="K129" si="62">SUM(K4:L126)</f>
        <v>48452587</v>
      </c>
      <c r="L129" s="190"/>
      <c r="M129" s="122"/>
      <c r="N129" s="178">
        <f>SUM(N126,N122,N118,N114,N110,N106,N102,N98,N94,N90,N86,N82,N78,N74,N70,N66,N62,N58,N54,N50,N46,N42,N38,N34,N30,N26,N22,N18,N14,N10,N6)</f>
        <v>50954100</v>
      </c>
      <c r="O129" s="121"/>
      <c r="P129" s="180">
        <f>SUM(P4:P126)</f>
        <v>0.24</v>
      </c>
      <c r="Q129" s="89"/>
      <c r="R129" s="3"/>
      <c r="S129" s="195">
        <f t="shared" ref="S129:Z129" si="63">SUM(S126,S122,S118,S114,S110,S106,S102,S98,S94,S90,S86,S82,S78,S74,S70,S66,S62,S58,S54,S50,S46,S42,S38,S34,S30,S26,S22,S18,S14,S10,S6)</f>
        <v>310.30000000000007</v>
      </c>
      <c r="T129" s="195">
        <f t="shared" si="63"/>
        <v>345.2</v>
      </c>
      <c r="U129" s="195">
        <f t="shared" si="63"/>
        <v>2.2000000000000002</v>
      </c>
      <c r="V129" s="195">
        <f t="shared" si="63"/>
        <v>5.3000000000000007</v>
      </c>
      <c r="W129" s="195">
        <f t="shared" si="63"/>
        <v>322.39999999999986</v>
      </c>
      <c r="X129" s="195">
        <f t="shared" si="63"/>
        <v>358.20000000000005</v>
      </c>
      <c r="Y129" s="195">
        <f t="shared" si="63"/>
        <v>6.7999999999999989</v>
      </c>
      <c r="Z129" s="195">
        <f t="shared" si="63"/>
        <v>0.9</v>
      </c>
      <c r="AA129" s="1"/>
      <c r="AB129" s="182" t="s">
        <v>67</v>
      </c>
      <c r="AC129" s="213">
        <f>SUM(AC125,AC121,AC117,AC113,AC109,AC105,AC101,AC97,AC93,AC89,AC85,AC81,AC77,AC73,AC69,AC65,AC61,AC57,AC53,AC49,AC45,AC41,AC37,AC33,AC29,AC25,AC21,AC17,AC13,AC9,AC5)</f>
        <v>1261.9499999999998</v>
      </c>
      <c r="AD129" s="213">
        <f>SUM(AD125,AD121,AD117,AD113,AD109,AD105,AD101,AD97,AD93,AD89,AD85,AD81,AD77,AD73,AD69,AD65,AD61,AD57,AD53,AD49,AD45,AD41,AD37,AD33,AD29,AD25,AD21,AD17,AD13,AD9,AD5)</f>
        <v>478.55500000000006</v>
      </c>
      <c r="AE129" s="213">
        <f>SUM(AE125,AE121,AE117,AE113,AE109,AE105,AE101,AE97,AE93,AE89,AE85,AE81,AE77,AE73,AE69,AE65,AE61,AE57,AE53,AE49,AE45,AE41,AE37,AE33,AE29,AE25,AE21,AE17,AE13,AE9,AE5)</f>
        <v>10.09375</v>
      </c>
      <c r="AF129" s="215">
        <f>SUM(AF125,AF121,AF117,AF113,AF109,AF105,AF101,AF97,AF93,AF89,AF85,AF81,AF77,AF73,AF69,AF65,AF61,AF57,AF53,AF49,AF45,AF41,AF37,AF33,AF29,AF25,AF21,AF17,AF13,AF9,AF5)</f>
        <v>735</v>
      </c>
      <c r="AG129" s="190"/>
      <c r="AH129" s="86"/>
      <c r="AI129" s="166" t="s">
        <v>69</v>
      </c>
      <c r="AJ129" s="124" t="s">
        <v>71</v>
      </c>
      <c r="AK129" s="126">
        <f>AVERAGE(AJ124,AJ120,AJ116,AJ112,AJ108,AJ104,AJ100,AJ96,AJ92,AJ88,AJ84,AJ80,AJ76,AJ72,AJ68,AJ64,AJ60,AJ56,AJ52,AJ48,AJ44,AJ40,AJ36,AJ32,AJ28,AJ24,AJ20,AJ16,AJ12,AJ8,AJ4)</f>
        <v>18.63225806451613</v>
      </c>
      <c r="AL129" s="86"/>
      <c r="AM129" s="162" t="s">
        <v>76</v>
      </c>
      <c r="AN129" s="163"/>
      <c r="AO129" s="164">
        <f>AVERAGE(AN126,AN122,AN118,AN114,AN110,AN106,AN102,AN98,AN94,AN90,AN86,AN82,AN78,AN74,AN70,AN66,AN62,AN58,AN54,AN50,AN46,AN42,AN38,AN34,AN30,AN26,AN22,AN18,AN14,AN10,AN6)</f>
        <v>4.3209677419354837E-2</v>
      </c>
      <c r="AP129" s="165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</row>
    <row r="130" spans="1:76" ht="21" thickBot="1" x14ac:dyDescent="0.35">
      <c r="A130" s="1"/>
      <c r="B130" s="1"/>
      <c r="C130" s="1"/>
      <c r="D130" s="170"/>
      <c r="E130" s="171"/>
      <c r="F130" s="194"/>
      <c r="G130" s="191"/>
      <c r="H130" s="192"/>
      <c r="I130" s="191"/>
      <c r="J130" s="192"/>
      <c r="K130" s="191"/>
      <c r="L130" s="192"/>
      <c r="M130" s="123"/>
      <c r="N130" s="185"/>
      <c r="O130" s="121"/>
      <c r="P130" s="185"/>
      <c r="Q130" s="89"/>
      <c r="R130" s="3"/>
      <c r="S130" s="196"/>
      <c r="T130" s="196"/>
      <c r="U130" s="196"/>
      <c r="V130" s="196"/>
      <c r="W130" s="196"/>
      <c r="X130" s="196"/>
      <c r="Y130" s="196"/>
      <c r="Z130" s="196"/>
      <c r="AA130" s="1"/>
      <c r="AB130" s="183"/>
      <c r="AC130" s="214"/>
      <c r="AD130" s="214"/>
      <c r="AE130" s="214"/>
      <c r="AF130" s="191"/>
      <c r="AG130" s="192"/>
      <c r="AH130" s="86"/>
      <c r="AI130" s="167"/>
      <c r="AJ130" s="124" t="s">
        <v>39</v>
      </c>
      <c r="AK130" s="125">
        <f>AVERAGE(AK124,AK120,AK116,AK112,AK108,AK104,AK100,AK96,AK92,AK88,AK84,AK80,AK76,AK72,AK68,AK64,AK60,AK56,AK52,AK48,AK44,AK40,AK36,AK32,AK28,AK24,AK20,AK16,AK12,AK8,AK4)</f>
        <v>7.5712903225806452</v>
      </c>
      <c r="AL130" s="86"/>
      <c r="AM130" s="9"/>
      <c r="AN130" s="9"/>
      <c r="AO130" s="9"/>
      <c r="AP130" s="9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</row>
    <row r="131" spans="1:76" ht="18.75" customHeight="1" thickBot="1" x14ac:dyDescent="0.35">
      <c r="A131" s="1"/>
      <c r="B131" s="1"/>
      <c r="C131" s="1"/>
      <c r="D131" s="168" t="s">
        <v>72</v>
      </c>
      <c r="E131" s="169"/>
      <c r="F131" s="169"/>
      <c r="G131" s="172">
        <f>G129/31</f>
        <v>1479255.7741935484</v>
      </c>
      <c r="H131" s="173"/>
      <c r="I131" s="176">
        <f>I129/31</f>
        <v>83730.903225806454</v>
      </c>
      <c r="J131" s="176"/>
      <c r="K131" s="172">
        <f>K129/31</f>
        <v>1562986.6774193549</v>
      </c>
      <c r="L131" s="173"/>
      <c r="M131" s="1"/>
      <c r="N131" s="178">
        <f>N129/31</f>
        <v>1643680.6451612904</v>
      </c>
      <c r="O131" s="127"/>
      <c r="P131" s="180">
        <f>P129/31</f>
        <v>7.7419354838709677E-3</v>
      </c>
      <c r="Q131" s="89"/>
      <c r="R131" s="3"/>
      <c r="S131" s="1"/>
      <c r="T131" s="1"/>
      <c r="U131" s="1"/>
      <c r="V131" s="1"/>
      <c r="W131" s="1"/>
      <c r="X131" s="1"/>
      <c r="Y131" s="1"/>
      <c r="Z131" s="1"/>
      <c r="AA131" s="1"/>
      <c r="AB131" s="182" t="s">
        <v>66</v>
      </c>
      <c r="AC131" s="184">
        <f>AC129/31</f>
        <v>40.708064516129028</v>
      </c>
      <c r="AD131" s="184">
        <f>AD129/31</f>
        <v>15.437258064516131</v>
      </c>
      <c r="AE131" s="184">
        <f>AE129/31</f>
        <v>0.32560483870967744</v>
      </c>
      <c r="AF131" s="215">
        <f>AF129/31</f>
        <v>23.70967741935484</v>
      </c>
      <c r="AG131" s="241"/>
      <c r="AH131" s="86"/>
      <c r="AI131" s="166" t="s">
        <v>70</v>
      </c>
      <c r="AJ131" s="124" t="s">
        <v>71</v>
      </c>
      <c r="AK131" s="126">
        <f>AVERAGE(AJ125,AJ121,AJ117,AJ113,AJ109,AJ105,AJ101,AJ97,AJ93,AJ89,AJ85,AJ81,AJ77,AJ73,AJ69,AJ65,AJ61,AJ57,AJ53,AJ49,AJ45,AJ41,AJ37,AJ33,AJ29,AJ25,AJ21,AJ17,AJ13,AJ9,AJ5)</f>
        <v>19.890322580645158</v>
      </c>
      <c r="AL131" s="86"/>
      <c r="AM131" s="9"/>
      <c r="AN131" s="9"/>
      <c r="AO131" s="9"/>
      <c r="AP131" s="9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</row>
    <row r="132" spans="1:76" ht="19.5" customHeight="1" thickBot="1" x14ac:dyDescent="0.35">
      <c r="A132" s="1"/>
      <c r="B132" s="1"/>
      <c r="C132" s="1"/>
      <c r="D132" s="170"/>
      <c r="E132" s="171"/>
      <c r="F132" s="171"/>
      <c r="G132" s="174"/>
      <c r="H132" s="175"/>
      <c r="I132" s="177"/>
      <c r="J132" s="177"/>
      <c r="K132" s="174"/>
      <c r="L132" s="175"/>
      <c r="M132" s="1"/>
      <c r="N132" s="179"/>
      <c r="O132" s="127"/>
      <c r="P132" s="181"/>
      <c r="Q132" s="89"/>
      <c r="R132" s="3"/>
      <c r="S132" s="1"/>
      <c r="T132" s="1"/>
      <c r="U132" s="188" t="s">
        <v>75</v>
      </c>
      <c r="V132" s="189"/>
      <c r="W132" s="186">
        <f>W129+X129</f>
        <v>680.59999999999991</v>
      </c>
      <c r="X132" s="187"/>
      <c r="Y132" s="1"/>
      <c r="Z132" s="1"/>
      <c r="AA132" s="1"/>
      <c r="AB132" s="183"/>
      <c r="AC132" s="185"/>
      <c r="AD132" s="185"/>
      <c r="AE132" s="185"/>
      <c r="AF132" s="242"/>
      <c r="AG132" s="243"/>
      <c r="AH132" s="86"/>
      <c r="AI132" s="167"/>
      <c r="AJ132" s="124" t="s">
        <v>39</v>
      </c>
      <c r="AK132" s="125">
        <f>AVERAGE(AK125,AK121,AK117,AK113,AK109,AK105,AK101,AK97,AK93,AK89,AK85,AK81,AK77,AK73,AK69,AK65,AK61,AK57,AK53,AK49,AK45,AK41,AK37,AK33,AK29,AK25,AK21,AK17,AK13,AK9,AK5)</f>
        <v>7.830322580645162</v>
      </c>
      <c r="AL132" s="86"/>
      <c r="AM132" s="9"/>
      <c r="AN132" s="9"/>
      <c r="AO132" s="9"/>
      <c r="AP132" s="9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</row>
    <row r="133" spans="1:76" ht="18.75" customHeight="1" x14ac:dyDescent="0.3">
      <c r="A133" s="1"/>
      <c r="B133" s="1"/>
      <c r="C133" s="1"/>
      <c r="D133" s="166" t="s">
        <v>73</v>
      </c>
      <c r="E133" s="245"/>
      <c r="F133" s="246"/>
      <c r="G133" s="172">
        <f>MAX(G4:H126)</f>
        <v>1843371</v>
      </c>
      <c r="H133" s="190"/>
      <c r="I133" s="172">
        <f>MAX(I4:J126)</f>
        <v>147766</v>
      </c>
      <c r="J133" s="190"/>
      <c r="K133" s="172">
        <f>MAX(K4:L126)</f>
        <v>1991137</v>
      </c>
      <c r="L133" s="190"/>
      <c r="M133" s="1"/>
      <c r="N133" s="178">
        <f>MAX(N126,N122,N118,N114,N110,N106,N102,N98,N94,N90,N86,N82,N78,N74,N70,N66,N62,N58,N54,N50,N46,N42,N38,N34,N30,N26,N22,N18,N14,N10,N6)</f>
        <v>1992000</v>
      </c>
      <c r="O133" s="127"/>
      <c r="P133" s="180">
        <f>MAX(P4:P126)</f>
        <v>0.18</v>
      </c>
      <c r="Q133" s="89"/>
      <c r="R133" s="3"/>
      <c r="S133" s="1"/>
      <c r="T133" s="1"/>
      <c r="U133" s="1"/>
      <c r="V133" s="1"/>
      <c r="W133" s="1"/>
      <c r="X133" s="1"/>
      <c r="Y133" s="1"/>
      <c r="Z133" s="1"/>
      <c r="AA133" s="1"/>
      <c r="AB133" s="240" t="s">
        <v>68</v>
      </c>
      <c r="AC133" s="180">
        <f>SUM(AC126,AC122,AC118,AC114,AC110,AC106,AC102,AC98,AC94,AC90,AC86,AC82,AC78,AC74,AC70,AC66,AC62,AC58,AC54,AC50,AC46,AC42,AC38,AC34,AC30,AC26,AC22,AC18,AC14,AC10,AC6)/31</f>
        <v>3.3109930577333357</v>
      </c>
      <c r="AD133" s="180">
        <f>SUM(AD126,AD122,AD118,AD114,AD110,AD106,AD102,AD98,AD94,AD90,AD86,AD82,AD78,AD74,AD70,AD66,AD62,AD58,AD54,AD50,AD46,AD42,AD38,AD34,AD30,AD26,AD22,AD18,AD14,AD10,AD6)/31</f>
        <v>1.2814522096938981</v>
      </c>
      <c r="AE133" s="180">
        <f>SUM(AE126,AE122,AE118,AE114,AE110,AE106,AE102,AE98,AE94,AE90,AE86,AE82,AE78,AE74,AE70,AE66,AE62,AE58,AE54,AE50,AE46,AE42,AE38,AE34,AE30,AE26,AE22,AE18,AE14,AE10,AE6)/31</f>
        <v>2.671112229873519E-2</v>
      </c>
      <c r="AF133" s="215">
        <f>SUM(AF126,AF122,AF118,AF114,AF110,AF106,AF102,AF98,AF94,AF90,AF86,AF82,AF78,AF74,AF70,AF66,AF62,AF58,AF54,AF50,AF46,AF42,AF38,AF34,AF30,AF26,AF22,AF18,AF14,AF10,AF6)/31</f>
        <v>1.9593467620007388</v>
      </c>
      <c r="AG133" s="241"/>
      <c r="AH133" s="86"/>
      <c r="AI133" s="1"/>
      <c r="AJ133" s="1"/>
      <c r="AK133" s="1"/>
      <c r="AL133" s="86"/>
      <c r="AM133" s="9"/>
      <c r="AN133" s="9"/>
      <c r="AO133" s="9"/>
      <c r="AP133" s="9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</row>
    <row r="134" spans="1:76" ht="19.5" customHeight="1" thickBot="1" x14ac:dyDescent="0.35">
      <c r="A134" s="1"/>
      <c r="B134" s="1"/>
      <c r="C134" s="1"/>
      <c r="D134" s="167"/>
      <c r="E134" s="247"/>
      <c r="F134" s="248"/>
      <c r="G134" s="191"/>
      <c r="H134" s="192"/>
      <c r="I134" s="191"/>
      <c r="J134" s="192"/>
      <c r="K134" s="191"/>
      <c r="L134" s="192"/>
      <c r="M134" s="1"/>
      <c r="N134" s="185"/>
      <c r="O134" s="127"/>
      <c r="P134" s="185"/>
      <c r="Q134" s="89"/>
      <c r="R134" s="3"/>
      <c r="S134" s="1"/>
      <c r="T134" s="1"/>
      <c r="U134" s="1"/>
      <c r="V134" s="1"/>
      <c r="W134" s="1"/>
      <c r="X134" s="1"/>
      <c r="Y134" s="1"/>
      <c r="Z134" s="1"/>
      <c r="AA134" s="1"/>
      <c r="AB134" s="167"/>
      <c r="AC134" s="244"/>
      <c r="AD134" s="244"/>
      <c r="AE134" s="244"/>
      <c r="AF134" s="242"/>
      <c r="AG134" s="243"/>
      <c r="AH134" s="86"/>
      <c r="AI134" s="1"/>
      <c r="AJ134" s="1"/>
      <c r="AK134" s="1"/>
      <c r="AL134" s="86"/>
      <c r="AM134" s="9"/>
      <c r="AN134" s="9"/>
      <c r="AO134" s="9"/>
      <c r="AP134" s="9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</row>
    <row r="135" spans="1:76" ht="20.25" customHeight="1" x14ac:dyDescent="0.3">
      <c r="A135" s="1"/>
      <c r="B135" s="1"/>
      <c r="C135" s="1"/>
      <c r="D135" s="166" t="s">
        <v>74</v>
      </c>
      <c r="E135" s="245"/>
      <c r="F135" s="246"/>
      <c r="G135" s="172">
        <f>MIN(G4:H126)</f>
        <v>799182</v>
      </c>
      <c r="H135" s="190"/>
      <c r="I135" s="172">
        <f>MIN(I4:J126)</f>
        <v>45225</v>
      </c>
      <c r="J135" s="190"/>
      <c r="K135" s="172">
        <f>MIN(K4:L126)</f>
        <v>880591</v>
      </c>
      <c r="L135" s="190"/>
      <c r="M135" s="1"/>
      <c r="N135" s="178">
        <f>MIN(N126,N122,N118,N114,N110,N106,N102,N98,N94,N90,N86,N82,N78,N74,N70,N66,N62,N58,N54,N50,N46,N42,N38,N34,N30,N26,N22,N18,N14,N10,N6)</f>
        <v>1300800</v>
      </c>
      <c r="O135" s="127"/>
      <c r="P135" s="180">
        <f>MIN(P4:P126)</f>
        <v>0</v>
      </c>
      <c r="Q135" s="89"/>
      <c r="R135" s="3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86"/>
      <c r="AI135" s="1"/>
      <c r="AJ135" s="1"/>
      <c r="AK135" s="1"/>
      <c r="AL135" s="86"/>
      <c r="AM135" s="9"/>
      <c r="AN135" s="9"/>
      <c r="AO135" s="9"/>
      <c r="AP135" s="9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</row>
    <row r="136" spans="1:76" ht="20.25" customHeight="1" thickBot="1" x14ac:dyDescent="0.35">
      <c r="A136" s="1"/>
      <c r="B136" s="1"/>
      <c r="C136" s="1"/>
      <c r="D136" s="167"/>
      <c r="E136" s="247"/>
      <c r="F136" s="248"/>
      <c r="G136" s="191"/>
      <c r="H136" s="192"/>
      <c r="I136" s="191"/>
      <c r="J136" s="192"/>
      <c r="K136" s="191"/>
      <c r="L136" s="192"/>
      <c r="M136" s="1"/>
      <c r="N136" s="185"/>
      <c r="O136" s="127"/>
      <c r="P136" s="185"/>
      <c r="Q136" s="89"/>
      <c r="R136" s="3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86"/>
      <c r="AI136" s="1"/>
      <c r="AJ136" s="1"/>
      <c r="AK136" s="1"/>
      <c r="AL136" s="86"/>
      <c r="AM136" s="9"/>
      <c r="AN136" s="9"/>
      <c r="AO136" s="9"/>
      <c r="AP136" s="9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</row>
    <row r="137" spans="1:76" ht="18.75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86"/>
      <c r="P137" s="1"/>
      <c r="Q137" s="89"/>
      <c r="R137" s="3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86"/>
      <c r="AI137" s="1"/>
      <c r="AJ137" s="1"/>
      <c r="AK137" s="1"/>
      <c r="AL137" s="86"/>
      <c r="AM137" s="9"/>
      <c r="AN137" s="9"/>
      <c r="AO137" s="9"/>
      <c r="AP137" s="9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</row>
    <row r="138" spans="1:76" ht="18.75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86"/>
      <c r="P138" s="1"/>
      <c r="Q138" s="89"/>
      <c r="R138" s="3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86"/>
      <c r="AI138" s="1"/>
      <c r="AJ138" s="1"/>
      <c r="AK138" s="1"/>
      <c r="AL138" s="86"/>
      <c r="AM138" s="9"/>
      <c r="AN138" s="9"/>
      <c r="AO138" s="9"/>
      <c r="AP138" s="9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</row>
    <row r="139" spans="1:76" ht="18.75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86"/>
      <c r="P139" s="1"/>
      <c r="Q139" s="89"/>
      <c r="R139" s="3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86"/>
      <c r="AI139" s="1"/>
      <c r="AJ139" s="1"/>
      <c r="AK139" s="1"/>
      <c r="AL139" s="86"/>
      <c r="AM139" s="9"/>
      <c r="AN139" s="9"/>
      <c r="AO139" s="9"/>
      <c r="AP139" s="9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</row>
    <row r="140" spans="1:76" ht="18.75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86"/>
      <c r="P140" s="1"/>
      <c r="Q140" s="89"/>
      <c r="R140" s="3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86"/>
      <c r="AI140" s="1"/>
      <c r="AJ140" s="1"/>
      <c r="AK140" s="1"/>
      <c r="AL140" s="86"/>
      <c r="AM140" s="9"/>
      <c r="AN140" s="9"/>
      <c r="AO140" s="9"/>
      <c r="AP140" s="9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</row>
    <row r="141" spans="1:76" ht="18.75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86"/>
      <c r="P141" s="1"/>
      <c r="Q141" s="89"/>
      <c r="R141" s="3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86"/>
      <c r="AI141" s="1"/>
      <c r="AJ141" s="1"/>
      <c r="AK141" s="1"/>
      <c r="AL141" s="86"/>
      <c r="AM141" s="9"/>
      <c r="AN141" s="9"/>
      <c r="AO141" s="9"/>
      <c r="AP141" s="9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</row>
    <row r="142" spans="1:76" ht="18.75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86"/>
      <c r="P142" s="1"/>
      <c r="Q142" s="89"/>
      <c r="R142" s="3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86"/>
      <c r="AI142" s="1"/>
      <c r="AJ142" s="1"/>
      <c r="AK142" s="1"/>
      <c r="AL142" s="86"/>
      <c r="AM142" s="9"/>
      <c r="AN142" s="9"/>
      <c r="AO142" s="9"/>
      <c r="AP142" s="9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</row>
    <row r="143" spans="1:76" ht="18.75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86"/>
      <c r="P143" s="1"/>
      <c r="Q143" s="89"/>
      <c r="R143" s="3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86"/>
      <c r="AI143" s="1"/>
      <c r="AJ143" s="1"/>
      <c r="AK143" s="1"/>
      <c r="AL143" s="86"/>
      <c r="AM143" s="9"/>
      <c r="AN143" s="9"/>
      <c r="AO143" s="9"/>
      <c r="AP143" s="9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</row>
    <row r="144" spans="1:76" ht="18.75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86"/>
      <c r="P144" s="1"/>
      <c r="Q144" s="89"/>
      <c r="R144" s="3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86"/>
      <c r="AI144" s="1"/>
      <c r="AJ144" s="1"/>
      <c r="AK144" s="1"/>
      <c r="AL144" s="86"/>
      <c r="AM144" s="9"/>
      <c r="AN144" s="9"/>
      <c r="AO144" s="9"/>
      <c r="AP144" s="9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</row>
    <row r="145" spans="1:76" ht="18.75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86"/>
      <c r="P145" s="1"/>
      <c r="Q145" s="89"/>
      <c r="R145" s="3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86"/>
      <c r="AI145" s="1"/>
      <c r="AJ145" s="1"/>
      <c r="AK145" s="1"/>
      <c r="AL145" s="86"/>
      <c r="AM145" s="9"/>
      <c r="AN145" s="9"/>
      <c r="AO145" s="9"/>
      <c r="AP145" s="9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</row>
    <row r="146" spans="1:76" ht="18.75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86"/>
      <c r="P146" s="1"/>
      <c r="Q146" s="89"/>
      <c r="R146" s="3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86"/>
      <c r="AI146" s="1"/>
      <c r="AJ146" s="1"/>
      <c r="AK146" s="1"/>
      <c r="AL146" s="86"/>
      <c r="AM146" s="9"/>
      <c r="AN146" s="9"/>
      <c r="AO146" s="9"/>
      <c r="AP146" s="9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</row>
    <row r="147" spans="1:76" ht="18.75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86"/>
      <c r="P147" s="1"/>
      <c r="Q147" s="89"/>
      <c r="R147" s="3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86"/>
      <c r="AI147" s="1"/>
      <c r="AJ147" s="1"/>
      <c r="AK147" s="1"/>
      <c r="AL147" s="86"/>
      <c r="AM147" s="9"/>
      <c r="AN147" s="9"/>
      <c r="AO147" s="9"/>
      <c r="AP147" s="9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</row>
    <row r="148" spans="1:76" ht="18.75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86"/>
      <c r="P148" s="1"/>
      <c r="Q148" s="89"/>
      <c r="R148" s="3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86"/>
      <c r="AI148" s="1"/>
      <c r="AJ148" s="1"/>
      <c r="AK148" s="1"/>
      <c r="AL148" s="86"/>
      <c r="AM148" s="9"/>
      <c r="AN148" s="9"/>
      <c r="AO148" s="9"/>
      <c r="AP148" s="9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</row>
    <row r="149" spans="1:76" ht="18.75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86"/>
      <c r="P149" s="1"/>
      <c r="Q149" s="89"/>
      <c r="R149" s="3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86"/>
      <c r="AI149" s="1"/>
      <c r="AJ149" s="1"/>
      <c r="AK149" s="1"/>
      <c r="AL149" s="86"/>
      <c r="AM149" s="9"/>
      <c r="AN149" s="9"/>
      <c r="AO149" s="9"/>
      <c r="AP149" s="9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</row>
    <row r="150" spans="1:76" ht="18.75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86"/>
      <c r="P150" s="1"/>
      <c r="Q150" s="89"/>
      <c r="R150" s="3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86"/>
      <c r="AI150" s="1"/>
      <c r="AJ150" s="1"/>
      <c r="AK150" s="1"/>
      <c r="AL150" s="86"/>
      <c r="AM150" s="9"/>
      <c r="AN150" s="9"/>
      <c r="AO150" s="9"/>
      <c r="AP150" s="9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</row>
    <row r="151" spans="1:76" ht="18.75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86"/>
      <c r="P151" s="1"/>
      <c r="Q151" s="89"/>
      <c r="R151" s="3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86"/>
      <c r="AI151" s="1"/>
      <c r="AJ151" s="1"/>
      <c r="AK151" s="1"/>
      <c r="AL151" s="86"/>
      <c r="AM151" s="9"/>
      <c r="AN151" s="9"/>
      <c r="AO151" s="9"/>
      <c r="AP151" s="9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</row>
    <row r="152" spans="1:76" ht="18.75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86"/>
      <c r="P152" s="1"/>
      <c r="Q152" s="89"/>
      <c r="R152" s="3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86"/>
      <c r="AI152" s="1"/>
      <c r="AJ152" s="1"/>
      <c r="AK152" s="1"/>
      <c r="AL152" s="86"/>
      <c r="AM152" s="9"/>
      <c r="AN152" s="9"/>
      <c r="AO152" s="9"/>
      <c r="AP152" s="9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</row>
    <row r="153" spans="1:76" ht="18.75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86"/>
      <c r="P153" s="1"/>
      <c r="Q153" s="89"/>
      <c r="R153" s="3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86"/>
      <c r="AI153" s="1"/>
      <c r="AJ153" s="1"/>
      <c r="AK153" s="1"/>
      <c r="AL153" s="86"/>
      <c r="AM153" s="9"/>
      <c r="AN153" s="9"/>
      <c r="AO153" s="9"/>
      <c r="AP153" s="9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</row>
    <row r="154" spans="1:76" ht="18.75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86"/>
      <c r="P154" s="1"/>
      <c r="Q154" s="89"/>
      <c r="R154" s="3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86"/>
      <c r="AI154" s="1"/>
      <c r="AJ154" s="1"/>
      <c r="AK154" s="1"/>
      <c r="AL154" s="86"/>
      <c r="AM154" s="9"/>
      <c r="AN154" s="9"/>
      <c r="AO154" s="9"/>
      <c r="AP154" s="9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</row>
    <row r="155" spans="1:76" ht="18.75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86"/>
      <c r="P155" s="1"/>
      <c r="Q155" s="89"/>
      <c r="R155" s="3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86"/>
      <c r="AI155" s="1"/>
      <c r="AJ155" s="1"/>
      <c r="AK155" s="1"/>
      <c r="AL155" s="86"/>
      <c r="AM155" s="9"/>
      <c r="AN155" s="9"/>
      <c r="AO155" s="9"/>
      <c r="AP155" s="9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</row>
    <row r="156" spans="1:76" ht="18.75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86"/>
      <c r="P156" s="1"/>
      <c r="Q156" s="89"/>
      <c r="R156" s="3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86"/>
      <c r="AI156" s="1"/>
      <c r="AJ156" s="1"/>
      <c r="AK156" s="1"/>
      <c r="AL156" s="86"/>
      <c r="AM156" s="9"/>
      <c r="AN156" s="9"/>
      <c r="AO156" s="9"/>
      <c r="AP156" s="9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</row>
    <row r="157" spans="1:76" ht="18.75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86"/>
      <c r="P157" s="1"/>
      <c r="Q157" s="89"/>
      <c r="R157" s="3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86"/>
      <c r="AI157" s="1"/>
      <c r="AJ157" s="1"/>
      <c r="AK157" s="1"/>
      <c r="AL157" s="86"/>
      <c r="AM157" s="9"/>
      <c r="AN157" s="9"/>
      <c r="AO157" s="9"/>
      <c r="AP157" s="9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</row>
    <row r="158" spans="1:76" ht="18.75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86"/>
      <c r="P158" s="1"/>
      <c r="Q158" s="89"/>
      <c r="R158" s="3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86"/>
      <c r="AI158" s="1"/>
      <c r="AJ158" s="1"/>
      <c r="AK158" s="1"/>
      <c r="AL158" s="86"/>
      <c r="AM158" s="9"/>
      <c r="AN158" s="9"/>
      <c r="AO158" s="9"/>
      <c r="AP158" s="9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</row>
    <row r="159" spans="1:76" ht="18.75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86"/>
      <c r="P159" s="1"/>
      <c r="Q159" s="89"/>
      <c r="R159" s="3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86"/>
      <c r="AI159" s="1"/>
      <c r="AJ159" s="1"/>
      <c r="AK159" s="1"/>
      <c r="AL159" s="86"/>
      <c r="AM159" s="9"/>
      <c r="AN159" s="9"/>
      <c r="AO159" s="9"/>
      <c r="AP159" s="9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</row>
    <row r="160" spans="1:76" ht="18.75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86"/>
      <c r="P160" s="1"/>
      <c r="Q160" s="89"/>
      <c r="R160" s="3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86"/>
      <c r="AI160" s="1"/>
      <c r="AJ160" s="1"/>
      <c r="AK160" s="1"/>
      <c r="AL160" s="86"/>
      <c r="AM160" s="9"/>
      <c r="AN160" s="9"/>
      <c r="AO160" s="9"/>
      <c r="AP160" s="9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</row>
    <row r="161" spans="1:76" ht="18.75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86"/>
      <c r="P161" s="1"/>
      <c r="Q161" s="89"/>
      <c r="R161" s="3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86"/>
      <c r="AI161" s="1"/>
      <c r="AJ161" s="1"/>
      <c r="AK161" s="1"/>
      <c r="AL161" s="86"/>
      <c r="AM161" s="9"/>
      <c r="AN161" s="9"/>
      <c r="AO161" s="9"/>
      <c r="AP161" s="9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</row>
    <row r="162" spans="1:76" ht="18.75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86"/>
      <c r="P162" s="1"/>
      <c r="Q162" s="89"/>
      <c r="R162" s="3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86"/>
      <c r="AI162" s="1"/>
      <c r="AJ162" s="1"/>
      <c r="AK162" s="1"/>
      <c r="AL162" s="86"/>
      <c r="AM162" s="9"/>
      <c r="AN162" s="9"/>
      <c r="AO162" s="9"/>
      <c r="AP162" s="9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</row>
    <row r="163" spans="1:76" ht="18.75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86"/>
      <c r="P163" s="1"/>
      <c r="Q163" s="89"/>
      <c r="R163" s="3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86"/>
      <c r="AI163" s="1"/>
      <c r="AJ163" s="1"/>
      <c r="AK163" s="1"/>
      <c r="AL163" s="86"/>
      <c r="AM163" s="9"/>
      <c r="AN163" s="9"/>
      <c r="AO163" s="9"/>
      <c r="AP163" s="9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</row>
    <row r="164" spans="1:76" ht="18.75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86"/>
      <c r="P164" s="1"/>
      <c r="Q164" s="89"/>
      <c r="R164" s="3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86"/>
      <c r="AI164" s="1"/>
      <c r="AJ164" s="1"/>
      <c r="AK164" s="1"/>
      <c r="AL164" s="86"/>
      <c r="AM164" s="9"/>
      <c r="AN164" s="9"/>
      <c r="AO164" s="9"/>
      <c r="AP164" s="9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</row>
    <row r="165" spans="1:76" ht="18.75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86"/>
      <c r="P165" s="1"/>
      <c r="Q165" s="89"/>
      <c r="R165" s="3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86"/>
      <c r="AI165" s="1"/>
      <c r="AJ165" s="1"/>
      <c r="AK165" s="1"/>
      <c r="AL165" s="86"/>
      <c r="AM165" s="9"/>
      <c r="AN165" s="9"/>
      <c r="AO165" s="9"/>
      <c r="AP165" s="9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</row>
    <row r="166" spans="1:76" ht="18.75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86"/>
      <c r="P166" s="1"/>
      <c r="Q166" s="89"/>
      <c r="R166" s="3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86"/>
      <c r="AI166" s="1"/>
      <c r="AJ166" s="1"/>
      <c r="AK166" s="1"/>
      <c r="AL166" s="86"/>
      <c r="AM166" s="9"/>
      <c r="AN166" s="9"/>
      <c r="AO166" s="9"/>
      <c r="AP166" s="9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</row>
    <row r="167" spans="1:76" ht="18.75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86"/>
      <c r="P167" s="1"/>
      <c r="Q167" s="89"/>
      <c r="R167" s="3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86"/>
      <c r="AI167" s="1"/>
      <c r="AJ167" s="1"/>
      <c r="AK167" s="1"/>
      <c r="AL167" s="86"/>
      <c r="AM167" s="9"/>
      <c r="AN167" s="9"/>
      <c r="AO167" s="9"/>
      <c r="AP167" s="9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</row>
    <row r="168" spans="1:76" ht="18.75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86"/>
      <c r="P168" s="1"/>
      <c r="Q168" s="89"/>
      <c r="R168" s="3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86"/>
      <c r="AI168" s="1"/>
      <c r="AJ168" s="1"/>
      <c r="AK168" s="1"/>
      <c r="AL168" s="86"/>
      <c r="AM168" s="9"/>
      <c r="AN168" s="9"/>
      <c r="AO168" s="9"/>
      <c r="AP168" s="9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</row>
    <row r="169" spans="1:76" ht="18.75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86"/>
      <c r="P169" s="1"/>
      <c r="Q169" s="89"/>
      <c r="R169" s="3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86"/>
      <c r="AI169" s="1"/>
      <c r="AJ169" s="1"/>
      <c r="AK169" s="1"/>
      <c r="AL169" s="86"/>
      <c r="AM169" s="9"/>
      <c r="AN169" s="9"/>
      <c r="AO169" s="9"/>
      <c r="AP169" s="9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</row>
    <row r="170" spans="1:76" ht="18.75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86"/>
      <c r="P170" s="1"/>
      <c r="Q170" s="89"/>
      <c r="R170" s="3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86"/>
      <c r="AI170" s="1"/>
      <c r="AJ170" s="1"/>
      <c r="AK170" s="1"/>
      <c r="AL170" s="86"/>
      <c r="AM170" s="9"/>
      <c r="AN170" s="9"/>
      <c r="AO170" s="9"/>
      <c r="AP170" s="9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</row>
    <row r="171" spans="1:76" ht="18.75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86"/>
      <c r="P171" s="1"/>
      <c r="Q171" s="89"/>
      <c r="R171" s="3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86"/>
      <c r="AI171" s="1"/>
      <c r="AJ171" s="1"/>
      <c r="AK171" s="1"/>
      <c r="AL171" s="86"/>
      <c r="AM171" s="9"/>
      <c r="AN171" s="9"/>
      <c r="AO171" s="9"/>
      <c r="AP171" s="9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</row>
    <row r="172" spans="1:76" ht="18.75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86"/>
      <c r="P172" s="1"/>
      <c r="Q172" s="89"/>
      <c r="R172" s="3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86"/>
      <c r="AI172" s="1"/>
      <c r="AJ172" s="1"/>
      <c r="AK172" s="1"/>
      <c r="AL172" s="86"/>
      <c r="AM172" s="9"/>
      <c r="AN172" s="9"/>
      <c r="AO172" s="9"/>
      <c r="AP172" s="9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</row>
    <row r="173" spans="1:76" ht="18.75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86"/>
      <c r="P173" s="1"/>
      <c r="Q173" s="89"/>
      <c r="R173" s="3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86"/>
      <c r="AI173" s="1"/>
      <c r="AJ173" s="1"/>
      <c r="AK173" s="1"/>
      <c r="AL173" s="86"/>
      <c r="AM173" s="9"/>
      <c r="AN173" s="9"/>
      <c r="AO173" s="9"/>
      <c r="AP173" s="9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</row>
    <row r="174" spans="1:76" ht="18.75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86"/>
      <c r="P174" s="1"/>
      <c r="Q174" s="89"/>
      <c r="R174" s="3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86"/>
      <c r="AI174" s="1"/>
      <c r="AJ174" s="1"/>
      <c r="AK174" s="1"/>
      <c r="AL174" s="86"/>
      <c r="AM174" s="9"/>
      <c r="AN174" s="9"/>
      <c r="AO174" s="9"/>
      <c r="AP174" s="9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</row>
    <row r="175" spans="1:76" ht="18.75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86"/>
      <c r="P175" s="1"/>
      <c r="Q175" s="89"/>
      <c r="R175" s="3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86"/>
      <c r="AI175" s="1"/>
      <c r="AJ175" s="1"/>
      <c r="AK175" s="1"/>
      <c r="AL175" s="86"/>
      <c r="AM175" s="9"/>
      <c r="AN175" s="9"/>
      <c r="AO175" s="9"/>
      <c r="AP175" s="9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</row>
    <row r="176" spans="1:76" ht="18.75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86"/>
      <c r="P176" s="1"/>
      <c r="Q176" s="89"/>
      <c r="R176" s="3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86"/>
      <c r="AI176" s="1"/>
      <c r="AJ176" s="1"/>
      <c r="AK176" s="1"/>
      <c r="AL176" s="86"/>
      <c r="AM176" s="9"/>
      <c r="AN176" s="9"/>
      <c r="AO176" s="9"/>
      <c r="AP176" s="9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</row>
    <row r="177" spans="1:76" ht="18.75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86"/>
      <c r="P177" s="1"/>
      <c r="Q177" s="89"/>
      <c r="R177" s="3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86"/>
      <c r="AI177" s="1"/>
      <c r="AJ177" s="1"/>
      <c r="AK177" s="1"/>
      <c r="AL177" s="86"/>
      <c r="AM177" s="9"/>
      <c r="AN177" s="9"/>
      <c r="AO177" s="9"/>
      <c r="AP177" s="9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</row>
    <row r="178" spans="1:76" ht="18.75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86"/>
      <c r="P178" s="1"/>
      <c r="Q178" s="89"/>
      <c r="R178" s="3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86"/>
      <c r="AI178" s="1"/>
      <c r="AJ178" s="1"/>
      <c r="AK178" s="1"/>
      <c r="AL178" s="86"/>
      <c r="AM178" s="9"/>
      <c r="AN178" s="9"/>
      <c r="AO178" s="9"/>
      <c r="AP178" s="9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</row>
    <row r="179" spans="1:76" ht="18.75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86"/>
      <c r="P179" s="1"/>
      <c r="Q179" s="89"/>
      <c r="R179" s="3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86"/>
      <c r="AI179" s="1"/>
      <c r="AJ179" s="1"/>
      <c r="AK179" s="1"/>
      <c r="AL179" s="86"/>
      <c r="AM179" s="9"/>
      <c r="AN179" s="9"/>
      <c r="AO179" s="9"/>
      <c r="AP179" s="9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</row>
    <row r="180" spans="1:76" ht="18.75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86"/>
      <c r="P180" s="1"/>
      <c r="Q180" s="89"/>
      <c r="R180" s="3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86"/>
      <c r="AI180" s="1"/>
      <c r="AJ180" s="1"/>
      <c r="AK180" s="1"/>
      <c r="AL180" s="86"/>
      <c r="AM180" s="9"/>
      <c r="AN180" s="9"/>
      <c r="AO180" s="9"/>
      <c r="AP180" s="9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</row>
    <row r="181" spans="1:76" ht="18.75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86"/>
      <c r="P181" s="1"/>
      <c r="Q181" s="89"/>
      <c r="R181" s="3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86"/>
      <c r="AI181" s="1"/>
      <c r="AJ181" s="1"/>
      <c r="AK181" s="1"/>
      <c r="AL181" s="86"/>
      <c r="AM181" s="9"/>
      <c r="AN181" s="9"/>
      <c r="AO181" s="9"/>
      <c r="AP181" s="9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</row>
    <row r="182" spans="1:76" ht="18.75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86"/>
      <c r="P182" s="1"/>
      <c r="Q182" s="89"/>
      <c r="R182" s="3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86"/>
      <c r="AI182" s="1"/>
      <c r="AJ182" s="1"/>
      <c r="AK182" s="1"/>
      <c r="AL182" s="86"/>
      <c r="AM182" s="9"/>
      <c r="AN182" s="9"/>
      <c r="AO182" s="9"/>
      <c r="AP182" s="9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</row>
    <row r="183" spans="1:76" ht="18.75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86"/>
      <c r="P183" s="1"/>
      <c r="Q183" s="89"/>
      <c r="R183" s="3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86"/>
      <c r="AI183" s="1"/>
      <c r="AJ183" s="1"/>
      <c r="AK183" s="1"/>
      <c r="AL183" s="86"/>
      <c r="AM183" s="9"/>
      <c r="AN183" s="9"/>
      <c r="AO183" s="9"/>
      <c r="AP183" s="9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</row>
    <row r="184" spans="1:76" ht="18.75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86"/>
      <c r="P184" s="1"/>
      <c r="Q184" s="89"/>
      <c r="R184" s="3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86"/>
      <c r="AI184" s="1"/>
      <c r="AJ184" s="1"/>
      <c r="AK184" s="1"/>
      <c r="AL184" s="86"/>
      <c r="AM184" s="9"/>
      <c r="AN184" s="9"/>
      <c r="AO184" s="9"/>
      <c r="AP184" s="9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</row>
    <row r="185" spans="1:76" ht="18.75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86"/>
      <c r="P185" s="1"/>
      <c r="Q185" s="89"/>
      <c r="R185" s="3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86"/>
      <c r="AI185" s="1"/>
      <c r="AJ185" s="1"/>
      <c r="AK185" s="1"/>
      <c r="AL185" s="86"/>
      <c r="AM185" s="9"/>
      <c r="AN185" s="9"/>
      <c r="AO185" s="9"/>
      <c r="AP185" s="9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</row>
    <row r="186" spans="1:76" ht="18.75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86"/>
      <c r="P186" s="1"/>
      <c r="Q186" s="89"/>
      <c r="R186" s="3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86"/>
      <c r="AI186" s="1"/>
      <c r="AJ186" s="1"/>
      <c r="AK186" s="1"/>
      <c r="AL186" s="86"/>
      <c r="AM186" s="9"/>
      <c r="AN186" s="9"/>
      <c r="AO186" s="9"/>
      <c r="AP186" s="9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</row>
    <row r="187" spans="1:76" ht="18.75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86"/>
      <c r="P187" s="1"/>
      <c r="Q187" s="89"/>
      <c r="R187" s="3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86"/>
      <c r="AI187" s="1"/>
      <c r="AJ187" s="1"/>
      <c r="AK187" s="1"/>
      <c r="AL187" s="86"/>
      <c r="AM187" s="9"/>
      <c r="AN187" s="9"/>
      <c r="AO187" s="9"/>
      <c r="AP187" s="9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</row>
    <row r="188" spans="1:76" ht="18.75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86"/>
      <c r="P188" s="1"/>
      <c r="Q188" s="89"/>
      <c r="R188" s="3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86"/>
      <c r="AI188" s="1"/>
      <c r="AJ188" s="1"/>
      <c r="AK188" s="1"/>
      <c r="AL188" s="86"/>
      <c r="AM188" s="9"/>
      <c r="AN188" s="9"/>
      <c r="AO188" s="9"/>
      <c r="AP188" s="9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</row>
    <row r="189" spans="1:76" ht="18.75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86"/>
      <c r="P189" s="1"/>
      <c r="Q189" s="89"/>
      <c r="R189" s="3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86"/>
      <c r="AI189" s="1"/>
      <c r="AJ189" s="1"/>
      <c r="AK189" s="1"/>
      <c r="AL189" s="86"/>
      <c r="AM189" s="9"/>
      <c r="AN189" s="9"/>
      <c r="AO189" s="9"/>
      <c r="AP189" s="9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</row>
    <row r="190" spans="1:76" ht="18.75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86"/>
      <c r="P190" s="1"/>
      <c r="Q190" s="89"/>
      <c r="R190" s="3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86"/>
      <c r="AI190" s="1"/>
      <c r="AJ190" s="1"/>
      <c r="AK190" s="1"/>
      <c r="AL190" s="86"/>
      <c r="AM190" s="9"/>
      <c r="AN190" s="9"/>
      <c r="AO190" s="9"/>
      <c r="AP190" s="9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</row>
    <row r="191" spans="1:76" ht="18.75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86"/>
      <c r="P191" s="1"/>
      <c r="Q191" s="89"/>
      <c r="R191" s="3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86"/>
      <c r="AI191" s="1"/>
      <c r="AJ191" s="1"/>
      <c r="AK191" s="1"/>
      <c r="AL191" s="86"/>
      <c r="AM191" s="9"/>
      <c r="AN191" s="9"/>
      <c r="AO191" s="9"/>
      <c r="AP191" s="9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</row>
    <row r="192" spans="1:76" ht="18.75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86"/>
      <c r="P192" s="1"/>
      <c r="Q192" s="89"/>
      <c r="R192" s="3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86"/>
      <c r="AI192" s="1"/>
      <c r="AJ192" s="1"/>
      <c r="AK192" s="1"/>
      <c r="AL192" s="86"/>
      <c r="AM192" s="9"/>
      <c r="AN192" s="9"/>
      <c r="AO192" s="9"/>
      <c r="AP192" s="9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</row>
    <row r="193" spans="1:76" ht="18.75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86"/>
      <c r="P193" s="1"/>
      <c r="Q193" s="89"/>
      <c r="R193" s="3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86"/>
      <c r="AI193" s="1"/>
      <c r="AJ193" s="1"/>
      <c r="AK193" s="1"/>
      <c r="AL193" s="86"/>
      <c r="AM193" s="9"/>
      <c r="AN193" s="9"/>
      <c r="AO193" s="9"/>
      <c r="AP193" s="9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</row>
    <row r="194" spans="1:76" ht="18.75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86"/>
      <c r="P194" s="1"/>
      <c r="Q194" s="89"/>
      <c r="R194" s="3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86"/>
      <c r="AI194" s="1"/>
      <c r="AJ194" s="1"/>
      <c r="AK194" s="1"/>
      <c r="AL194" s="86"/>
      <c r="AM194" s="9"/>
      <c r="AN194" s="9"/>
      <c r="AO194" s="9"/>
      <c r="AP194" s="9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</row>
    <row r="195" spans="1:76" ht="18.75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86"/>
      <c r="P195" s="1"/>
      <c r="Q195" s="89"/>
      <c r="R195" s="3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86"/>
      <c r="AI195" s="1"/>
      <c r="AJ195" s="1"/>
      <c r="AK195" s="1"/>
      <c r="AL195" s="86"/>
      <c r="AM195" s="9"/>
      <c r="AN195" s="9"/>
      <c r="AO195" s="9"/>
      <c r="AP195" s="9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</row>
    <row r="196" spans="1:76" ht="18.75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86"/>
      <c r="P196" s="1"/>
      <c r="Q196" s="89"/>
      <c r="R196" s="3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86"/>
      <c r="AI196" s="1"/>
      <c r="AJ196" s="1"/>
      <c r="AK196" s="1"/>
      <c r="AL196" s="86"/>
      <c r="AM196" s="9"/>
      <c r="AN196" s="9"/>
      <c r="AO196" s="9"/>
      <c r="AP196" s="9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</row>
    <row r="197" spans="1:76" ht="18.75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86"/>
      <c r="P197" s="1"/>
      <c r="Q197" s="89"/>
      <c r="R197" s="3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86"/>
      <c r="AI197" s="1"/>
      <c r="AJ197" s="1"/>
      <c r="AK197" s="1"/>
      <c r="AL197" s="86"/>
      <c r="AM197" s="9"/>
      <c r="AN197" s="9"/>
      <c r="AO197" s="9"/>
      <c r="AP197" s="9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</row>
    <row r="198" spans="1:76" ht="18.75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86"/>
      <c r="P198" s="1"/>
      <c r="Q198" s="89"/>
      <c r="R198" s="3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86"/>
      <c r="AI198" s="1"/>
      <c r="AJ198" s="1"/>
      <c r="AK198" s="1"/>
      <c r="AL198" s="86"/>
      <c r="AM198" s="9"/>
      <c r="AN198" s="9"/>
      <c r="AO198" s="9"/>
      <c r="AP198" s="9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</row>
    <row r="199" spans="1:76" ht="18.75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86"/>
      <c r="P199" s="1"/>
      <c r="Q199" s="89"/>
      <c r="R199" s="3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86"/>
      <c r="AI199" s="1"/>
      <c r="AJ199" s="1"/>
      <c r="AK199" s="1"/>
      <c r="AL199" s="86"/>
      <c r="AM199" s="9"/>
      <c r="AN199" s="9"/>
      <c r="AO199" s="9"/>
      <c r="AP199" s="9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</row>
    <row r="200" spans="1:76" ht="18.75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86"/>
      <c r="P200" s="1"/>
      <c r="Q200" s="89"/>
      <c r="R200" s="3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86"/>
      <c r="AI200" s="1"/>
      <c r="AJ200" s="1"/>
      <c r="AK200" s="1"/>
      <c r="AL200" s="86"/>
      <c r="AM200" s="9"/>
      <c r="AN200" s="9"/>
      <c r="AO200" s="9"/>
      <c r="AP200" s="9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</row>
    <row r="201" spans="1:76" ht="18.75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86"/>
      <c r="P201" s="1"/>
      <c r="Q201" s="89"/>
      <c r="R201" s="3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86"/>
      <c r="AI201" s="1"/>
      <c r="AJ201" s="1"/>
      <c r="AK201" s="1"/>
      <c r="AL201" s="86"/>
      <c r="AM201" s="9"/>
      <c r="AN201" s="9"/>
      <c r="AO201" s="9"/>
      <c r="AP201" s="9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</row>
    <row r="202" spans="1:76" ht="18.75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86"/>
      <c r="P202" s="1"/>
      <c r="Q202" s="89"/>
      <c r="R202" s="3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86"/>
      <c r="AI202" s="1"/>
      <c r="AJ202" s="1"/>
      <c r="AK202" s="1"/>
      <c r="AL202" s="86"/>
      <c r="AM202" s="9"/>
      <c r="AN202" s="9"/>
      <c r="AO202" s="9"/>
      <c r="AP202" s="9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</row>
    <row r="203" spans="1:76" ht="18.75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86"/>
      <c r="P203" s="1"/>
      <c r="Q203" s="89"/>
      <c r="R203" s="3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86"/>
      <c r="AI203" s="1"/>
      <c r="AJ203" s="1"/>
      <c r="AK203" s="1"/>
      <c r="AL203" s="86"/>
      <c r="AM203" s="9"/>
      <c r="AN203" s="9"/>
      <c r="AO203" s="9"/>
      <c r="AP203" s="9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</row>
    <row r="204" spans="1:76" ht="18.75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86"/>
      <c r="P204" s="1"/>
      <c r="Q204" s="89"/>
      <c r="R204" s="3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86"/>
      <c r="AI204" s="1"/>
      <c r="AJ204" s="1"/>
      <c r="AK204" s="1"/>
      <c r="AL204" s="86"/>
      <c r="AM204" s="9"/>
      <c r="AN204" s="9"/>
      <c r="AO204" s="9"/>
      <c r="AP204" s="9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</row>
    <row r="205" spans="1:76" ht="18.75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86"/>
      <c r="P205" s="1"/>
      <c r="Q205" s="89"/>
      <c r="R205" s="3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86"/>
      <c r="AI205" s="1"/>
      <c r="AJ205" s="1"/>
      <c r="AK205" s="1"/>
      <c r="AL205" s="86"/>
      <c r="AM205" s="9"/>
      <c r="AN205" s="9"/>
      <c r="AO205" s="9"/>
      <c r="AP205" s="9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</row>
    <row r="206" spans="1:76" ht="18.75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86"/>
      <c r="P206" s="1"/>
      <c r="Q206" s="89"/>
      <c r="R206" s="3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86"/>
      <c r="AI206" s="1"/>
      <c r="AJ206" s="1"/>
      <c r="AK206" s="1"/>
      <c r="AL206" s="86"/>
      <c r="AM206" s="9"/>
      <c r="AN206" s="9"/>
      <c r="AO206" s="9"/>
      <c r="AP206" s="9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</row>
    <row r="207" spans="1:76" ht="18.75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86"/>
      <c r="P207" s="1"/>
      <c r="Q207" s="89"/>
      <c r="R207" s="3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86"/>
      <c r="AI207" s="1"/>
      <c r="AJ207" s="1"/>
      <c r="AK207" s="1"/>
      <c r="AL207" s="86"/>
      <c r="AM207" s="9"/>
      <c r="AN207" s="9"/>
      <c r="AO207" s="9"/>
      <c r="AP207" s="9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</row>
    <row r="208" spans="1:76" ht="18.75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86"/>
      <c r="P208" s="1"/>
      <c r="Q208" s="89"/>
      <c r="R208" s="3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86"/>
      <c r="AI208" s="1"/>
      <c r="AJ208" s="1"/>
      <c r="AK208" s="1"/>
      <c r="AL208" s="86"/>
      <c r="AM208" s="9"/>
      <c r="AN208" s="9"/>
      <c r="AO208" s="9"/>
      <c r="AP208" s="9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</row>
    <row r="209" spans="1:76" ht="18.75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86"/>
      <c r="P209" s="1"/>
      <c r="Q209" s="89"/>
      <c r="R209" s="3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86"/>
      <c r="AI209" s="1"/>
      <c r="AJ209" s="1"/>
      <c r="AK209" s="1"/>
      <c r="AL209" s="86"/>
      <c r="AM209" s="9"/>
      <c r="AN209" s="9"/>
      <c r="AO209" s="9"/>
      <c r="AP209" s="9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</row>
    <row r="210" spans="1:76" ht="18.75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86"/>
      <c r="P210" s="1"/>
      <c r="Q210" s="89"/>
      <c r="R210" s="3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86"/>
      <c r="AI210" s="1"/>
      <c r="AJ210" s="1"/>
      <c r="AK210" s="1"/>
      <c r="AL210" s="86"/>
      <c r="AM210" s="9"/>
      <c r="AN210" s="9"/>
      <c r="AO210" s="9"/>
      <c r="AP210" s="9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</row>
    <row r="211" spans="1:76" ht="18.75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86"/>
      <c r="P211" s="1"/>
      <c r="Q211" s="89"/>
      <c r="R211" s="3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86"/>
      <c r="AI211" s="1"/>
      <c r="AJ211" s="1"/>
      <c r="AK211" s="1"/>
      <c r="AL211" s="86"/>
      <c r="AM211" s="9"/>
      <c r="AN211" s="9"/>
      <c r="AO211" s="9"/>
      <c r="AP211" s="9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</row>
    <row r="212" spans="1:76" ht="18.75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86"/>
      <c r="P212" s="1"/>
      <c r="Q212" s="89"/>
      <c r="R212" s="3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86"/>
      <c r="AI212" s="1"/>
      <c r="AJ212" s="1"/>
      <c r="AK212" s="1"/>
      <c r="AL212" s="86"/>
      <c r="AM212" s="9"/>
      <c r="AN212" s="9"/>
      <c r="AO212" s="9"/>
      <c r="AP212" s="9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</row>
    <row r="213" spans="1:76" ht="18.75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86"/>
      <c r="P213" s="1"/>
      <c r="Q213" s="89"/>
      <c r="R213" s="3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86"/>
      <c r="AI213" s="1"/>
      <c r="AJ213" s="1"/>
      <c r="AK213" s="1"/>
      <c r="AL213" s="86"/>
      <c r="AM213" s="9"/>
      <c r="AN213" s="9"/>
      <c r="AO213" s="9"/>
      <c r="AP213" s="9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</row>
    <row r="214" spans="1:76" ht="18.75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86"/>
      <c r="P214" s="1"/>
      <c r="Q214" s="89"/>
      <c r="R214" s="3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86"/>
      <c r="AI214" s="1"/>
      <c r="AJ214" s="1"/>
      <c r="AK214" s="1"/>
      <c r="AL214" s="86"/>
      <c r="AM214" s="9"/>
      <c r="AN214" s="9"/>
      <c r="AO214" s="9"/>
      <c r="AP214" s="9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</row>
    <row r="215" spans="1:76" ht="18.75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86"/>
      <c r="P215" s="1"/>
      <c r="Q215" s="89"/>
      <c r="R215" s="3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86"/>
      <c r="AI215" s="1"/>
      <c r="AJ215" s="1"/>
      <c r="AK215" s="1"/>
      <c r="AL215" s="86"/>
      <c r="AM215" s="9"/>
      <c r="AN215" s="9"/>
      <c r="AO215" s="9"/>
      <c r="AP215" s="9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</row>
    <row r="216" spans="1:76" ht="18.75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86"/>
      <c r="P216" s="1"/>
      <c r="Q216" s="89"/>
      <c r="R216" s="3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86"/>
      <c r="AI216" s="1"/>
      <c r="AJ216" s="1"/>
      <c r="AK216" s="1"/>
      <c r="AL216" s="86"/>
      <c r="AM216" s="9"/>
      <c r="AN216" s="9"/>
      <c r="AO216" s="9"/>
      <c r="AP216" s="9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</row>
    <row r="217" spans="1:76" ht="18.75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86"/>
      <c r="P217" s="1"/>
      <c r="Q217" s="89"/>
      <c r="R217" s="3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86"/>
      <c r="AI217" s="1"/>
      <c r="AJ217" s="1"/>
      <c r="AK217" s="1"/>
      <c r="AL217" s="86"/>
      <c r="AM217" s="9"/>
      <c r="AN217" s="9"/>
      <c r="AO217" s="9"/>
      <c r="AP217" s="9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</row>
    <row r="218" spans="1:76" ht="18.75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86"/>
      <c r="P218" s="1"/>
      <c r="Q218" s="89"/>
      <c r="R218" s="3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86"/>
      <c r="AI218" s="1"/>
      <c r="AJ218" s="1"/>
      <c r="AK218" s="1"/>
      <c r="AL218" s="86"/>
      <c r="AM218" s="9"/>
      <c r="AN218" s="9"/>
      <c r="AO218" s="9"/>
      <c r="AP218" s="9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</row>
    <row r="219" spans="1:76" ht="18.75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86"/>
      <c r="P219" s="1"/>
      <c r="Q219" s="89"/>
      <c r="R219" s="3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86"/>
      <c r="AI219" s="1"/>
      <c r="AJ219" s="1"/>
      <c r="AK219" s="1"/>
      <c r="AL219" s="86"/>
      <c r="AM219" s="9"/>
      <c r="AN219" s="9"/>
      <c r="AO219" s="9"/>
      <c r="AP219" s="9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</row>
    <row r="220" spans="1:76" ht="18.75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86"/>
      <c r="P220" s="1"/>
      <c r="Q220" s="89"/>
      <c r="R220" s="3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86"/>
      <c r="AI220" s="1"/>
      <c r="AJ220" s="1"/>
      <c r="AK220" s="1"/>
      <c r="AL220" s="86"/>
      <c r="AM220" s="9"/>
      <c r="AN220" s="9"/>
      <c r="AO220" s="9"/>
      <c r="AP220" s="9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</row>
    <row r="221" spans="1:76" ht="18.75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86"/>
      <c r="P221" s="1"/>
      <c r="Q221" s="89"/>
      <c r="R221" s="3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86"/>
      <c r="AI221" s="1"/>
      <c r="AJ221" s="1"/>
      <c r="AK221" s="1"/>
      <c r="AL221" s="86"/>
      <c r="AM221" s="9"/>
      <c r="AN221" s="9"/>
      <c r="AO221" s="9"/>
      <c r="AP221" s="9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</row>
    <row r="222" spans="1:76" ht="18.75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86"/>
      <c r="P222" s="1"/>
      <c r="Q222" s="89"/>
      <c r="R222" s="3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86"/>
      <c r="AI222" s="1"/>
      <c r="AJ222" s="1"/>
      <c r="AK222" s="1"/>
      <c r="AL222" s="86"/>
      <c r="AM222" s="9"/>
      <c r="AN222" s="9"/>
      <c r="AO222" s="9"/>
      <c r="AP222" s="9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</row>
    <row r="223" spans="1:76" ht="18.75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86"/>
      <c r="P223" s="1"/>
      <c r="Q223" s="89"/>
      <c r="R223" s="3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86"/>
      <c r="AI223" s="1"/>
      <c r="AJ223" s="1"/>
      <c r="AK223" s="1"/>
      <c r="AL223" s="86"/>
      <c r="AM223" s="9"/>
      <c r="AN223" s="9"/>
      <c r="AO223" s="9"/>
      <c r="AP223" s="9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</row>
    <row r="224" spans="1:76" ht="18.75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86"/>
      <c r="P224" s="1"/>
      <c r="Q224" s="89"/>
      <c r="R224" s="3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86"/>
      <c r="AI224" s="1"/>
      <c r="AJ224" s="1"/>
      <c r="AK224" s="1"/>
      <c r="AL224" s="86"/>
      <c r="AM224" s="9"/>
      <c r="AN224" s="9"/>
      <c r="AO224" s="9"/>
      <c r="AP224" s="9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</row>
    <row r="225" spans="1:76" ht="18.75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86"/>
      <c r="P225" s="1"/>
      <c r="Q225" s="89"/>
      <c r="R225" s="3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86"/>
      <c r="AI225" s="1"/>
      <c r="AJ225" s="1"/>
      <c r="AK225" s="1"/>
      <c r="AL225" s="86"/>
      <c r="AM225" s="9"/>
      <c r="AN225" s="9"/>
      <c r="AO225" s="9"/>
      <c r="AP225" s="9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</row>
    <row r="226" spans="1:76" ht="18.75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86"/>
      <c r="P226" s="1"/>
      <c r="Q226" s="89"/>
      <c r="R226" s="3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86"/>
      <c r="AI226" s="1"/>
      <c r="AJ226" s="1"/>
      <c r="AK226" s="1"/>
      <c r="AL226" s="86"/>
      <c r="AM226" s="9"/>
      <c r="AN226" s="9"/>
      <c r="AO226" s="9"/>
      <c r="AP226" s="9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</row>
    <row r="227" spans="1:76" ht="18.75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86"/>
      <c r="P227" s="1"/>
      <c r="Q227" s="89"/>
      <c r="R227" s="3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86"/>
      <c r="AI227" s="1"/>
      <c r="AJ227" s="1"/>
      <c r="AK227" s="1"/>
      <c r="AL227" s="86"/>
      <c r="AM227" s="9"/>
      <c r="AN227" s="9"/>
      <c r="AO227" s="9"/>
      <c r="AP227" s="9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</row>
    <row r="228" spans="1:76" ht="18.75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86"/>
      <c r="P228" s="1"/>
      <c r="Q228" s="89"/>
      <c r="R228" s="3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86"/>
      <c r="AI228" s="1"/>
      <c r="AJ228" s="1"/>
      <c r="AK228" s="1"/>
      <c r="AL228" s="86"/>
      <c r="AM228" s="9"/>
      <c r="AN228" s="9"/>
      <c r="AO228" s="9"/>
      <c r="AP228" s="9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</row>
    <row r="229" spans="1:76" ht="18.75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86"/>
      <c r="P229" s="1"/>
      <c r="Q229" s="89"/>
      <c r="R229" s="3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86"/>
      <c r="AI229" s="1"/>
      <c r="AJ229" s="1"/>
      <c r="AK229" s="1"/>
      <c r="AL229" s="86"/>
      <c r="AM229" s="9"/>
      <c r="AN229" s="9"/>
      <c r="AO229" s="9"/>
      <c r="AP229" s="9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</row>
    <row r="230" spans="1:76" ht="18.75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86"/>
      <c r="P230" s="1"/>
      <c r="Q230" s="89"/>
      <c r="R230" s="3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86"/>
      <c r="AI230" s="1"/>
      <c r="AJ230" s="1"/>
      <c r="AK230" s="1"/>
      <c r="AL230" s="86"/>
      <c r="AM230" s="9"/>
      <c r="AN230" s="9"/>
      <c r="AO230" s="9"/>
      <c r="AP230" s="9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</row>
    <row r="231" spans="1:76" ht="18.75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86"/>
      <c r="P231" s="1"/>
      <c r="Q231" s="89"/>
      <c r="R231" s="3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86"/>
      <c r="AI231" s="1"/>
      <c r="AJ231" s="1"/>
      <c r="AK231" s="1"/>
      <c r="AL231" s="86"/>
      <c r="AM231" s="9"/>
      <c r="AN231" s="9"/>
      <c r="AO231" s="9"/>
      <c r="AP231" s="9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</row>
    <row r="232" spans="1:76" ht="18.75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86"/>
      <c r="P232" s="1"/>
      <c r="Q232" s="89"/>
      <c r="R232" s="3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86"/>
      <c r="AI232" s="1"/>
      <c r="AJ232" s="1"/>
      <c r="AK232" s="1"/>
      <c r="AL232" s="86"/>
      <c r="AM232" s="9"/>
      <c r="AN232" s="9"/>
      <c r="AO232" s="9"/>
      <c r="AP232" s="9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</row>
    <row r="233" spans="1:76" ht="18.75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86"/>
      <c r="P233" s="1"/>
      <c r="Q233" s="89"/>
      <c r="R233" s="3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86"/>
      <c r="AI233" s="1"/>
      <c r="AJ233" s="1"/>
      <c r="AK233" s="1"/>
      <c r="AL233" s="86"/>
      <c r="AM233" s="9"/>
      <c r="AN233" s="9"/>
      <c r="AO233" s="9"/>
      <c r="AP233" s="9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</row>
    <row r="234" spans="1:76" ht="18.75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86"/>
      <c r="P234" s="1"/>
      <c r="Q234" s="89"/>
      <c r="R234" s="3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86"/>
      <c r="AI234" s="1"/>
      <c r="AJ234" s="1"/>
      <c r="AK234" s="1"/>
      <c r="AL234" s="86"/>
      <c r="AM234" s="9"/>
      <c r="AN234" s="9"/>
      <c r="AO234" s="9"/>
      <c r="AP234" s="9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</row>
    <row r="235" spans="1:76" ht="18.75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86"/>
      <c r="P235" s="1"/>
      <c r="Q235" s="89"/>
      <c r="R235" s="3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86"/>
      <c r="AI235" s="1"/>
      <c r="AJ235" s="1"/>
      <c r="AK235" s="1"/>
      <c r="AL235" s="86"/>
      <c r="AM235" s="9"/>
      <c r="AN235" s="9"/>
      <c r="AO235" s="9"/>
      <c r="AP235" s="9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</row>
    <row r="236" spans="1:76" ht="18.75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86"/>
      <c r="P236" s="1"/>
      <c r="Q236" s="89"/>
      <c r="R236" s="3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86"/>
      <c r="AI236" s="1"/>
      <c r="AJ236" s="1"/>
      <c r="AK236" s="1"/>
      <c r="AL236" s="86"/>
      <c r="AM236" s="9"/>
      <c r="AN236" s="9"/>
      <c r="AO236" s="9"/>
      <c r="AP236" s="9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</row>
    <row r="237" spans="1:76" ht="18.75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86"/>
      <c r="P237" s="1"/>
      <c r="Q237" s="89"/>
      <c r="R237" s="3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86"/>
      <c r="AI237" s="1"/>
      <c r="AJ237" s="1"/>
      <c r="AK237" s="1"/>
      <c r="AL237" s="86"/>
      <c r="AM237" s="9"/>
      <c r="AN237" s="9"/>
      <c r="AO237" s="9"/>
      <c r="AP237" s="9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</row>
    <row r="238" spans="1:76" ht="18.75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86"/>
      <c r="P238" s="1"/>
      <c r="Q238" s="89"/>
      <c r="R238" s="3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86"/>
      <c r="AI238" s="1"/>
      <c r="AJ238" s="1"/>
      <c r="AK238" s="1"/>
      <c r="AL238" s="86"/>
      <c r="AM238" s="9"/>
      <c r="AN238" s="9"/>
      <c r="AO238" s="9"/>
      <c r="AP238" s="9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</row>
    <row r="239" spans="1:76" ht="18.75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86"/>
      <c r="P239" s="1"/>
      <c r="Q239" s="89"/>
      <c r="R239" s="3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86"/>
      <c r="AI239" s="1"/>
      <c r="AJ239" s="1"/>
      <c r="AK239" s="1"/>
      <c r="AL239" s="86"/>
      <c r="AM239" s="9"/>
      <c r="AN239" s="9"/>
      <c r="AO239" s="9"/>
      <c r="AP239" s="9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</row>
    <row r="240" spans="1:76" ht="18.75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86"/>
      <c r="P240" s="1"/>
      <c r="Q240" s="89"/>
      <c r="R240" s="3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86"/>
      <c r="AI240" s="1"/>
      <c r="AJ240" s="1"/>
      <c r="AK240" s="1"/>
      <c r="AL240" s="86"/>
      <c r="AM240" s="9"/>
      <c r="AN240" s="9"/>
      <c r="AO240" s="9"/>
      <c r="AP240" s="9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</row>
    <row r="241" spans="1:76" ht="18.75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86"/>
      <c r="P241" s="1"/>
      <c r="Q241" s="89"/>
      <c r="R241" s="3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86"/>
      <c r="AI241" s="1"/>
      <c r="AJ241" s="1"/>
      <c r="AK241" s="1"/>
      <c r="AL241" s="86"/>
      <c r="AM241" s="9"/>
      <c r="AN241" s="9"/>
      <c r="AO241" s="9"/>
      <c r="AP241" s="9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</row>
    <row r="242" spans="1:76" ht="18.75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86"/>
      <c r="P242" s="1"/>
      <c r="Q242" s="89"/>
      <c r="R242" s="3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86"/>
      <c r="AI242" s="1"/>
      <c r="AJ242" s="1"/>
      <c r="AK242" s="1"/>
      <c r="AL242" s="86"/>
      <c r="AM242" s="9"/>
      <c r="AN242" s="9"/>
      <c r="AO242" s="9"/>
      <c r="AP242" s="9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</row>
    <row r="243" spans="1:76" ht="18.75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86"/>
      <c r="P243" s="1"/>
      <c r="Q243" s="89"/>
      <c r="R243" s="3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86"/>
      <c r="AI243" s="1"/>
      <c r="AJ243" s="1"/>
      <c r="AK243" s="1"/>
      <c r="AL243" s="86"/>
      <c r="AM243" s="9"/>
      <c r="AN243" s="9"/>
      <c r="AO243" s="9"/>
      <c r="AP243" s="9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</row>
    <row r="244" spans="1:76" ht="18.75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86"/>
      <c r="P244" s="1"/>
      <c r="Q244" s="89"/>
      <c r="R244" s="3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86"/>
      <c r="AI244" s="1"/>
      <c r="AJ244" s="1"/>
      <c r="AK244" s="1"/>
      <c r="AL244" s="86"/>
      <c r="AM244" s="9"/>
      <c r="AN244" s="9"/>
      <c r="AO244" s="9"/>
      <c r="AP244" s="9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</row>
    <row r="245" spans="1:76" ht="18.75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86"/>
      <c r="P245" s="1"/>
      <c r="Q245" s="89"/>
      <c r="R245" s="3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86"/>
      <c r="AI245" s="1"/>
      <c r="AJ245" s="1"/>
      <c r="AK245" s="1"/>
      <c r="AL245" s="86"/>
      <c r="AM245" s="9"/>
      <c r="AN245" s="9"/>
      <c r="AO245" s="9"/>
      <c r="AP245" s="9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</row>
    <row r="246" spans="1:76" ht="18.75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86"/>
      <c r="P246" s="1"/>
      <c r="Q246" s="89"/>
      <c r="R246" s="3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86"/>
      <c r="AI246" s="1"/>
      <c r="AJ246" s="1"/>
      <c r="AK246" s="1"/>
      <c r="AL246" s="86"/>
      <c r="AM246" s="9"/>
      <c r="AN246" s="9"/>
      <c r="AO246" s="9"/>
      <c r="AP246" s="9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</row>
    <row r="247" spans="1:76" ht="18.75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86"/>
      <c r="P247" s="1"/>
      <c r="Q247" s="89"/>
      <c r="R247" s="3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86"/>
      <c r="AI247" s="1"/>
      <c r="AJ247" s="1"/>
      <c r="AK247" s="1"/>
      <c r="AL247" s="86"/>
      <c r="AM247" s="9"/>
      <c r="AN247" s="9"/>
      <c r="AO247" s="9"/>
      <c r="AP247" s="9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</row>
    <row r="248" spans="1:76" ht="18.75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86"/>
      <c r="P248" s="1"/>
      <c r="Q248" s="89"/>
      <c r="R248" s="3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86"/>
      <c r="AI248" s="1"/>
      <c r="AJ248" s="1"/>
      <c r="AK248" s="1"/>
      <c r="AL248" s="86"/>
      <c r="AM248" s="9"/>
      <c r="AN248" s="9"/>
      <c r="AO248" s="9"/>
      <c r="AP248" s="9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</row>
    <row r="249" spans="1:76" ht="18.75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86"/>
      <c r="P249" s="1"/>
      <c r="Q249" s="89"/>
      <c r="R249" s="3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86"/>
      <c r="AI249" s="1"/>
      <c r="AJ249" s="1"/>
      <c r="AK249" s="1"/>
      <c r="AL249" s="86"/>
      <c r="AM249" s="9"/>
      <c r="AN249" s="9"/>
      <c r="AO249" s="9"/>
      <c r="AP249" s="9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</row>
    <row r="250" spans="1:76" ht="18.75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86"/>
      <c r="P250" s="1"/>
      <c r="Q250" s="89"/>
      <c r="R250" s="3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86"/>
      <c r="AI250" s="1"/>
      <c r="AJ250" s="1"/>
      <c r="AK250" s="1"/>
      <c r="AL250" s="86"/>
      <c r="AM250" s="9"/>
      <c r="AN250" s="9"/>
      <c r="AO250" s="9"/>
      <c r="AP250" s="9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</row>
    <row r="251" spans="1:76" ht="18.75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86"/>
      <c r="P251" s="1"/>
      <c r="Q251" s="89"/>
      <c r="R251" s="3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86"/>
      <c r="AI251" s="1"/>
      <c r="AJ251" s="1"/>
      <c r="AK251" s="1"/>
      <c r="AL251" s="86"/>
      <c r="AM251" s="9"/>
      <c r="AN251" s="9"/>
      <c r="AO251" s="9"/>
      <c r="AP251" s="9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</row>
    <row r="252" spans="1:76" ht="18.75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86"/>
      <c r="P252" s="1"/>
      <c r="Q252" s="89"/>
      <c r="R252" s="3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86"/>
      <c r="AI252" s="1"/>
      <c r="AJ252" s="1"/>
      <c r="AK252" s="1"/>
      <c r="AL252" s="86"/>
      <c r="AM252" s="9"/>
      <c r="AN252" s="9"/>
      <c r="AO252" s="9"/>
      <c r="AP252" s="9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</row>
    <row r="253" spans="1:76" ht="18.75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86"/>
      <c r="P253" s="1"/>
      <c r="Q253" s="89"/>
      <c r="R253" s="3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86"/>
      <c r="AI253" s="1"/>
      <c r="AJ253" s="1"/>
      <c r="AK253" s="1"/>
      <c r="AL253" s="86"/>
      <c r="AM253" s="9"/>
      <c r="AN253" s="9"/>
      <c r="AO253" s="9"/>
      <c r="AP253" s="9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</row>
    <row r="254" spans="1:76" ht="18.75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86"/>
      <c r="P254" s="1"/>
      <c r="Q254" s="89"/>
      <c r="R254" s="3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86"/>
      <c r="AI254" s="1"/>
      <c r="AJ254" s="1"/>
      <c r="AK254" s="1"/>
      <c r="AL254" s="86"/>
      <c r="AM254" s="9"/>
      <c r="AN254" s="9"/>
      <c r="AO254" s="9"/>
      <c r="AP254" s="9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</row>
    <row r="255" spans="1:76" ht="18.75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86"/>
      <c r="P255" s="1"/>
      <c r="Q255" s="89"/>
      <c r="R255" s="3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86"/>
      <c r="AI255" s="1"/>
      <c r="AJ255" s="1"/>
      <c r="AK255" s="1"/>
      <c r="AL255" s="86"/>
      <c r="AM255" s="9"/>
      <c r="AN255" s="9"/>
      <c r="AO255" s="9"/>
      <c r="AP255" s="9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</row>
    <row r="256" spans="1:76" ht="18.75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86"/>
      <c r="P256" s="1"/>
      <c r="Q256" s="89"/>
      <c r="R256" s="3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86"/>
      <c r="AI256" s="1"/>
      <c r="AJ256" s="1"/>
      <c r="AK256" s="1"/>
      <c r="AL256" s="86"/>
      <c r="AM256" s="9"/>
      <c r="AN256" s="9"/>
      <c r="AO256" s="9"/>
      <c r="AP256" s="9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</row>
    <row r="257" spans="1:76" ht="18.75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86"/>
      <c r="P257" s="1"/>
      <c r="Q257" s="89"/>
      <c r="R257" s="3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86"/>
      <c r="AI257" s="1"/>
      <c r="AJ257" s="1"/>
      <c r="AK257" s="1"/>
      <c r="AL257" s="86"/>
      <c r="AM257" s="9"/>
      <c r="AN257" s="9"/>
      <c r="AO257" s="9"/>
      <c r="AP257" s="9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</row>
    <row r="258" spans="1:76" ht="18.75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86"/>
      <c r="P258" s="1"/>
      <c r="Q258" s="89"/>
      <c r="R258" s="3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86"/>
      <c r="AI258" s="1"/>
      <c r="AJ258" s="1"/>
      <c r="AK258" s="1"/>
      <c r="AL258" s="86"/>
      <c r="AM258" s="9"/>
      <c r="AN258" s="9"/>
      <c r="AO258" s="9"/>
      <c r="AP258" s="9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</row>
    <row r="259" spans="1:76" ht="18.75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86"/>
      <c r="P259" s="1"/>
      <c r="Q259" s="89"/>
      <c r="R259" s="3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86"/>
      <c r="AI259" s="1"/>
      <c r="AJ259" s="1"/>
      <c r="AK259" s="1"/>
      <c r="AL259" s="86"/>
      <c r="AM259" s="9"/>
      <c r="AN259" s="9"/>
      <c r="AO259" s="9"/>
      <c r="AP259" s="9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</row>
    <row r="260" spans="1:76" ht="18.75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86"/>
      <c r="P260" s="1"/>
      <c r="Q260" s="89"/>
      <c r="R260" s="3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86"/>
      <c r="AI260" s="1"/>
      <c r="AJ260" s="1"/>
      <c r="AK260" s="1"/>
      <c r="AL260" s="86"/>
      <c r="AM260" s="9"/>
      <c r="AN260" s="9"/>
      <c r="AO260" s="9"/>
      <c r="AP260" s="9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</row>
    <row r="261" spans="1:76" ht="18.75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86"/>
      <c r="P261" s="1"/>
      <c r="Q261" s="89"/>
      <c r="R261" s="3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86"/>
      <c r="AI261" s="1"/>
      <c r="AJ261" s="1"/>
      <c r="AK261" s="1"/>
      <c r="AL261" s="86"/>
      <c r="AM261" s="9"/>
      <c r="AN261" s="9"/>
      <c r="AO261" s="9"/>
      <c r="AP261" s="9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</row>
    <row r="262" spans="1:76" ht="18.75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86"/>
      <c r="P262" s="1"/>
      <c r="Q262" s="89"/>
      <c r="R262" s="3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86"/>
      <c r="AI262" s="1"/>
      <c r="AJ262" s="1"/>
      <c r="AK262" s="1"/>
      <c r="AL262" s="86"/>
      <c r="AM262" s="9"/>
      <c r="AN262" s="9"/>
      <c r="AO262" s="9"/>
      <c r="AP262" s="9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</row>
    <row r="263" spans="1:76" ht="18.75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86"/>
      <c r="P263" s="1"/>
      <c r="Q263" s="89"/>
      <c r="R263" s="3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86"/>
      <c r="AI263" s="1"/>
      <c r="AJ263" s="1"/>
      <c r="AK263" s="1"/>
      <c r="AL263" s="86"/>
      <c r="AM263" s="9"/>
      <c r="AN263" s="9"/>
      <c r="AO263" s="9"/>
      <c r="AP263" s="9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</row>
    <row r="264" spans="1:76" ht="18.75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86"/>
      <c r="P264" s="1"/>
      <c r="Q264" s="89"/>
      <c r="R264" s="3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86"/>
      <c r="AI264" s="1"/>
      <c r="AJ264" s="1"/>
      <c r="AK264" s="1"/>
      <c r="AL264" s="86"/>
      <c r="AM264" s="9"/>
      <c r="AN264" s="9"/>
      <c r="AO264" s="9"/>
      <c r="AP264" s="9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</row>
    <row r="265" spans="1:76" ht="18.75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86"/>
      <c r="P265" s="1"/>
      <c r="Q265" s="89"/>
      <c r="R265" s="3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86"/>
      <c r="AI265" s="1"/>
      <c r="AJ265" s="1"/>
      <c r="AK265" s="1"/>
      <c r="AL265" s="86"/>
      <c r="AM265" s="9"/>
      <c r="AN265" s="9"/>
      <c r="AO265" s="9"/>
      <c r="AP265" s="9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</row>
    <row r="266" spans="1:76" ht="18.75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86"/>
      <c r="P266" s="1"/>
      <c r="Q266" s="89"/>
      <c r="R266" s="3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86"/>
      <c r="AI266" s="1"/>
      <c r="AJ266" s="1"/>
      <c r="AK266" s="1"/>
      <c r="AL266" s="86"/>
      <c r="AM266" s="9"/>
      <c r="AN266" s="9"/>
      <c r="AO266" s="9"/>
      <c r="AP266" s="9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</row>
    <row r="267" spans="1:76" ht="18.75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86"/>
      <c r="P267" s="1"/>
      <c r="Q267" s="89"/>
      <c r="R267" s="3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86"/>
      <c r="AI267" s="1"/>
      <c r="AJ267" s="1"/>
      <c r="AK267" s="1"/>
      <c r="AL267" s="86"/>
      <c r="AM267" s="9"/>
      <c r="AN267" s="9"/>
      <c r="AO267" s="9"/>
      <c r="AP267" s="9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</row>
    <row r="268" spans="1:76" ht="18.75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86"/>
      <c r="P268" s="1"/>
      <c r="Q268" s="89"/>
      <c r="R268" s="3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86"/>
      <c r="AI268" s="1"/>
      <c r="AJ268" s="1"/>
      <c r="AK268" s="1"/>
      <c r="AL268" s="86"/>
      <c r="AM268" s="9"/>
      <c r="AN268" s="9"/>
      <c r="AO268" s="9"/>
      <c r="AP268" s="9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</row>
    <row r="269" spans="1:76" ht="18.75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86"/>
      <c r="P269" s="1"/>
      <c r="Q269" s="89"/>
      <c r="R269" s="3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86"/>
      <c r="AI269" s="1"/>
      <c r="AJ269" s="1"/>
      <c r="AK269" s="1"/>
      <c r="AL269" s="86"/>
      <c r="AM269" s="9"/>
      <c r="AN269" s="9"/>
      <c r="AO269" s="9"/>
      <c r="AP269" s="9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  <c r="BN269" s="1"/>
      <c r="BO269" s="1"/>
      <c r="BP269" s="1"/>
      <c r="BQ269" s="1"/>
      <c r="BR269" s="1"/>
      <c r="BS269" s="1"/>
      <c r="BT269" s="1"/>
      <c r="BU269" s="1"/>
      <c r="BV269" s="1"/>
      <c r="BW269" s="1"/>
      <c r="BX269" s="1"/>
    </row>
    <row r="270" spans="1:76" ht="18.75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86"/>
      <c r="P270" s="1"/>
      <c r="Q270" s="89"/>
      <c r="R270" s="3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86"/>
      <c r="AI270" s="1"/>
      <c r="AJ270" s="1"/>
      <c r="AK270" s="1"/>
      <c r="AL270" s="86"/>
      <c r="AM270" s="9"/>
      <c r="AN270" s="9"/>
      <c r="AO270" s="9"/>
      <c r="AP270" s="9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</row>
    <row r="271" spans="1:76" ht="18.75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86"/>
      <c r="P271" s="1"/>
      <c r="Q271" s="89"/>
      <c r="R271" s="3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86"/>
      <c r="AI271" s="1"/>
      <c r="AJ271" s="1"/>
      <c r="AK271" s="1"/>
      <c r="AL271" s="86"/>
      <c r="AM271" s="9"/>
      <c r="AN271" s="9"/>
      <c r="AO271" s="9"/>
      <c r="AP271" s="9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</row>
    <row r="272" spans="1:76" ht="18.75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86"/>
      <c r="P272" s="1"/>
      <c r="Q272" s="89"/>
      <c r="R272" s="3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86"/>
      <c r="AI272" s="1"/>
      <c r="AJ272" s="1"/>
      <c r="AK272" s="1"/>
      <c r="AL272" s="86"/>
      <c r="AM272" s="9"/>
      <c r="AN272" s="9"/>
      <c r="AO272" s="9"/>
      <c r="AP272" s="9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</row>
    <row r="273" spans="1:76" ht="18.75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86"/>
      <c r="P273" s="1"/>
      <c r="Q273" s="89"/>
      <c r="R273" s="3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86"/>
      <c r="AI273" s="1"/>
      <c r="AJ273" s="1"/>
      <c r="AK273" s="1"/>
      <c r="AL273" s="86"/>
      <c r="AM273" s="9"/>
      <c r="AN273" s="9"/>
      <c r="AO273" s="9"/>
      <c r="AP273" s="9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</row>
    <row r="274" spans="1:76" ht="18.75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86"/>
      <c r="P274" s="1"/>
      <c r="Q274" s="89"/>
      <c r="R274" s="3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86"/>
      <c r="AI274" s="1"/>
      <c r="AJ274" s="1"/>
      <c r="AK274" s="1"/>
      <c r="AL274" s="86"/>
      <c r="AM274" s="9"/>
      <c r="AN274" s="9"/>
      <c r="AO274" s="9"/>
      <c r="AP274" s="9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  <c r="BO274" s="1"/>
      <c r="BP274" s="1"/>
      <c r="BQ274" s="1"/>
      <c r="BR274" s="1"/>
      <c r="BS274" s="1"/>
      <c r="BT274" s="1"/>
      <c r="BU274" s="1"/>
      <c r="BV274" s="1"/>
      <c r="BW274" s="1"/>
      <c r="BX274" s="1"/>
    </row>
    <row r="275" spans="1:76" ht="18.75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86"/>
      <c r="P275" s="1"/>
      <c r="Q275" s="89"/>
      <c r="R275" s="3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86"/>
      <c r="AI275" s="1"/>
      <c r="AJ275" s="1"/>
      <c r="AK275" s="1"/>
      <c r="AL275" s="86"/>
      <c r="AM275" s="9"/>
      <c r="AN275" s="9"/>
      <c r="AO275" s="9"/>
      <c r="AP275" s="9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</row>
    <row r="276" spans="1:76" ht="18.75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86"/>
      <c r="P276" s="1"/>
      <c r="Q276" s="89"/>
      <c r="R276" s="3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86"/>
      <c r="AI276" s="1"/>
      <c r="AJ276" s="1"/>
      <c r="AK276" s="1"/>
      <c r="AL276" s="86"/>
      <c r="AM276" s="9"/>
      <c r="AN276" s="9"/>
      <c r="AO276" s="9"/>
      <c r="AP276" s="9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</row>
    <row r="277" spans="1:76" ht="18.75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86"/>
      <c r="P277" s="1"/>
      <c r="Q277" s="89"/>
      <c r="R277" s="3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86"/>
      <c r="AI277" s="1"/>
      <c r="AJ277" s="1"/>
      <c r="AK277" s="1"/>
      <c r="AL277" s="86"/>
      <c r="AM277" s="9"/>
      <c r="AN277" s="9"/>
      <c r="AO277" s="9"/>
      <c r="AP277" s="9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</row>
    <row r="278" spans="1:76" ht="18.75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86"/>
      <c r="P278" s="1"/>
      <c r="Q278" s="89"/>
      <c r="R278" s="3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86"/>
      <c r="AI278" s="1"/>
      <c r="AJ278" s="1"/>
      <c r="AK278" s="1"/>
      <c r="AL278" s="86"/>
      <c r="AM278" s="9"/>
      <c r="AN278" s="9"/>
      <c r="AO278" s="9"/>
      <c r="AP278" s="9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</row>
    <row r="279" spans="1:76" ht="18.75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86"/>
      <c r="P279" s="1"/>
      <c r="Q279" s="89"/>
      <c r="R279" s="3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86"/>
      <c r="AI279" s="1"/>
      <c r="AJ279" s="1"/>
      <c r="AK279" s="1"/>
      <c r="AL279" s="86"/>
      <c r="AM279" s="9"/>
      <c r="AN279" s="9"/>
      <c r="AO279" s="9"/>
      <c r="AP279" s="9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  <c r="BS279" s="1"/>
      <c r="BT279" s="1"/>
      <c r="BU279" s="1"/>
      <c r="BV279" s="1"/>
      <c r="BW279" s="1"/>
      <c r="BX279" s="1"/>
    </row>
    <row r="280" spans="1:76" ht="18.75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86"/>
      <c r="P280" s="1"/>
      <c r="Q280" s="89"/>
      <c r="R280" s="3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86"/>
      <c r="AI280" s="1"/>
      <c r="AJ280" s="1"/>
      <c r="AK280" s="1"/>
      <c r="AL280" s="86"/>
      <c r="AM280" s="9"/>
      <c r="AN280" s="9"/>
      <c r="AO280" s="9"/>
      <c r="AP280" s="9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</row>
    <row r="281" spans="1:76" ht="18.75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86"/>
      <c r="P281" s="1"/>
      <c r="Q281" s="89"/>
      <c r="R281" s="3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86"/>
      <c r="AI281" s="1"/>
      <c r="AJ281" s="1"/>
      <c r="AK281" s="1"/>
      <c r="AL281" s="86"/>
      <c r="AM281" s="9"/>
      <c r="AN281" s="9"/>
      <c r="AO281" s="9"/>
      <c r="AP281" s="9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M281" s="1"/>
      <c r="BN281" s="1"/>
      <c r="BO281" s="1"/>
      <c r="BP281" s="1"/>
      <c r="BQ281" s="1"/>
      <c r="BR281" s="1"/>
      <c r="BS281" s="1"/>
      <c r="BT281" s="1"/>
      <c r="BU281" s="1"/>
      <c r="BV281" s="1"/>
      <c r="BW281" s="1"/>
      <c r="BX281" s="1"/>
    </row>
    <row r="282" spans="1:76" ht="18.75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86"/>
      <c r="P282" s="1"/>
      <c r="Q282" s="89"/>
      <c r="R282" s="3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86"/>
      <c r="AI282" s="1"/>
      <c r="AJ282" s="1"/>
      <c r="AK282" s="1"/>
      <c r="AL282" s="86"/>
      <c r="AM282" s="9"/>
      <c r="AN282" s="9"/>
      <c r="AO282" s="9"/>
      <c r="AP282" s="9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M282" s="1"/>
      <c r="BN282" s="1"/>
      <c r="BO282" s="1"/>
      <c r="BP282" s="1"/>
      <c r="BQ282" s="1"/>
      <c r="BR282" s="1"/>
      <c r="BS282" s="1"/>
      <c r="BT282" s="1"/>
      <c r="BU282" s="1"/>
      <c r="BV282" s="1"/>
      <c r="BW282" s="1"/>
      <c r="BX282" s="1"/>
    </row>
    <row r="283" spans="1:76" ht="18.75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86"/>
      <c r="P283" s="1"/>
      <c r="Q283" s="89"/>
      <c r="R283" s="3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86"/>
      <c r="AI283" s="1"/>
      <c r="AJ283" s="1"/>
      <c r="AK283" s="1"/>
      <c r="AL283" s="86"/>
      <c r="AM283" s="9"/>
      <c r="AN283" s="9"/>
      <c r="AO283" s="9"/>
      <c r="AP283" s="9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  <c r="BL283" s="1"/>
      <c r="BM283" s="1"/>
      <c r="BN283" s="1"/>
      <c r="BO283" s="1"/>
      <c r="BP283" s="1"/>
      <c r="BQ283" s="1"/>
      <c r="BR283" s="1"/>
      <c r="BS283" s="1"/>
      <c r="BT283" s="1"/>
      <c r="BU283" s="1"/>
      <c r="BV283" s="1"/>
      <c r="BW283" s="1"/>
      <c r="BX283" s="1"/>
    </row>
    <row r="284" spans="1:76" ht="18.75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86"/>
      <c r="P284" s="1"/>
      <c r="Q284" s="89"/>
      <c r="R284" s="3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86"/>
      <c r="AI284" s="1"/>
      <c r="AJ284" s="1"/>
      <c r="AK284" s="1"/>
      <c r="AL284" s="86"/>
      <c r="AM284" s="9"/>
      <c r="AN284" s="9"/>
      <c r="AO284" s="9"/>
      <c r="AP284" s="9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  <c r="BL284" s="1"/>
      <c r="BM284" s="1"/>
      <c r="BN284" s="1"/>
      <c r="BO284" s="1"/>
      <c r="BP284" s="1"/>
      <c r="BQ284" s="1"/>
      <c r="BR284" s="1"/>
      <c r="BS284" s="1"/>
      <c r="BT284" s="1"/>
      <c r="BU284" s="1"/>
      <c r="BV284" s="1"/>
      <c r="BW284" s="1"/>
      <c r="BX284" s="1"/>
    </row>
    <row r="285" spans="1:76" ht="18.75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86"/>
      <c r="P285" s="1"/>
      <c r="Q285" s="89"/>
      <c r="R285" s="3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86"/>
      <c r="AI285" s="1"/>
      <c r="AJ285" s="1"/>
      <c r="AK285" s="1"/>
      <c r="AL285" s="86"/>
      <c r="AM285" s="9"/>
      <c r="AN285" s="9"/>
      <c r="AO285" s="9"/>
      <c r="AP285" s="9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  <c r="BL285" s="1"/>
      <c r="BM285" s="1"/>
      <c r="BN285" s="1"/>
      <c r="BO285" s="1"/>
      <c r="BP285" s="1"/>
      <c r="BQ285" s="1"/>
      <c r="BR285" s="1"/>
      <c r="BS285" s="1"/>
      <c r="BT285" s="1"/>
      <c r="BU285" s="1"/>
      <c r="BV285" s="1"/>
      <c r="BW285" s="1"/>
      <c r="BX285" s="1"/>
    </row>
    <row r="286" spans="1:76" ht="18.75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86"/>
      <c r="P286" s="1"/>
      <c r="Q286" s="89"/>
      <c r="R286" s="3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86"/>
      <c r="AI286" s="1"/>
      <c r="AJ286" s="1"/>
      <c r="AK286" s="1"/>
      <c r="AL286" s="86"/>
      <c r="AM286" s="9"/>
      <c r="AN286" s="9"/>
      <c r="AO286" s="9"/>
      <c r="AP286" s="9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  <c r="BL286" s="1"/>
      <c r="BM286" s="1"/>
      <c r="BN286" s="1"/>
      <c r="BO286" s="1"/>
      <c r="BP286" s="1"/>
      <c r="BQ286" s="1"/>
      <c r="BR286" s="1"/>
      <c r="BS286" s="1"/>
      <c r="BT286" s="1"/>
      <c r="BU286" s="1"/>
      <c r="BV286" s="1"/>
      <c r="BW286" s="1"/>
      <c r="BX286" s="1"/>
    </row>
    <row r="287" spans="1:76" ht="18.75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86"/>
      <c r="P287" s="1"/>
      <c r="Q287" s="89"/>
      <c r="R287" s="3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86"/>
      <c r="AI287" s="1"/>
      <c r="AJ287" s="1"/>
      <c r="AK287" s="1"/>
      <c r="AL287" s="86"/>
      <c r="AM287" s="9"/>
      <c r="AN287" s="9"/>
      <c r="AO287" s="9"/>
      <c r="AP287" s="9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  <c r="BL287" s="1"/>
      <c r="BM287" s="1"/>
      <c r="BN287" s="1"/>
      <c r="BO287" s="1"/>
      <c r="BP287" s="1"/>
      <c r="BQ287" s="1"/>
      <c r="BR287" s="1"/>
      <c r="BS287" s="1"/>
      <c r="BT287" s="1"/>
      <c r="BU287" s="1"/>
      <c r="BV287" s="1"/>
      <c r="BW287" s="1"/>
      <c r="BX287" s="1"/>
    </row>
    <row r="288" spans="1:76" ht="18.75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86"/>
      <c r="P288" s="1"/>
      <c r="Q288" s="89"/>
      <c r="R288" s="3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86"/>
      <c r="AI288" s="1"/>
      <c r="AJ288" s="1"/>
      <c r="AK288" s="1"/>
      <c r="AL288" s="86"/>
      <c r="AM288" s="9"/>
      <c r="AN288" s="9"/>
      <c r="AO288" s="9"/>
      <c r="AP288" s="9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  <c r="BL288" s="1"/>
      <c r="BM288" s="1"/>
      <c r="BN288" s="1"/>
      <c r="BO288" s="1"/>
      <c r="BP288" s="1"/>
      <c r="BQ288" s="1"/>
      <c r="BR288" s="1"/>
      <c r="BS288" s="1"/>
      <c r="BT288" s="1"/>
      <c r="BU288" s="1"/>
      <c r="BV288" s="1"/>
      <c r="BW288" s="1"/>
      <c r="BX288" s="1"/>
    </row>
    <row r="289" spans="1:76" ht="18.75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86"/>
      <c r="P289" s="1"/>
      <c r="Q289" s="89"/>
      <c r="R289" s="3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86"/>
      <c r="AI289" s="1"/>
      <c r="AJ289" s="1"/>
      <c r="AK289" s="1"/>
      <c r="AL289" s="86"/>
      <c r="AM289" s="9"/>
      <c r="AN289" s="9"/>
      <c r="AO289" s="9"/>
      <c r="AP289" s="9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  <c r="BL289" s="1"/>
      <c r="BM289" s="1"/>
      <c r="BN289" s="1"/>
      <c r="BO289" s="1"/>
      <c r="BP289" s="1"/>
      <c r="BQ289" s="1"/>
      <c r="BR289" s="1"/>
      <c r="BS289" s="1"/>
      <c r="BT289" s="1"/>
      <c r="BU289" s="1"/>
      <c r="BV289" s="1"/>
      <c r="BW289" s="1"/>
      <c r="BX289" s="1"/>
    </row>
    <row r="290" spans="1:76" ht="18.75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86"/>
      <c r="P290" s="1"/>
      <c r="Q290" s="89"/>
      <c r="R290" s="3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86"/>
      <c r="AI290" s="1"/>
      <c r="AJ290" s="1"/>
      <c r="AK290" s="1"/>
      <c r="AL290" s="86"/>
      <c r="AM290" s="9"/>
      <c r="AN290" s="9"/>
      <c r="AO290" s="9"/>
      <c r="AP290" s="9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  <c r="BL290" s="1"/>
      <c r="BM290" s="1"/>
      <c r="BN290" s="1"/>
      <c r="BO290" s="1"/>
      <c r="BP290" s="1"/>
      <c r="BQ290" s="1"/>
      <c r="BR290" s="1"/>
      <c r="BS290" s="1"/>
      <c r="BT290" s="1"/>
      <c r="BU290" s="1"/>
      <c r="BV290" s="1"/>
      <c r="BW290" s="1"/>
      <c r="BX290" s="1"/>
    </row>
    <row r="291" spans="1:76" ht="18.75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86"/>
      <c r="P291" s="1"/>
      <c r="Q291" s="89"/>
      <c r="R291" s="3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86"/>
      <c r="AI291" s="1"/>
      <c r="AJ291" s="1"/>
      <c r="AK291" s="1"/>
      <c r="AL291" s="86"/>
      <c r="AM291" s="9"/>
      <c r="AN291" s="9"/>
      <c r="AO291" s="9"/>
      <c r="AP291" s="9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  <c r="BL291" s="1"/>
      <c r="BM291" s="1"/>
      <c r="BN291" s="1"/>
      <c r="BO291" s="1"/>
      <c r="BP291" s="1"/>
      <c r="BQ291" s="1"/>
      <c r="BR291" s="1"/>
      <c r="BS291" s="1"/>
      <c r="BT291" s="1"/>
      <c r="BU291" s="1"/>
      <c r="BV291" s="1"/>
      <c r="BW291" s="1"/>
      <c r="BX291" s="1"/>
    </row>
    <row r="292" spans="1:76" ht="18.75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86"/>
      <c r="P292" s="1"/>
      <c r="Q292" s="89"/>
      <c r="R292" s="3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86"/>
      <c r="AI292" s="1"/>
      <c r="AJ292" s="1"/>
      <c r="AK292" s="1"/>
      <c r="AL292" s="86"/>
      <c r="AM292" s="9"/>
      <c r="AN292" s="9"/>
      <c r="AO292" s="9"/>
      <c r="AP292" s="9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  <c r="BL292" s="1"/>
      <c r="BM292" s="1"/>
      <c r="BN292" s="1"/>
      <c r="BO292" s="1"/>
      <c r="BP292" s="1"/>
      <c r="BQ292" s="1"/>
      <c r="BR292" s="1"/>
      <c r="BS292" s="1"/>
      <c r="BT292" s="1"/>
      <c r="BU292" s="1"/>
      <c r="BV292" s="1"/>
      <c r="BW292" s="1"/>
      <c r="BX292" s="1"/>
    </row>
    <row r="293" spans="1:76" ht="18.75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86"/>
      <c r="P293" s="1"/>
      <c r="Q293" s="89"/>
      <c r="R293" s="3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86"/>
      <c r="AI293" s="1"/>
      <c r="AJ293" s="1"/>
      <c r="AK293" s="1"/>
      <c r="AL293" s="86"/>
      <c r="AM293" s="9"/>
      <c r="AN293" s="9"/>
      <c r="AO293" s="9"/>
      <c r="AP293" s="9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  <c r="BL293" s="1"/>
      <c r="BM293" s="1"/>
      <c r="BN293" s="1"/>
      <c r="BO293" s="1"/>
      <c r="BP293" s="1"/>
      <c r="BQ293" s="1"/>
      <c r="BR293" s="1"/>
      <c r="BS293" s="1"/>
      <c r="BT293" s="1"/>
      <c r="BU293" s="1"/>
      <c r="BV293" s="1"/>
      <c r="BW293" s="1"/>
      <c r="BX293" s="1"/>
    </row>
    <row r="294" spans="1:76" ht="18.75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86"/>
      <c r="P294" s="1"/>
      <c r="Q294" s="89"/>
      <c r="R294" s="3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86"/>
      <c r="AI294" s="1"/>
      <c r="AJ294" s="1"/>
      <c r="AK294" s="1"/>
      <c r="AL294" s="86"/>
      <c r="AM294" s="9"/>
      <c r="AN294" s="9"/>
      <c r="AO294" s="9"/>
      <c r="AP294" s="9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  <c r="BL294" s="1"/>
      <c r="BM294" s="1"/>
      <c r="BN294" s="1"/>
      <c r="BO294" s="1"/>
      <c r="BP294" s="1"/>
      <c r="BQ294" s="1"/>
      <c r="BR294" s="1"/>
      <c r="BS294" s="1"/>
      <c r="BT294" s="1"/>
      <c r="BU294" s="1"/>
      <c r="BV294" s="1"/>
      <c r="BW294" s="1"/>
      <c r="BX294" s="1"/>
    </row>
    <row r="295" spans="1:76" ht="18.75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86"/>
      <c r="P295" s="1"/>
      <c r="Q295" s="89"/>
      <c r="R295" s="3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86"/>
      <c r="AI295" s="1"/>
      <c r="AJ295" s="1"/>
      <c r="AK295" s="1"/>
      <c r="AL295" s="86"/>
      <c r="AM295" s="9"/>
      <c r="AN295" s="9"/>
      <c r="AO295" s="9"/>
      <c r="AP295" s="9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  <c r="BL295" s="1"/>
      <c r="BM295" s="1"/>
      <c r="BN295" s="1"/>
      <c r="BO295" s="1"/>
      <c r="BP295" s="1"/>
      <c r="BQ295" s="1"/>
      <c r="BR295" s="1"/>
      <c r="BS295" s="1"/>
      <c r="BT295" s="1"/>
      <c r="BU295" s="1"/>
      <c r="BV295" s="1"/>
      <c r="BW295" s="1"/>
      <c r="BX295" s="1"/>
    </row>
    <row r="296" spans="1:76" ht="18.75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86"/>
      <c r="P296" s="1"/>
      <c r="Q296" s="89"/>
      <c r="R296" s="3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86"/>
      <c r="AI296" s="1"/>
      <c r="AJ296" s="1"/>
      <c r="AK296" s="1"/>
      <c r="AL296" s="86"/>
      <c r="AM296" s="9"/>
      <c r="AN296" s="9"/>
      <c r="AO296" s="9"/>
      <c r="AP296" s="9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  <c r="BL296" s="1"/>
      <c r="BM296" s="1"/>
      <c r="BN296" s="1"/>
      <c r="BO296" s="1"/>
      <c r="BP296" s="1"/>
      <c r="BQ296" s="1"/>
      <c r="BR296" s="1"/>
      <c r="BS296" s="1"/>
      <c r="BT296" s="1"/>
      <c r="BU296" s="1"/>
      <c r="BV296" s="1"/>
      <c r="BW296" s="1"/>
      <c r="BX296" s="1"/>
    </row>
    <row r="297" spans="1:76" ht="18.75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86"/>
      <c r="P297" s="1"/>
      <c r="Q297" s="89"/>
      <c r="R297" s="3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86"/>
      <c r="AI297" s="1"/>
      <c r="AJ297" s="1"/>
      <c r="AK297" s="1"/>
      <c r="AL297" s="86"/>
      <c r="AM297" s="9"/>
      <c r="AN297" s="9"/>
      <c r="AO297" s="9"/>
      <c r="AP297" s="9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  <c r="BL297" s="1"/>
      <c r="BM297" s="1"/>
      <c r="BN297" s="1"/>
      <c r="BO297" s="1"/>
      <c r="BP297" s="1"/>
      <c r="BQ297" s="1"/>
      <c r="BR297" s="1"/>
      <c r="BS297" s="1"/>
      <c r="BT297" s="1"/>
      <c r="BU297" s="1"/>
      <c r="BV297" s="1"/>
      <c r="BW297" s="1"/>
      <c r="BX297" s="1"/>
    </row>
    <row r="298" spans="1:76" ht="18.75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86"/>
      <c r="P298" s="1"/>
      <c r="Q298" s="89"/>
      <c r="R298" s="3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86"/>
      <c r="AI298" s="1"/>
      <c r="AJ298" s="1"/>
      <c r="AK298" s="1"/>
      <c r="AL298" s="86"/>
      <c r="AM298" s="9"/>
      <c r="AN298" s="9"/>
      <c r="AO298" s="9"/>
      <c r="AP298" s="9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  <c r="BL298" s="1"/>
      <c r="BM298" s="1"/>
      <c r="BN298" s="1"/>
      <c r="BO298" s="1"/>
      <c r="BP298" s="1"/>
      <c r="BQ298" s="1"/>
      <c r="BR298" s="1"/>
      <c r="BS298" s="1"/>
      <c r="BT298" s="1"/>
      <c r="BU298" s="1"/>
      <c r="BV298" s="1"/>
      <c r="BW298" s="1"/>
      <c r="BX298" s="1"/>
    </row>
    <row r="299" spans="1:76" ht="18.75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86"/>
      <c r="P299" s="1"/>
      <c r="Q299" s="89"/>
      <c r="R299" s="3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86"/>
      <c r="AI299" s="1"/>
      <c r="AJ299" s="1"/>
      <c r="AK299" s="1"/>
      <c r="AL299" s="86"/>
      <c r="AM299" s="9"/>
      <c r="AN299" s="9"/>
      <c r="AO299" s="9"/>
      <c r="AP299" s="9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  <c r="BL299" s="1"/>
      <c r="BM299" s="1"/>
      <c r="BN299" s="1"/>
      <c r="BO299" s="1"/>
      <c r="BP299" s="1"/>
      <c r="BQ299" s="1"/>
      <c r="BR299" s="1"/>
      <c r="BS299" s="1"/>
      <c r="BT299" s="1"/>
      <c r="BU299" s="1"/>
      <c r="BV299" s="1"/>
      <c r="BW299" s="1"/>
      <c r="BX299" s="1"/>
    </row>
    <row r="300" spans="1:76" ht="18.75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86"/>
      <c r="P300" s="1"/>
      <c r="Q300" s="89"/>
      <c r="R300" s="3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86"/>
      <c r="AI300" s="1"/>
      <c r="AJ300" s="1"/>
      <c r="AK300" s="1"/>
      <c r="AL300" s="86"/>
      <c r="AM300" s="9"/>
      <c r="AN300" s="9"/>
      <c r="AO300" s="9"/>
      <c r="AP300" s="9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  <c r="BL300" s="1"/>
      <c r="BM300" s="1"/>
      <c r="BN300" s="1"/>
      <c r="BO300" s="1"/>
      <c r="BP300" s="1"/>
      <c r="BQ300" s="1"/>
      <c r="BR300" s="1"/>
      <c r="BS300" s="1"/>
      <c r="BT300" s="1"/>
      <c r="BU300" s="1"/>
      <c r="BV300" s="1"/>
      <c r="BW300" s="1"/>
      <c r="BX300" s="1"/>
    </row>
    <row r="301" spans="1:76" ht="18.75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86"/>
      <c r="P301" s="1"/>
      <c r="Q301" s="89"/>
      <c r="R301" s="3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86"/>
      <c r="AI301" s="1"/>
      <c r="AJ301" s="1"/>
      <c r="AK301" s="1"/>
      <c r="AL301" s="86"/>
      <c r="AM301" s="9"/>
      <c r="AN301" s="9"/>
      <c r="AO301" s="9"/>
      <c r="AP301" s="9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  <c r="BL301" s="1"/>
      <c r="BM301" s="1"/>
      <c r="BN301" s="1"/>
      <c r="BO301" s="1"/>
      <c r="BP301" s="1"/>
      <c r="BQ301" s="1"/>
      <c r="BR301" s="1"/>
      <c r="BS301" s="1"/>
      <c r="BT301" s="1"/>
      <c r="BU301" s="1"/>
      <c r="BV301" s="1"/>
      <c r="BW301" s="1"/>
      <c r="BX301" s="1"/>
    </row>
    <row r="302" spans="1:76" ht="18.75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86"/>
      <c r="P302" s="1"/>
      <c r="Q302" s="89"/>
      <c r="R302" s="3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86"/>
      <c r="AI302" s="1"/>
      <c r="AJ302" s="1"/>
      <c r="AK302" s="1"/>
      <c r="AL302" s="86"/>
      <c r="AM302" s="9"/>
      <c r="AN302" s="9"/>
      <c r="AO302" s="9"/>
      <c r="AP302" s="9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  <c r="BL302" s="1"/>
      <c r="BM302" s="1"/>
      <c r="BN302" s="1"/>
      <c r="BO302" s="1"/>
      <c r="BP302" s="1"/>
      <c r="BQ302" s="1"/>
      <c r="BR302" s="1"/>
      <c r="BS302" s="1"/>
      <c r="BT302" s="1"/>
      <c r="BU302" s="1"/>
      <c r="BV302" s="1"/>
      <c r="BW302" s="1"/>
      <c r="BX302" s="1"/>
    </row>
    <row r="303" spans="1:76" ht="18.75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86"/>
      <c r="P303" s="1"/>
      <c r="Q303" s="89"/>
      <c r="R303" s="3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86"/>
      <c r="AI303" s="1"/>
      <c r="AJ303" s="1"/>
      <c r="AK303" s="1"/>
      <c r="AL303" s="86"/>
      <c r="AM303" s="9"/>
      <c r="AN303" s="9"/>
      <c r="AO303" s="9"/>
      <c r="AP303" s="9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</row>
    <row r="304" spans="1:76" ht="18.75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86"/>
      <c r="P304" s="1"/>
      <c r="Q304" s="89"/>
      <c r="R304" s="3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86"/>
      <c r="AI304" s="1"/>
      <c r="AJ304" s="1"/>
      <c r="AK304" s="1"/>
      <c r="AL304" s="86"/>
      <c r="AM304" s="9"/>
      <c r="AN304" s="9"/>
      <c r="AO304" s="9"/>
      <c r="AP304" s="9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</row>
    <row r="305" spans="1:76" ht="18.75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86"/>
      <c r="P305" s="1"/>
      <c r="Q305" s="89"/>
      <c r="R305" s="3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86"/>
      <c r="AI305" s="1"/>
      <c r="AJ305" s="1"/>
      <c r="AK305" s="1"/>
      <c r="AL305" s="86"/>
      <c r="AM305" s="9"/>
      <c r="AN305" s="9"/>
      <c r="AO305" s="9"/>
      <c r="AP305" s="9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  <c r="BL305" s="1"/>
      <c r="BM305" s="1"/>
      <c r="BN305" s="1"/>
      <c r="BO305" s="1"/>
      <c r="BP305" s="1"/>
      <c r="BQ305" s="1"/>
      <c r="BR305" s="1"/>
      <c r="BS305" s="1"/>
      <c r="BT305" s="1"/>
      <c r="BU305" s="1"/>
      <c r="BV305" s="1"/>
      <c r="BW305" s="1"/>
      <c r="BX305" s="1"/>
    </row>
    <row r="306" spans="1:76" ht="18.75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86"/>
      <c r="P306" s="1"/>
      <c r="Q306" s="89"/>
      <c r="R306" s="3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86"/>
      <c r="AI306" s="1"/>
      <c r="AJ306" s="1"/>
      <c r="AK306" s="1"/>
      <c r="AL306" s="86"/>
      <c r="AM306" s="9"/>
      <c r="AN306" s="9"/>
      <c r="AO306" s="9"/>
      <c r="AP306" s="9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  <c r="BL306" s="1"/>
      <c r="BM306" s="1"/>
      <c r="BN306" s="1"/>
      <c r="BO306" s="1"/>
      <c r="BP306" s="1"/>
      <c r="BQ306" s="1"/>
      <c r="BR306" s="1"/>
      <c r="BS306" s="1"/>
      <c r="BT306" s="1"/>
      <c r="BU306" s="1"/>
      <c r="BV306" s="1"/>
      <c r="BW306" s="1"/>
      <c r="BX306" s="1"/>
    </row>
    <row r="307" spans="1:76" ht="18.75" x14ac:dyDescent="0.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86"/>
      <c r="P307" s="1"/>
      <c r="Q307" s="89"/>
      <c r="R307" s="3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86"/>
      <c r="AI307" s="1"/>
      <c r="AJ307" s="1"/>
      <c r="AK307" s="1"/>
      <c r="AL307" s="86"/>
      <c r="AM307" s="9"/>
      <c r="AN307" s="9"/>
      <c r="AO307" s="9"/>
      <c r="AP307" s="9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  <c r="BL307" s="1"/>
      <c r="BM307" s="1"/>
      <c r="BN307" s="1"/>
      <c r="BO307" s="1"/>
      <c r="BP307" s="1"/>
      <c r="BQ307" s="1"/>
      <c r="BR307" s="1"/>
      <c r="BS307" s="1"/>
      <c r="BT307" s="1"/>
      <c r="BU307" s="1"/>
      <c r="BV307" s="1"/>
      <c r="BW307" s="1"/>
      <c r="BX307" s="1"/>
    </row>
    <row r="308" spans="1:76" ht="18.75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86"/>
      <c r="P308" s="1"/>
      <c r="Q308" s="89"/>
      <c r="R308" s="3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86"/>
      <c r="AI308" s="1"/>
      <c r="AJ308" s="1"/>
      <c r="AK308" s="1"/>
      <c r="AL308" s="86"/>
      <c r="AM308" s="9"/>
      <c r="AN308" s="9"/>
      <c r="AO308" s="9"/>
      <c r="AP308" s="9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  <c r="BL308" s="1"/>
      <c r="BM308" s="1"/>
      <c r="BN308" s="1"/>
      <c r="BO308" s="1"/>
      <c r="BP308" s="1"/>
      <c r="BQ308" s="1"/>
      <c r="BR308" s="1"/>
      <c r="BS308" s="1"/>
      <c r="BT308" s="1"/>
      <c r="BU308" s="1"/>
      <c r="BV308" s="1"/>
      <c r="BW308" s="1"/>
      <c r="BX308" s="1"/>
    </row>
    <row r="309" spans="1:76" ht="18.75" x14ac:dyDescent="0.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86"/>
      <c r="P309" s="1"/>
      <c r="Q309" s="89"/>
      <c r="R309" s="3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86"/>
      <c r="AI309" s="1"/>
      <c r="AJ309" s="1"/>
      <c r="AK309" s="1"/>
      <c r="AL309" s="86"/>
      <c r="AM309" s="9"/>
      <c r="AN309" s="9"/>
      <c r="AO309" s="9"/>
      <c r="AP309" s="9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  <c r="BL309" s="1"/>
      <c r="BM309" s="1"/>
      <c r="BN309" s="1"/>
      <c r="BO309" s="1"/>
      <c r="BP309" s="1"/>
      <c r="BQ309" s="1"/>
      <c r="BR309" s="1"/>
      <c r="BS309" s="1"/>
      <c r="BT309" s="1"/>
      <c r="BU309" s="1"/>
      <c r="BV309" s="1"/>
      <c r="BW309" s="1"/>
      <c r="BX309" s="1"/>
    </row>
    <row r="310" spans="1:76" ht="18.75" x14ac:dyDescent="0.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86"/>
      <c r="P310" s="1"/>
      <c r="Q310" s="89"/>
      <c r="R310" s="3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86"/>
      <c r="AI310" s="1"/>
      <c r="AJ310" s="1"/>
      <c r="AK310" s="1"/>
      <c r="AL310" s="86"/>
      <c r="AM310" s="9"/>
      <c r="AN310" s="9"/>
      <c r="AO310" s="9"/>
      <c r="AP310" s="9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  <c r="BL310" s="1"/>
      <c r="BM310" s="1"/>
      <c r="BN310" s="1"/>
      <c r="BO310" s="1"/>
      <c r="BP310" s="1"/>
      <c r="BQ310" s="1"/>
      <c r="BR310" s="1"/>
      <c r="BS310" s="1"/>
      <c r="BT310" s="1"/>
      <c r="BU310" s="1"/>
      <c r="BV310" s="1"/>
      <c r="BW310" s="1"/>
      <c r="BX310" s="1"/>
    </row>
    <row r="311" spans="1:76" ht="18.75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86"/>
      <c r="P311" s="1"/>
      <c r="Q311" s="89"/>
      <c r="R311" s="3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86"/>
      <c r="AI311" s="1"/>
      <c r="AJ311" s="1"/>
      <c r="AK311" s="1"/>
      <c r="AL311" s="86"/>
      <c r="AM311" s="9"/>
      <c r="AN311" s="9"/>
      <c r="AO311" s="9"/>
      <c r="AP311" s="9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  <c r="BL311" s="1"/>
      <c r="BM311" s="1"/>
      <c r="BN311" s="1"/>
      <c r="BO311" s="1"/>
      <c r="BP311" s="1"/>
      <c r="BQ311" s="1"/>
      <c r="BR311" s="1"/>
      <c r="BS311" s="1"/>
      <c r="BT311" s="1"/>
      <c r="BU311" s="1"/>
      <c r="BV311" s="1"/>
      <c r="BW311" s="1"/>
      <c r="BX311" s="1"/>
    </row>
    <row r="312" spans="1:76" ht="18.75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86"/>
      <c r="P312" s="1"/>
      <c r="Q312" s="89"/>
      <c r="R312" s="3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86"/>
      <c r="AI312" s="1"/>
      <c r="AJ312" s="1"/>
      <c r="AK312" s="1"/>
      <c r="AL312" s="86"/>
      <c r="AM312" s="9"/>
      <c r="AN312" s="9"/>
      <c r="AO312" s="9"/>
      <c r="AP312" s="9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  <c r="BL312" s="1"/>
      <c r="BM312" s="1"/>
      <c r="BN312" s="1"/>
      <c r="BO312" s="1"/>
      <c r="BP312" s="1"/>
      <c r="BQ312" s="1"/>
      <c r="BR312" s="1"/>
      <c r="BS312" s="1"/>
      <c r="BT312" s="1"/>
      <c r="BU312" s="1"/>
      <c r="BV312" s="1"/>
      <c r="BW312" s="1"/>
      <c r="BX312" s="1"/>
    </row>
    <row r="313" spans="1:76" ht="18.75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86"/>
      <c r="P313" s="1"/>
      <c r="Q313" s="89"/>
      <c r="R313" s="3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86"/>
      <c r="AI313" s="1"/>
      <c r="AJ313" s="1"/>
      <c r="AK313" s="1"/>
      <c r="AL313" s="86"/>
      <c r="AM313" s="9"/>
      <c r="AN313" s="9"/>
      <c r="AO313" s="9"/>
      <c r="AP313" s="9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  <c r="BL313" s="1"/>
      <c r="BM313" s="1"/>
      <c r="BN313" s="1"/>
      <c r="BO313" s="1"/>
      <c r="BP313" s="1"/>
      <c r="BQ313" s="1"/>
      <c r="BR313" s="1"/>
      <c r="BS313" s="1"/>
      <c r="BT313" s="1"/>
      <c r="BU313" s="1"/>
      <c r="BV313" s="1"/>
      <c r="BW313" s="1"/>
      <c r="BX313" s="1"/>
    </row>
    <row r="314" spans="1:76" ht="18.75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86"/>
      <c r="P314" s="1"/>
      <c r="Q314" s="89"/>
      <c r="R314" s="3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86"/>
      <c r="AI314" s="1"/>
      <c r="AJ314" s="1"/>
      <c r="AK314" s="1"/>
      <c r="AL314" s="86"/>
      <c r="AM314" s="9"/>
      <c r="AN314" s="9"/>
      <c r="AO314" s="9"/>
      <c r="AP314" s="9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  <c r="BL314" s="1"/>
      <c r="BM314" s="1"/>
      <c r="BN314" s="1"/>
      <c r="BO314" s="1"/>
      <c r="BP314" s="1"/>
      <c r="BQ314" s="1"/>
      <c r="BR314" s="1"/>
      <c r="BS314" s="1"/>
      <c r="BT314" s="1"/>
      <c r="BU314" s="1"/>
      <c r="BV314" s="1"/>
      <c r="BW314" s="1"/>
      <c r="BX314" s="1"/>
    </row>
    <row r="315" spans="1:76" ht="18.75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86"/>
      <c r="P315" s="1"/>
      <c r="Q315" s="89"/>
      <c r="R315" s="3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86"/>
      <c r="AI315" s="1"/>
      <c r="AJ315" s="1"/>
      <c r="AK315" s="1"/>
      <c r="AL315" s="86"/>
      <c r="AM315" s="9"/>
      <c r="AN315" s="9"/>
      <c r="AO315" s="9"/>
      <c r="AP315" s="9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  <c r="BL315" s="1"/>
      <c r="BM315" s="1"/>
      <c r="BN315" s="1"/>
      <c r="BO315" s="1"/>
      <c r="BP315" s="1"/>
      <c r="BQ315" s="1"/>
      <c r="BR315" s="1"/>
      <c r="BS315" s="1"/>
      <c r="BT315" s="1"/>
      <c r="BU315" s="1"/>
      <c r="BV315" s="1"/>
      <c r="BW315" s="1"/>
      <c r="BX315" s="1"/>
    </row>
    <row r="316" spans="1:76" ht="18.75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86"/>
      <c r="P316" s="1"/>
      <c r="Q316" s="89"/>
      <c r="R316" s="3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86"/>
      <c r="AI316" s="1"/>
      <c r="AJ316" s="1"/>
      <c r="AK316" s="1"/>
      <c r="AL316" s="86"/>
      <c r="AM316" s="9"/>
      <c r="AN316" s="9"/>
      <c r="AO316" s="9"/>
      <c r="AP316" s="9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  <c r="BL316" s="1"/>
      <c r="BM316" s="1"/>
      <c r="BN316" s="1"/>
      <c r="BO316" s="1"/>
      <c r="BP316" s="1"/>
      <c r="BQ316" s="1"/>
      <c r="BR316" s="1"/>
      <c r="BS316" s="1"/>
      <c r="BT316" s="1"/>
      <c r="BU316" s="1"/>
      <c r="BV316" s="1"/>
      <c r="BW316" s="1"/>
      <c r="BX316" s="1"/>
    </row>
    <row r="317" spans="1:76" ht="18.75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86"/>
      <c r="P317" s="1"/>
      <c r="Q317" s="89"/>
      <c r="R317" s="3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86"/>
      <c r="AI317" s="1"/>
      <c r="AJ317" s="1"/>
      <c r="AK317" s="1"/>
      <c r="AL317" s="86"/>
      <c r="AM317" s="9"/>
      <c r="AN317" s="9"/>
      <c r="AO317" s="9"/>
      <c r="AP317" s="9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  <c r="BL317" s="1"/>
      <c r="BM317" s="1"/>
      <c r="BN317" s="1"/>
      <c r="BO317" s="1"/>
      <c r="BP317" s="1"/>
      <c r="BQ317" s="1"/>
      <c r="BR317" s="1"/>
      <c r="BS317" s="1"/>
      <c r="BT317" s="1"/>
      <c r="BU317" s="1"/>
      <c r="BV317" s="1"/>
      <c r="BW317" s="1"/>
      <c r="BX317" s="1"/>
    </row>
    <row r="318" spans="1:76" ht="18.75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86"/>
      <c r="P318" s="1"/>
      <c r="Q318" s="89"/>
      <c r="R318" s="3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86"/>
      <c r="AI318" s="1"/>
      <c r="AJ318" s="1"/>
      <c r="AK318" s="1"/>
      <c r="AL318" s="86"/>
      <c r="AM318" s="9"/>
      <c r="AN318" s="9"/>
      <c r="AO318" s="9"/>
      <c r="AP318" s="9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  <c r="BL318" s="1"/>
      <c r="BM318" s="1"/>
      <c r="BN318" s="1"/>
      <c r="BO318" s="1"/>
      <c r="BP318" s="1"/>
      <c r="BQ318" s="1"/>
      <c r="BR318" s="1"/>
      <c r="BS318" s="1"/>
      <c r="BT318" s="1"/>
      <c r="BU318" s="1"/>
      <c r="BV318" s="1"/>
      <c r="BW318" s="1"/>
      <c r="BX318" s="1"/>
    </row>
    <row r="319" spans="1:76" ht="18.75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86"/>
      <c r="P319" s="1"/>
      <c r="Q319" s="89"/>
      <c r="R319" s="3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86"/>
      <c r="AI319" s="1"/>
      <c r="AJ319" s="1"/>
      <c r="AK319" s="1"/>
      <c r="AL319" s="86"/>
      <c r="AM319" s="9"/>
      <c r="AN319" s="9"/>
      <c r="AO319" s="9"/>
      <c r="AP319" s="9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  <c r="BL319" s="1"/>
      <c r="BM319" s="1"/>
      <c r="BN319" s="1"/>
      <c r="BO319" s="1"/>
      <c r="BP319" s="1"/>
      <c r="BQ319" s="1"/>
      <c r="BR319" s="1"/>
      <c r="BS319" s="1"/>
      <c r="BT319" s="1"/>
      <c r="BU319" s="1"/>
      <c r="BV319" s="1"/>
      <c r="BW319" s="1"/>
      <c r="BX319" s="1"/>
    </row>
    <row r="320" spans="1:76" ht="18.75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86"/>
      <c r="P320" s="1"/>
      <c r="Q320" s="89"/>
      <c r="R320" s="3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86"/>
      <c r="AI320" s="1"/>
      <c r="AJ320" s="1"/>
      <c r="AK320" s="1"/>
      <c r="AL320" s="86"/>
      <c r="AM320" s="9"/>
      <c r="AN320" s="9"/>
      <c r="AO320" s="9"/>
      <c r="AP320" s="9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  <c r="BL320" s="1"/>
      <c r="BM320" s="1"/>
      <c r="BN320" s="1"/>
      <c r="BO320" s="1"/>
      <c r="BP320" s="1"/>
      <c r="BQ320" s="1"/>
      <c r="BR320" s="1"/>
      <c r="BS320" s="1"/>
      <c r="BT320" s="1"/>
      <c r="BU320" s="1"/>
      <c r="BV320" s="1"/>
      <c r="BW320" s="1"/>
      <c r="BX320" s="1"/>
    </row>
    <row r="321" spans="1:76" ht="18.75" x14ac:dyDescent="0.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86"/>
      <c r="P321" s="1"/>
      <c r="Q321" s="89"/>
      <c r="R321" s="3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86"/>
      <c r="AI321" s="1"/>
      <c r="AJ321" s="1"/>
      <c r="AK321" s="1"/>
      <c r="AL321" s="86"/>
      <c r="AM321" s="9"/>
      <c r="AN321" s="9"/>
      <c r="AO321" s="9"/>
      <c r="AP321" s="9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  <c r="BL321" s="1"/>
      <c r="BM321" s="1"/>
      <c r="BN321" s="1"/>
      <c r="BO321" s="1"/>
      <c r="BP321" s="1"/>
      <c r="BQ321" s="1"/>
      <c r="BR321" s="1"/>
      <c r="BS321" s="1"/>
      <c r="BT321" s="1"/>
      <c r="BU321" s="1"/>
      <c r="BV321" s="1"/>
      <c r="BW321" s="1"/>
      <c r="BX321" s="1"/>
    </row>
    <row r="322" spans="1:76" ht="18.75" x14ac:dyDescent="0.3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86"/>
      <c r="P322" s="1"/>
      <c r="Q322" s="89"/>
      <c r="R322" s="3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86"/>
      <c r="AI322" s="1"/>
      <c r="AJ322" s="1"/>
      <c r="AK322" s="1"/>
      <c r="AL322" s="86"/>
      <c r="AM322" s="9"/>
      <c r="AN322" s="9"/>
      <c r="AO322" s="9"/>
      <c r="AP322" s="9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  <c r="BL322" s="1"/>
      <c r="BM322" s="1"/>
      <c r="BN322" s="1"/>
      <c r="BO322" s="1"/>
      <c r="BP322" s="1"/>
      <c r="BQ322" s="1"/>
      <c r="BR322" s="1"/>
      <c r="BS322" s="1"/>
      <c r="BT322" s="1"/>
      <c r="BU322" s="1"/>
      <c r="BV322" s="1"/>
      <c r="BW322" s="1"/>
      <c r="BX322" s="1"/>
    </row>
    <row r="323" spans="1:76" ht="18.75" x14ac:dyDescent="0.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86"/>
      <c r="P323" s="1"/>
      <c r="Q323" s="89"/>
      <c r="R323" s="3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86"/>
      <c r="AI323" s="1"/>
      <c r="AJ323" s="1"/>
      <c r="AK323" s="1"/>
      <c r="AL323" s="86"/>
      <c r="AM323" s="9"/>
      <c r="AN323" s="9"/>
      <c r="AO323" s="9"/>
      <c r="AP323" s="9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  <c r="BL323" s="1"/>
      <c r="BM323" s="1"/>
      <c r="BN323" s="1"/>
      <c r="BO323" s="1"/>
      <c r="BP323" s="1"/>
      <c r="BQ323" s="1"/>
      <c r="BR323" s="1"/>
      <c r="BS323" s="1"/>
      <c r="BT323" s="1"/>
      <c r="BU323" s="1"/>
      <c r="BV323" s="1"/>
      <c r="BW323" s="1"/>
      <c r="BX323" s="1"/>
    </row>
    <row r="324" spans="1:76" ht="18.75" x14ac:dyDescent="0.3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86"/>
      <c r="P324" s="1"/>
      <c r="Q324" s="89"/>
      <c r="R324" s="3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86"/>
      <c r="AI324" s="1"/>
      <c r="AJ324" s="1"/>
      <c r="AK324" s="1"/>
      <c r="AL324" s="86"/>
      <c r="AM324" s="9"/>
      <c r="AN324" s="9"/>
      <c r="AO324" s="9"/>
      <c r="AP324" s="9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  <c r="BL324" s="1"/>
      <c r="BM324" s="1"/>
      <c r="BN324" s="1"/>
      <c r="BO324" s="1"/>
      <c r="BP324" s="1"/>
      <c r="BQ324" s="1"/>
      <c r="BR324" s="1"/>
      <c r="BS324" s="1"/>
      <c r="BT324" s="1"/>
      <c r="BU324" s="1"/>
      <c r="BV324" s="1"/>
      <c r="BW324" s="1"/>
      <c r="BX324" s="1"/>
    </row>
    <row r="325" spans="1:76" ht="18.75" x14ac:dyDescent="0.3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86"/>
      <c r="P325" s="1"/>
      <c r="Q325" s="89"/>
      <c r="R325" s="3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86"/>
      <c r="AI325" s="1"/>
      <c r="AJ325" s="1"/>
      <c r="AK325" s="1"/>
      <c r="AL325" s="86"/>
      <c r="AM325" s="9"/>
      <c r="AN325" s="9"/>
      <c r="AO325" s="9"/>
      <c r="AP325" s="9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  <c r="BL325" s="1"/>
      <c r="BM325" s="1"/>
      <c r="BN325" s="1"/>
      <c r="BO325" s="1"/>
      <c r="BP325" s="1"/>
      <c r="BQ325" s="1"/>
      <c r="BR325" s="1"/>
      <c r="BS325" s="1"/>
      <c r="BT325" s="1"/>
      <c r="BU325" s="1"/>
      <c r="BV325" s="1"/>
      <c r="BW325" s="1"/>
      <c r="BX325" s="1"/>
    </row>
    <row r="326" spans="1:76" ht="18.75" x14ac:dyDescent="0.3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86"/>
      <c r="P326" s="1"/>
      <c r="Q326" s="89"/>
      <c r="R326" s="3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86"/>
      <c r="AI326" s="1"/>
      <c r="AJ326" s="1"/>
      <c r="AK326" s="1"/>
      <c r="AL326" s="86"/>
      <c r="AM326" s="9"/>
      <c r="AN326" s="9"/>
      <c r="AO326" s="9"/>
      <c r="AP326" s="9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  <c r="BL326" s="1"/>
      <c r="BM326" s="1"/>
      <c r="BN326" s="1"/>
      <c r="BO326" s="1"/>
      <c r="BP326" s="1"/>
      <c r="BQ326" s="1"/>
      <c r="BR326" s="1"/>
      <c r="BS326" s="1"/>
      <c r="BT326" s="1"/>
      <c r="BU326" s="1"/>
      <c r="BV326" s="1"/>
      <c r="BW326" s="1"/>
      <c r="BX326" s="1"/>
    </row>
    <row r="327" spans="1:76" ht="18.75" x14ac:dyDescent="0.3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86"/>
      <c r="P327" s="1"/>
      <c r="Q327" s="89"/>
      <c r="R327" s="3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86"/>
      <c r="AI327" s="1"/>
      <c r="AJ327" s="1"/>
      <c r="AK327" s="1"/>
      <c r="AL327" s="86"/>
      <c r="AM327" s="9"/>
      <c r="AN327" s="9"/>
      <c r="AO327" s="9"/>
      <c r="AP327" s="9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  <c r="BL327" s="1"/>
      <c r="BM327" s="1"/>
      <c r="BN327" s="1"/>
      <c r="BO327" s="1"/>
      <c r="BP327" s="1"/>
      <c r="BQ327" s="1"/>
      <c r="BR327" s="1"/>
      <c r="BS327" s="1"/>
      <c r="BT327" s="1"/>
      <c r="BU327" s="1"/>
      <c r="BV327" s="1"/>
      <c r="BW327" s="1"/>
      <c r="BX327" s="1"/>
    </row>
    <row r="328" spans="1:76" ht="18.75" x14ac:dyDescent="0.3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86"/>
      <c r="P328" s="1"/>
      <c r="Q328" s="89"/>
      <c r="R328" s="3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86"/>
      <c r="AI328" s="1"/>
      <c r="AJ328" s="1"/>
      <c r="AK328" s="1"/>
      <c r="AL328" s="86"/>
      <c r="AM328" s="9"/>
      <c r="AN328" s="9"/>
      <c r="AO328" s="9"/>
      <c r="AP328" s="9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  <c r="BL328" s="1"/>
      <c r="BM328" s="1"/>
      <c r="BN328" s="1"/>
      <c r="BO328" s="1"/>
      <c r="BP328" s="1"/>
      <c r="BQ328" s="1"/>
      <c r="BR328" s="1"/>
      <c r="BS328" s="1"/>
      <c r="BT328" s="1"/>
      <c r="BU328" s="1"/>
      <c r="BV328" s="1"/>
      <c r="BW328" s="1"/>
      <c r="BX328" s="1"/>
    </row>
    <row r="329" spans="1:76" ht="18.75" x14ac:dyDescent="0.3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86"/>
      <c r="P329" s="1"/>
      <c r="Q329" s="89"/>
      <c r="R329" s="3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86"/>
      <c r="AI329" s="1"/>
      <c r="AJ329" s="1"/>
      <c r="AK329" s="1"/>
      <c r="AL329" s="86"/>
      <c r="AM329" s="9"/>
      <c r="AN329" s="9"/>
      <c r="AO329" s="9"/>
      <c r="AP329" s="9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  <c r="BL329" s="1"/>
      <c r="BM329" s="1"/>
      <c r="BN329" s="1"/>
      <c r="BO329" s="1"/>
      <c r="BP329" s="1"/>
      <c r="BQ329" s="1"/>
      <c r="BR329" s="1"/>
      <c r="BS329" s="1"/>
      <c r="BT329" s="1"/>
      <c r="BU329" s="1"/>
      <c r="BV329" s="1"/>
      <c r="BW329" s="1"/>
      <c r="BX329" s="1"/>
    </row>
    <row r="330" spans="1:76" ht="18.75" x14ac:dyDescent="0.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86"/>
      <c r="P330" s="1"/>
      <c r="Q330" s="89"/>
      <c r="R330" s="3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86"/>
      <c r="AI330" s="1"/>
      <c r="AJ330" s="1"/>
      <c r="AK330" s="1"/>
      <c r="AL330" s="86"/>
      <c r="AM330" s="9"/>
      <c r="AN330" s="9"/>
      <c r="AO330" s="9"/>
      <c r="AP330" s="9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  <c r="BL330" s="1"/>
      <c r="BM330" s="1"/>
      <c r="BN330" s="1"/>
      <c r="BO330" s="1"/>
      <c r="BP330" s="1"/>
      <c r="BQ330" s="1"/>
      <c r="BR330" s="1"/>
      <c r="BS330" s="1"/>
      <c r="BT330" s="1"/>
      <c r="BU330" s="1"/>
      <c r="BV330" s="1"/>
      <c r="BW330" s="1"/>
      <c r="BX330" s="1"/>
    </row>
    <row r="331" spans="1:76" ht="18.75" x14ac:dyDescent="0.3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86"/>
      <c r="P331" s="1"/>
      <c r="Q331" s="89"/>
      <c r="R331" s="3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86"/>
      <c r="AI331" s="1"/>
      <c r="AJ331" s="1"/>
      <c r="AK331" s="1"/>
      <c r="AL331" s="86"/>
      <c r="AM331" s="9"/>
      <c r="AN331" s="9"/>
      <c r="AO331" s="9"/>
      <c r="AP331" s="9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  <c r="BL331" s="1"/>
      <c r="BM331" s="1"/>
      <c r="BN331" s="1"/>
      <c r="BO331" s="1"/>
      <c r="BP331" s="1"/>
      <c r="BQ331" s="1"/>
      <c r="BR331" s="1"/>
      <c r="BS331" s="1"/>
      <c r="BT331" s="1"/>
      <c r="BU331" s="1"/>
      <c r="BV331" s="1"/>
      <c r="BW331" s="1"/>
      <c r="BX331" s="1"/>
    </row>
    <row r="332" spans="1:76" ht="18.75" x14ac:dyDescent="0.3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86"/>
      <c r="P332" s="1"/>
      <c r="Q332" s="89"/>
      <c r="R332" s="3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86"/>
      <c r="AI332" s="1"/>
      <c r="AJ332" s="1"/>
      <c r="AK332" s="1"/>
      <c r="AL332" s="86"/>
      <c r="AM332" s="9"/>
      <c r="AN332" s="9"/>
      <c r="AO332" s="9"/>
      <c r="AP332" s="9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  <c r="BL332" s="1"/>
      <c r="BM332" s="1"/>
      <c r="BN332" s="1"/>
      <c r="BO332" s="1"/>
      <c r="BP332" s="1"/>
      <c r="BQ332" s="1"/>
      <c r="BR332" s="1"/>
      <c r="BS332" s="1"/>
      <c r="BT332" s="1"/>
      <c r="BU332" s="1"/>
      <c r="BV332" s="1"/>
      <c r="BW332" s="1"/>
      <c r="BX332" s="1"/>
    </row>
    <row r="333" spans="1:76" ht="18.75" x14ac:dyDescent="0.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86"/>
      <c r="P333" s="1"/>
      <c r="Q333" s="89"/>
      <c r="R333" s="3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86"/>
      <c r="AI333" s="1"/>
      <c r="AJ333" s="1"/>
      <c r="AK333" s="1"/>
      <c r="AL333" s="86"/>
      <c r="AM333" s="9"/>
      <c r="AN333" s="9"/>
      <c r="AO333" s="9"/>
      <c r="AP333" s="9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  <c r="BL333" s="1"/>
      <c r="BM333" s="1"/>
      <c r="BN333" s="1"/>
      <c r="BO333" s="1"/>
      <c r="BP333" s="1"/>
      <c r="BQ333" s="1"/>
      <c r="BR333" s="1"/>
      <c r="BS333" s="1"/>
      <c r="BT333" s="1"/>
      <c r="BU333" s="1"/>
      <c r="BV333" s="1"/>
      <c r="BW333" s="1"/>
      <c r="BX333" s="1"/>
    </row>
    <row r="334" spans="1:76" ht="18.75" x14ac:dyDescent="0.3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86"/>
      <c r="P334" s="1"/>
      <c r="Q334" s="89"/>
      <c r="R334" s="3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86"/>
      <c r="AI334" s="1"/>
      <c r="AJ334" s="1"/>
      <c r="AK334" s="1"/>
      <c r="AL334" s="86"/>
      <c r="AM334" s="9"/>
      <c r="AN334" s="9"/>
      <c r="AO334" s="9"/>
      <c r="AP334" s="9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  <c r="BL334" s="1"/>
      <c r="BM334" s="1"/>
      <c r="BN334" s="1"/>
      <c r="BO334" s="1"/>
      <c r="BP334" s="1"/>
      <c r="BQ334" s="1"/>
      <c r="BR334" s="1"/>
      <c r="BS334" s="1"/>
      <c r="BT334" s="1"/>
      <c r="BU334" s="1"/>
      <c r="BV334" s="1"/>
      <c r="BW334" s="1"/>
      <c r="BX334" s="1"/>
    </row>
    <row r="335" spans="1:76" ht="18.75" x14ac:dyDescent="0.3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86"/>
      <c r="P335" s="1"/>
      <c r="Q335" s="89"/>
      <c r="R335" s="3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86"/>
      <c r="AI335" s="1"/>
      <c r="AJ335" s="1"/>
      <c r="AK335" s="1"/>
      <c r="AL335" s="86"/>
      <c r="AM335" s="9"/>
      <c r="AN335" s="9"/>
      <c r="AO335" s="9"/>
      <c r="AP335" s="9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  <c r="BL335" s="1"/>
      <c r="BM335" s="1"/>
      <c r="BN335" s="1"/>
      <c r="BO335" s="1"/>
      <c r="BP335" s="1"/>
      <c r="BQ335" s="1"/>
      <c r="BR335" s="1"/>
      <c r="BS335" s="1"/>
      <c r="BT335" s="1"/>
      <c r="BU335" s="1"/>
      <c r="BV335" s="1"/>
      <c r="BW335" s="1"/>
      <c r="BX335" s="1"/>
    </row>
    <row r="336" spans="1:76" ht="18.75" x14ac:dyDescent="0.3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86"/>
      <c r="P336" s="1"/>
      <c r="Q336" s="89"/>
      <c r="R336" s="3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86"/>
      <c r="AI336" s="1"/>
      <c r="AJ336" s="1"/>
      <c r="AK336" s="1"/>
      <c r="AL336" s="86"/>
      <c r="AM336" s="9"/>
      <c r="AN336" s="9"/>
      <c r="AO336" s="9"/>
      <c r="AP336" s="9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  <c r="BL336" s="1"/>
      <c r="BM336" s="1"/>
      <c r="BN336" s="1"/>
      <c r="BO336" s="1"/>
      <c r="BP336" s="1"/>
      <c r="BQ336" s="1"/>
      <c r="BR336" s="1"/>
      <c r="BS336" s="1"/>
      <c r="BT336" s="1"/>
      <c r="BU336" s="1"/>
      <c r="BV336" s="1"/>
      <c r="BW336" s="1"/>
      <c r="BX336" s="1"/>
    </row>
    <row r="337" spans="1:76" ht="18.75" x14ac:dyDescent="0.3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86"/>
      <c r="P337" s="1"/>
      <c r="Q337" s="89"/>
      <c r="R337" s="3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86"/>
      <c r="AI337" s="1"/>
      <c r="AJ337" s="1"/>
      <c r="AK337" s="1"/>
      <c r="AL337" s="86"/>
      <c r="AM337" s="9"/>
      <c r="AN337" s="9"/>
      <c r="AO337" s="9"/>
      <c r="AP337" s="9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  <c r="BL337" s="1"/>
      <c r="BM337" s="1"/>
      <c r="BN337" s="1"/>
      <c r="BO337" s="1"/>
      <c r="BP337" s="1"/>
      <c r="BQ337" s="1"/>
      <c r="BR337" s="1"/>
      <c r="BS337" s="1"/>
      <c r="BT337" s="1"/>
      <c r="BU337" s="1"/>
      <c r="BV337" s="1"/>
      <c r="BW337" s="1"/>
      <c r="BX337" s="1"/>
    </row>
    <row r="338" spans="1:76" ht="18.75" x14ac:dyDescent="0.3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86"/>
      <c r="P338" s="1"/>
      <c r="Q338" s="89"/>
      <c r="R338" s="3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86"/>
      <c r="AI338" s="1"/>
      <c r="AJ338" s="1"/>
      <c r="AK338" s="1"/>
      <c r="AL338" s="86"/>
      <c r="AM338" s="9"/>
      <c r="AN338" s="9"/>
      <c r="AO338" s="9"/>
      <c r="AP338" s="9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  <c r="BL338" s="1"/>
      <c r="BM338" s="1"/>
      <c r="BN338" s="1"/>
      <c r="BO338" s="1"/>
      <c r="BP338" s="1"/>
      <c r="BQ338" s="1"/>
      <c r="BR338" s="1"/>
      <c r="BS338" s="1"/>
      <c r="BT338" s="1"/>
      <c r="BU338" s="1"/>
      <c r="BV338" s="1"/>
      <c r="BW338" s="1"/>
      <c r="BX338" s="1"/>
    </row>
    <row r="339" spans="1:76" ht="18.75" x14ac:dyDescent="0.3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86"/>
      <c r="P339" s="1"/>
      <c r="Q339" s="89"/>
      <c r="R339" s="3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86"/>
      <c r="AI339" s="1"/>
      <c r="AJ339" s="1"/>
      <c r="AK339" s="1"/>
      <c r="AL339" s="86"/>
      <c r="AM339" s="9"/>
      <c r="AN339" s="9"/>
      <c r="AO339" s="9"/>
      <c r="AP339" s="9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  <c r="BL339" s="1"/>
      <c r="BM339" s="1"/>
      <c r="BN339" s="1"/>
      <c r="BO339" s="1"/>
      <c r="BP339" s="1"/>
      <c r="BQ339" s="1"/>
      <c r="BR339" s="1"/>
      <c r="BS339" s="1"/>
      <c r="BT339" s="1"/>
      <c r="BU339" s="1"/>
      <c r="BV339" s="1"/>
      <c r="BW339" s="1"/>
      <c r="BX339" s="1"/>
    </row>
    <row r="340" spans="1:76" ht="18.75" x14ac:dyDescent="0.3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86"/>
      <c r="P340" s="1"/>
      <c r="Q340" s="89"/>
      <c r="R340" s="3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86"/>
      <c r="AI340" s="1"/>
      <c r="AJ340" s="1"/>
      <c r="AK340" s="1"/>
      <c r="AL340" s="86"/>
      <c r="AM340" s="9"/>
      <c r="AN340" s="9"/>
      <c r="AO340" s="9"/>
      <c r="AP340" s="9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  <c r="BL340" s="1"/>
      <c r="BM340" s="1"/>
      <c r="BN340" s="1"/>
      <c r="BO340" s="1"/>
      <c r="BP340" s="1"/>
      <c r="BQ340" s="1"/>
      <c r="BR340" s="1"/>
      <c r="BS340" s="1"/>
      <c r="BT340" s="1"/>
      <c r="BU340" s="1"/>
      <c r="BV340" s="1"/>
      <c r="BW340" s="1"/>
      <c r="BX340" s="1"/>
    </row>
    <row r="341" spans="1:76" ht="18.75" x14ac:dyDescent="0.3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86"/>
      <c r="P341" s="1"/>
      <c r="Q341" s="89"/>
      <c r="R341" s="3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86"/>
      <c r="AI341" s="1"/>
      <c r="AJ341" s="1"/>
      <c r="AK341" s="1"/>
      <c r="AL341" s="86"/>
      <c r="AM341" s="9"/>
      <c r="AN341" s="9"/>
      <c r="AO341" s="9"/>
      <c r="AP341" s="9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  <c r="BL341" s="1"/>
      <c r="BM341" s="1"/>
      <c r="BN341" s="1"/>
      <c r="BO341" s="1"/>
      <c r="BP341" s="1"/>
      <c r="BQ341" s="1"/>
      <c r="BR341" s="1"/>
      <c r="BS341" s="1"/>
      <c r="BT341" s="1"/>
      <c r="BU341" s="1"/>
      <c r="BV341" s="1"/>
      <c r="BW341" s="1"/>
      <c r="BX341" s="1"/>
    </row>
    <row r="342" spans="1:76" ht="18.75" x14ac:dyDescent="0.3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86"/>
      <c r="P342" s="1"/>
      <c r="Q342" s="89"/>
      <c r="R342" s="3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86"/>
      <c r="AI342" s="1"/>
      <c r="AJ342" s="1"/>
      <c r="AK342" s="1"/>
      <c r="AL342" s="86"/>
      <c r="AM342" s="9"/>
      <c r="AN342" s="9"/>
      <c r="AO342" s="9"/>
      <c r="AP342" s="9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  <c r="BL342" s="1"/>
      <c r="BM342" s="1"/>
      <c r="BN342" s="1"/>
      <c r="BO342" s="1"/>
      <c r="BP342" s="1"/>
      <c r="BQ342" s="1"/>
      <c r="BR342" s="1"/>
      <c r="BS342" s="1"/>
      <c r="BT342" s="1"/>
      <c r="BU342" s="1"/>
      <c r="BV342" s="1"/>
      <c r="BW342" s="1"/>
      <c r="BX342" s="1"/>
    </row>
    <row r="343" spans="1:76" ht="18.75" x14ac:dyDescent="0.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86"/>
      <c r="P343" s="1"/>
      <c r="Q343" s="89"/>
      <c r="R343" s="3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86"/>
      <c r="AI343" s="1"/>
      <c r="AJ343" s="1"/>
      <c r="AK343" s="1"/>
      <c r="AL343" s="86"/>
      <c r="AM343" s="9"/>
      <c r="AN343" s="9"/>
      <c r="AO343" s="9"/>
      <c r="AP343" s="9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  <c r="BL343" s="1"/>
      <c r="BM343" s="1"/>
      <c r="BN343" s="1"/>
      <c r="BO343" s="1"/>
      <c r="BP343" s="1"/>
      <c r="BQ343" s="1"/>
      <c r="BR343" s="1"/>
      <c r="BS343" s="1"/>
      <c r="BT343" s="1"/>
      <c r="BU343" s="1"/>
      <c r="BV343" s="1"/>
      <c r="BW343" s="1"/>
      <c r="BX343" s="1"/>
    </row>
    <row r="344" spans="1:76" ht="18.75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86"/>
      <c r="P344" s="1"/>
      <c r="Q344" s="89"/>
      <c r="R344" s="3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86"/>
      <c r="AI344" s="1"/>
      <c r="AJ344" s="1"/>
      <c r="AK344" s="1"/>
      <c r="AL344" s="86"/>
      <c r="AM344" s="9"/>
      <c r="AN344" s="9"/>
      <c r="AO344" s="9"/>
      <c r="AP344" s="9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  <c r="BL344" s="1"/>
      <c r="BM344" s="1"/>
      <c r="BN344" s="1"/>
      <c r="BO344" s="1"/>
      <c r="BP344" s="1"/>
      <c r="BQ344" s="1"/>
      <c r="BR344" s="1"/>
      <c r="BS344" s="1"/>
      <c r="BT344" s="1"/>
      <c r="BU344" s="1"/>
      <c r="BV344" s="1"/>
      <c r="BW344" s="1"/>
      <c r="BX344" s="1"/>
    </row>
    <row r="345" spans="1:76" ht="18.75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86"/>
      <c r="P345" s="1"/>
      <c r="Q345" s="89"/>
      <c r="R345" s="3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86"/>
      <c r="AI345" s="1"/>
      <c r="AJ345" s="1"/>
      <c r="AK345" s="1"/>
      <c r="AL345" s="86"/>
      <c r="AM345" s="9"/>
      <c r="AN345" s="9"/>
      <c r="AO345" s="9"/>
      <c r="AP345" s="9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  <c r="BL345" s="1"/>
      <c r="BM345" s="1"/>
      <c r="BN345" s="1"/>
      <c r="BO345" s="1"/>
      <c r="BP345" s="1"/>
      <c r="BQ345" s="1"/>
      <c r="BR345" s="1"/>
      <c r="BS345" s="1"/>
      <c r="BT345" s="1"/>
      <c r="BU345" s="1"/>
      <c r="BV345" s="1"/>
      <c r="BW345" s="1"/>
      <c r="BX345" s="1"/>
    </row>
    <row r="346" spans="1:76" ht="18.75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86"/>
      <c r="P346" s="1"/>
      <c r="Q346" s="89"/>
      <c r="R346" s="3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86"/>
      <c r="AI346" s="1"/>
      <c r="AJ346" s="1"/>
      <c r="AK346" s="1"/>
      <c r="AL346" s="86"/>
      <c r="AM346" s="9"/>
      <c r="AN346" s="9"/>
      <c r="AO346" s="9"/>
      <c r="AP346" s="9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  <c r="BL346" s="1"/>
      <c r="BM346" s="1"/>
      <c r="BN346" s="1"/>
      <c r="BO346" s="1"/>
      <c r="BP346" s="1"/>
      <c r="BQ346" s="1"/>
      <c r="BR346" s="1"/>
      <c r="BS346" s="1"/>
      <c r="BT346" s="1"/>
      <c r="BU346" s="1"/>
      <c r="BV346" s="1"/>
      <c r="BW346" s="1"/>
      <c r="BX346" s="1"/>
    </row>
    <row r="347" spans="1:76" ht="18.75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86"/>
      <c r="P347" s="1"/>
      <c r="Q347" s="89"/>
      <c r="R347" s="3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86"/>
      <c r="AI347" s="1"/>
      <c r="AJ347" s="1"/>
      <c r="AK347" s="1"/>
      <c r="AL347" s="86"/>
      <c r="AM347" s="9"/>
      <c r="AN347" s="9"/>
      <c r="AO347" s="9"/>
      <c r="AP347" s="9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  <c r="BL347" s="1"/>
      <c r="BM347" s="1"/>
      <c r="BN347" s="1"/>
      <c r="BO347" s="1"/>
      <c r="BP347" s="1"/>
      <c r="BQ347" s="1"/>
      <c r="BR347" s="1"/>
      <c r="BS347" s="1"/>
      <c r="BT347" s="1"/>
      <c r="BU347" s="1"/>
      <c r="BV347" s="1"/>
      <c r="BW347" s="1"/>
      <c r="BX347" s="1"/>
    </row>
    <row r="348" spans="1:76" ht="18.75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86"/>
      <c r="P348" s="1"/>
      <c r="Q348" s="89"/>
      <c r="R348" s="3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86"/>
      <c r="AI348" s="1"/>
      <c r="AJ348" s="1"/>
      <c r="AK348" s="1"/>
      <c r="AL348" s="86"/>
      <c r="AM348" s="9"/>
      <c r="AN348" s="9"/>
      <c r="AO348" s="9"/>
      <c r="AP348" s="9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  <c r="BL348" s="1"/>
      <c r="BM348" s="1"/>
      <c r="BN348" s="1"/>
      <c r="BO348" s="1"/>
      <c r="BP348" s="1"/>
      <c r="BQ348" s="1"/>
      <c r="BR348" s="1"/>
      <c r="BS348" s="1"/>
      <c r="BT348" s="1"/>
      <c r="BU348" s="1"/>
      <c r="BV348" s="1"/>
      <c r="BW348" s="1"/>
      <c r="BX348" s="1"/>
    </row>
    <row r="349" spans="1:76" ht="18.75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86"/>
      <c r="P349" s="1"/>
      <c r="Q349" s="89"/>
      <c r="R349" s="3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86"/>
      <c r="AI349" s="1"/>
      <c r="AJ349" s="1"/>
      <c r="AK349" s="1"/>
      <c r="AL349" s="86"/>
      <c r="AM349" s="9"/>
      <c r="AN349" s="9"/>
      <c r="AO349" s="9"/>
      <c r="AP349" s="9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  <c r="BL349" s="1"/>
      <c r="BM349" s="1"/>
      <c r="BN349" s="1"/>
      <c r="BO349" s="1"/>
      <c r="BP349" s="1"/>
      <c r="BQ349" s="1"/>
      <c r="BR349" s="1"/>
      <c r="BS349" s="1"/>
      <c r="BT349" s="1"/>
      <c r="BU349" s="1"/>
      <c r="BV349" s="1"/>
      <c r="BW349" s="1"/>
      <c r="BX349" s="1"/>
    </row>
    <row r="350" spans="1:76" ht="18.75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86"/>
      <c r="P350" s="1"/>
      <c r="Q350" s="89"/>
      <c r="R350" s="3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86"/>
      <c r="AI350" s="1"/>
      <c r="AJ350" s="1"/>
      <c r="AK350" s="1"/>
      <c r="AL350" s="86"/>
      <c r="AM350" s="9"/>
      <c r="AN350" s="9"/>
      <c r="AO350" s="9"/>
      <c r="AP350" s="9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  <c r="BL350" s="1"/>
      <c r="BM350" s="1"/>
      <c r="BN350" s="1"/>
      <c r="BO350" s="1"/>
      <c r="BP350" s="1"/>
      <c r="BQ350" s="1"/>
      <c r="BR350" s="1"/>
      <c r="BS350" s="1"/>
      <c r="BT350" s="1"/>
      <c r="BU350" s="1"/>
      <c r="BV350" s="1"/>
      <c r="BW350" s="1"/>
      <c r="BX350" s="1"/>
    </row>
    <row r="351" spans="1:76" ht="18.75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86"/>
      <c r="P351" s="1"/>
      <c r="Q351" s="89"/>
      <c r="R351" s="3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86"/>
      <c r="AI351" s="1"/>
      <c r="AJ351" s="1"/>
      <c r="AK351" s="1"/>
      <c r="AL351" s="86"/>
      <c r="AM351" s="9"/>
      <c r="AN351" s="9"/>
      <c r="AO351" s="9"/>
      <c r="AP351" s="9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  <c r="BL351" s="1"/>
      <c r="BM351" s="1"/>
      <c r="BN351" s="1"/>
      <c r="BO351" s="1"/>
      <c r="BP351" s="1"/>
      <c r="BQ351" s="1"/>
      <c r="BR351" s="1"/>
      <c r="BS351" s="1"/>
      <c r="BT351" s="1"/>
      <c r="BU351" s="1"/>
      <c r="BV351" s="1"/>
      <c r="BW351" s="1"/>
      <c r="BX351" s="1"/>
    </row>
    <row r="352" spans="1:76" ht="18.75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86"/>
      <c r="P352" s="1"/>
      <c r="Q352" s="89"/>
      <c r="R352" s="3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86"/>
      <c r="AI352" s="1"/>
      <c r="AJ352" s="1"/>
      <c r="AK352" s="1"/>
      <c r="AL352" s="86"/>
      <c r="AM352" s="9"/>
      <c r="AN352" s="9"/>
      <c r="AO352" s="9"/>
      <c r="AP352" s="9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  <c r="BL352" s="1"/>
      <c r="BM352" s="1"/>
      <c r="BN352" s="1"/>
      <c r="BO352" s="1"/>
      <c r="BP352" s="1"/>
      <c r="BQ352" s="1"/>
      <c r="BR352" s="1"/>
      <c r="BS352" s="1"/>
      <c r="BT352" s="1"/>
      <c r="BU352" s="1"/>
      <c r="BV352" s="1"/>
      <c r="BW352" s="1"/>
      <c r="BX352" s="1"/>
    </row>
    <row r="353" spans="1:76" ht="18.75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86"/>
      <c r="P353" s="1"/>
      <c r="Q353" s="89"/>
      <c r="R353" s="3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86"/>
      <c r="AI353" s="1"/>
      <c r="AJ353" s="1"/>
      <c r="AK353" s="1"/>
      <c r="AL353" s="86"/>
      <c r="AM353" s="9"/>
      <c r="AN353" s="9"/>
      <c r="AO353" s="9"/>
      <c r="AP353" s="9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  <c r="BL353" s="1"/>
      <c r="BM353" s="1"/>
      <c r="BN353" s="1"/>
      <c r="BO353" s="1"/>
      <c r="BP353" s="1"/>
      <c r="BQ353" s="1"/>
      <c r="BR353" s="1"/>
      <c r="BS353" s="1"/>
      <c r="BT353" s="1"/>
      <c r="BU353" s="1"/>
      <c r="BV353" s="1"/>
      <c r="BW353" s="1"/>
      <c r="BX353" s="1"/>
    </row>
    <row r="354" spans="1:76" ht="18.75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86"/>
      <c r="P354" s="1"/>
      <c r="Q354" s="89"/>
      <c r="R354" s="3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86"/>
      <c r="AI354" s="1"/>
      <c r="AJ354" s="1"/>
      <c r="AK354" s="1"/>
      <c r="AL354" s="86"/>
      <c r="AM354" s="9"/>
      <c r="AN354" s="9"/>
      <c r="AO354" s="9"/>
      <c r="AP354" s="9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  <c r="BL354" s="1"/>
      <c r="BM354" s="1"/>
      <c r="BN354" s="1"/>
      <c r="BO354" s="1"/>
      <c r="BP354" s="1"/>
      <c r="BQ354" s="1"/>
      <c r="BR354" s="1"/>
      <c r="BS354" s="1"/>
      <c r="BT354" s="1"/>
      <c r="BU354" s="1"/>
      <c r="BV354" s="1"/>
      <c r="BW354" s="1"/>
      <c r="BX354" s="1"/>
    </row>
    <row r="355" spans="1:76" ht="18.75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86"/>
      <c r="P355" s="1"/>
      <c r="Q355" s="89"/>
      <c r="R355" s="3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86"/>
      <c r="AI355" s="1"/>
      <c r="AJ355" s="1"/>
      <c r="AK355" s="1"/>
      <c r="AL355" s="86"/>
      <c r="AM355" s="9"/>
      <c r="AN355" s="9"/>
      <c r="AO355" s="9"/>
      <c r="AP355" s="9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  <c r="BL355" s="1"/>
      <c r="BM355" s="1"/>
      <c r="BN355" s="1"/>
      <c r="BO355" s="1"/>
      <c r="BP355" s="1"/>
      <c r="BQ355" s="1"/>
      <c r="BR355" s="1"/>
      <c r="BS355" s="1"/>
      <c r="BT355" s="1"/>
      <c r="BU355" s="1"/>
      <c r="BV355" s="1"/>
      <c r="BW355" s="1"/>
      <c r="BX355" s="1"/>
    </row>
    <row r="356" spans="1:76" ht="18.75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86"/>
      <c r="P356" s="1"/>
      <c r="Q356" s="89"/>
      <c r="R356" s="3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86"/>
      <c r="AI356" s="1"/>
      <c r="AJ356" s="1"/>
      <c r="AK356" s="1"/>
      <c r="AL356" s="86"/>
      <c r="AM356" s="9"/>
      <c r="AN356" s="9"/>
      <c r="AO356" s="9"/>
      <c r="AP356" s="9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  <c r="BL356" s="1"/>
      <c r="BM356" s="1"/>
      <c r="BN356" s="1"/>
      <c r="BO356" s="1"/>
      <c r="BP356" s="1"/>
      <c r="BQ356" s="1"/>
      <c r="BR356" s="1"/>
      <c r="BS356" s="1"/>
      <c r="BT356" s="1"/>
      <c r="BU356" s="1"/>
      <c r="BV356" s="1"/>
      <c r="BW356" s="1"/>
      <c r="BX356" s="1"/>
    </row>
    <row r="357" spans="1:76" ht="18.75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86"/>
      <c r="P357" s="1"/>
      <c r="Q357" s="89"/>
      <c r="R357" s="3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86"/>
      <c r="AI357" s="1"/>
      <c r="AJ357" s="1"/>
      <c r="AK357" s="1"/>
      <c r="AL357" s="86"/>
      <c r="AM357" s="9"/>
      <c r="AN357" s="9"/>
      <c r="AO357" s="9"/>
      <c r="AP357" s="9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  <c r="BL357" s="1"/>
      <c r="BM357" s="1"/>
      <c r="BN357" s="1"/>
      <c r="BO357" s="1"/>
      <c r="BP357" s="1"/>
      <c r="BQ357" s="1"/>
      <c r="BR357" s="1"/>
      <c r="BS357" s="1"/>
      <c r="BT357" s="1"/>
      <c r="BU357" s="1"/>
      <c r="BV357" s="1"/>
      <c r="BW357" s="1"/>
      <c r="BX357" s="1"/>
    </row>
    <row r="358" spans="1:76" ht="18.75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86"/>
      <c r="P358" s="1"/>
      <c r="Q358" s="89"/>
      <c r="R358" s="3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86"/>
      <c r="AI358" s="1"/>
      <c r="AJ358" s="1"/>
      <c r="AK358" s="1"/>
      <c r="AL358" s="86"/>
      <c r="AM358" s="9"/>
      <c r="AN358" s="9"/>
      <c r="AO358" s="9"/>
      <c r="AP358" s="9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  <c r="BL358" s="1"/>
      <c r="BM358" s="1"/>
      <c r="BN358" s="1"/>
      <c r="BO358" s="1"/>
      <c r="BP358" s="1"/>
      <c r="BQ358" s="1"/>
      <c r="BR358" s="1"/>
      <c r="BS358" s="1"/>
      <c r="BT358" s="1"/>
      <c r="BU358" s="1"/>
      <c r="BV358" s="1"/>
      <c r="BW358" s="1"/>
      <c r="BX358" s="1"/>
    </row>
    <row r="359" spans="1:76" ht="18.75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86"/>
      <c r="P359" s="1"/>
      <c r="Q359" s="89"/>
      <c r="R359" s="3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86"/>
      <c r="AI359" s="1"/>
      <c r="AJ359" s="1"/>
      <c r="AK359" s="1"/>
      <c r="AL359" s="86"/>
      <c r="AM359" s="9"/>
      <c r="AN359" s="9"/>
      <c r="AO359" s="9"/>
      <c r="AP359" s="9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  <c r="BL359" s="1"/>
      <c r="BM359" s="1"/>
      <c r="BN359" s="1"/>
      <c r="BO359" s="1"/>
      <c r="BP359" s="1"/>
      <c r="BQ359" s="1"/>
      <c r="BR359" s="1"/>
      <c r="BS359" s="1"/>
      <c r="BT359" s="1"/>
      <c r="BU359" s="1"/>
      <c r="BV359" s="1"/>
      <c r="BW359" s="1"/>
      <c r="BX359" s="1"/>
    </row>
    <row r="360" spans="1:76" ht="18.75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86"/>
      <c r="P360" s="1"/>
      <c r="Q360" s="89"/>
      <c r="R360" s="3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86"/>
      <c r="AI360" s="1"/>
      <c r="AJ360" s="1"/>
      <c r="AK360" s="1"/>
      <c r="AL360" s="86"/>
      <c r="AM360" s="9"/>
      <c r="AN360" s="9"/>
      <c r="AO360" s="9"/>
      <c r="AP360" s="9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  <c r="BL360" s="1"/>
      <c r="BM360" s="1"/>
      <c r="BN360" s="1"/>
      <c r="BO360" s="1"/>
      <c r="BP360" s="1"/>
      <c r="BQ360" s="1"/>
      <c r="BR360" s="1"/>
      <c r="BS360" s="1"/>
      <c r="BT360" s="1"/>
      <c r="BU360" s="1"/>
      <c r="BV360" s="1"/>
      <c r="BW360" s="1"/>
      <c r="BX360" s="1"/>
    </row>
    <row r="361" spans="1:76" ht="18.75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86"/>
      <c r="P361" s="1"/>
      <c r="Q361" s="89"/>
      <c r="R361" s="3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86"/>
      <c r="AI361" s="1"/>
      <c r="AJ361" s="1"/>
      <c r="AK361" s="1"/>
      <c r="AL361" s="86"/>
      <c r="AM361" s="9"/>
      <c r="AN361" s="9"/>
      <c r="AO361" s="9"/>
      <c r="AP361" s="9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  <c r="BL361" s="1"/>
      <c r="BM361" s="1"/>
      <c r="BN361" s="1"/>
      <c r="BO361" s="1"/>
      <c r="BP361" s="1"/>
      <c r="BQ361" s="1"/>
      <c r="BR361" s="1"/>
      <c r="BS361" s="1"/>
      <c r="BT361" s="1"/>
      <c r="BU361" s="1"/>
      <c r="BV361" s="1"/>
      <c r="BW361" s="1"/>
      <c r="BX361" s="1"/>
    </row>
    <row r="362" spans="1:76" ht="18.75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86"/>
      <c r="P362" s="1"/>
      <c r="Q362" s="89"/>
      <c r="R362" s="3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86"/>
      <c r="AI362" s="1"/>
      <c r="AJ362" s="1"/>
      <c r="AK362" s="1"/>
      <c r="AL362" s="86"/>
      <c r="AM362" s="9"/>
      <c r="AN362" s="9"/>
      <c r="AO362" s="9"/>
      <c r="AP362" s="9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  <c r="BL362" s="1"/>
      <c r="BM362" s="1"/>
      <c r="BN362" s="1"/>
      <c r="BO362" s="1"/>
      <c r="BP362" s="1"/>
      <c r="BQ362" s="1"/>
      <c r="BR362" s="1"/>
      <c r="BS362" s="1"/>
      <c r="BT362" s="1"/>
      <c r="BU362" s="1"/>
      <c r="BV362" s="1"/>
      <c r="BW362" s="1"/>
      <c r="BX362" s="1"/>
    </row>
    <row r="363" spans="1:76" ht="18.75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86"/>
      <c r="P363" s="1"/>
      <c r="Q363" s="89"/>
      <c r="R363" s="3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86"/>
      <c r="AI363" s="1"/>
      <c r="AJ363" s="1"/>
      <c r="AK363" s="1"/>
      <c r="AL363" s="86"/>
      <c r="AM363" s="9"/>
      <c r="AN363" s="9"/>
      <c r="AO363" s="9"/>
      <c r="AP363" s="9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  <c r="BL363" s="1"/>
      <c r="BM363" s="1"/>
      <c r="BN363" s="1"/>
      <c r="BO363" s="1"/>
      <c r="BP363" s="1"/>
      <c r="BQ363" s="1"/>
      <c r="BR363" s="1"/>
      <c r="BS363" s="1"/>
      <c r="BT363" s="1"/>
      <c r="BU363" s="1"/>
      <c r="BV363" s="1"/>
      <c r="BW363" s="1"/>
      <c r="BX363" s="1"/>
    </row>
    <row r="364" spans="1:76" ht="18.75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86"/>
      <c r="P364" s="1"/>
      <c r="Q364" s="89"/>
      <c r="R364" s="3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86"/>
      <c r="AI364" s="1"/>
      <c r="AJ364" s="1"/>
      <c r="AK364" s="1"/>
      <c r="AL364" s="86"/>
      <c r="AM364" s="9"/>
      <c r="AN364" s="9"/>
      <c r="AO364" s="9"/>
      <c r="AP364" s="9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  <c r="BL364" s="1"/>
      <c r="BM364" s="1"/>
      <c r="BN364" s="1"/>
      <c r="BO364" s="1"/>
      <c r="BP364" s="1"/>
      <c r="BQ364" s="1"/>
      <c r="BR364" s="1"/>
      <c r="BS364" s="1"/>
      <c r="BT364" s="1"/>
      <c r="BU364" s="1"/>
      <c r="BV364" s="1"/>
      <c r="BW364" s="1"/>
      <c r="BX364" s="1"/>
    </row>
    <row r="365" spans="1:76" ht="18.75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86"/>
      <c r="P365" s="1"/>
      <c r="Q365" s="89"/>
      <c r="R365" s="3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86"/>
      <c r="AI365" s="1"/>
      <c r="AJ365" s="1"/>
      <c r="AK365" s="1"/>
      <c r="AL365" s="86"/>
      <c r="AM365" s="9"/>
      <c r="AN365" s="9"/>
      <c r="AO365" s="9"/>
      <c r="AP365" s="9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  <c r="BL365" s="1"/>
      <c r="BM365" s="1"/>
      <c r="BN365" s="1"/>
      <c r="BO365" s="1"/>
      <c r="BP365" s="1"/>
      <c r="BQ365" s="1"/>
      <c r="BR365" s="1"/>
      <c r="BS365" s="1"/>
      <c r="BT365" s="1"/>
      <c r="BU365" s="1"/>
      <c r="BV365" s="1"/>
      <c r="BW365" s="1"/>
      <c r="BX365" s="1"/>
    </row>
    <row r="366" spans="1:76" ht="18.75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86"/>
      <c r="P366" s="1"/>
      <c r="Q366" s="89"/>
      <c r="R366" s="3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86"/>
      <c r="AI366" s="1"/>
      <c r="AJ366" s="1"/>
      <c r="AK366" s="1"/>
      <c r="AL366" s="86"/>
      <c r="AM366" s="9"/>
      <c r="AN366" s="9"/>
      <c r="AO366" s="9"/>
      <c r="AP366" s="9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  <c r="BL366" s="1"/>
      <c r="BM366" s="1"/>
      <c r="BN366" s="1"/>
      <c r="BO366" s="1"/>
      <c r="BP366" s="1"/>
      <c r="BQ366" s="1"/>
      <c r="BR366" s="1"/>
      <c r="BS366" s="1"/>
      <c r="BT366" s="1"/>
      <c r="BU366" s="1"/>
      <c r="BV366" s="1"/>
      <c r="BW366" s="1"/>
      <c r="BX366" s="1"/>
    </row>
    <row r="367" spans="1:76" ht="18.75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86"/>
      <c r="P367" s="1"/>
      <c r="Q367" s="89"/>
      <c r="R367" s="3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86"/>
      <c r="AI367" s="1"/>
      <c r="AJ367" s="1"/>
      <c r="AK367" s="1"/>
      <c r="AL367" s="86"/>
      <c r="AM367" s="9"/>
      <c r="AN367" s="9"/>
      <c r="AO367" s="9"/>
      <c r="AP367" s="9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  <c r="BL367" s="1"/>
      <c r="BM367" s="1"/>
      <c r="BN367" s="1"/>
      <c r="BO367" s="1"/>
      <c r="BP367" s="1"/>
      <c r="BQ367" s="1"/>
      <c r="BR367" s="1"/>
      <c r="BS367" s="1"/>
      <c r="BT367" s="1"/>
      <c r="BU367" s="1"/>
      <c r="BV367" s="1"/>
      <c r="BW367" s="1"/>
      <c r="BX367" s="1"/>
    </row>
    <row r="368" spans="1:76" ht="18.75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86"/>
      <c r="P368" s="1"/>
      <c r="Q368" s="89"/>
      <c r="R368" s="3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86"/>
      <c r="AI368" s="1"/>
      <c r="AJ368" s="1"/>
      <c r="AK368" s="1"/>
      <c r="AL368" s="86"/>
      <c r="AM368" s="9"/>
      <c r="AN368" s="9"/>
      <c r="AO368" s="9"/>
      <c r="AP368" s="9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  <c r="BL368" s="1"/>
      <c r="BM368" s="1"/>
      <c r="BN368" s="1"/>
      <c r="BO368" s="1"/>
      <c r="BP368" s="1"/>
      <c r="BQ368" s="1"/>
      <c r="BR368" s="1"/>
      <c r="BS368" s="1"/>
      <c r="BT368" s="1"/>
      <c r="BU368" s="1"/>
      <c r="BV368" s="1"/>
      <c r="BW368" s="1"/>
      <c r="BX368" s="1"/>
    </row>
    <row r="369" spans="1:76" ht="18.75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86"/>
      <c r="P369" s="1"/>
      <c r="Q369" s="89"/>
      <c r="R369" s="3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86"/>
      <c r="AI369" s="1"/>
      <c r="AJ369" s="1"/>
      <c r="AK369" s="1"/>
      <c r="AL369" s="86"/>
      <c r="AM369" s="9"/>
      <c r="AN369" s="9"/>
      <c r="AO369" s="9"/>
      <c r="AP369" s="9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  <c r="BL369" s="1"/>
      <c r="BM369" s="1"/>
      <c r="BN369" s="1"/>
      <c r="BO369" s="1"/>
      <c r="BP369" s="1"/>
      <c r="BQ369" s="1"/>
      <c r="BR369" s="1"/>
      <c r="BS369" s="1"/>
      <c r="BT369" s="1"/>
      <c r="BU369" s="1"/>
      <c r="BV369" s="1"/>
      <c r="BW369" s="1"/>
      <c r="BX369" s="1"/>
    </row>
    <row r="370" spans="1:76" ht="18.75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86"/>
      <c r="P370" s="1"/>
      <c r="Q370" s="89"/>
      <c r="R370" s="3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86"/>
      <c r="AI370" s="1"/>
      <c r="AJ370" s="1"/>
      <c r="AK370" s="1"/>
      <c r="AL370" s="86"/>
      <c r="AM370" s="9"/>
      <c r="AN370" s="9"/>
      <c r="AO370" s="9"/>
      <c r="AP370" s="9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  <c r="BL370" s="1"/>
      <c r="BM370" s="1"/>
      <c r="BN370" s="1"/>
      <c r="BO370" s="1"/>
      <c r="BP370" s="1"/>
      <c r="BQ370" s="1"/>
      <c r="BR370" s="1"/>
      <c r="BS370" s="1"/>
      <c r="BT370" s="1"/>
      <c r="BU370" s="1"/>
      <c r="BV370" s="1"/>
      <c r="BW370" s="1"/>
      <c r="BX370" s="1"/>
    </row>
    <row r="371" spans="1:76" ht="18.75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86"/>
      <c r="P371" s="1"/>
      <c r="Q371" s="89"/>
      <c r="R371" s="3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86"/>
      <c r="AI371" s="1"/>
      <c r="AJ371" s="1"/>
      <c r="AK371" s="1"/>
      <c r="AL371" s="86"/>
      <c r="AM371" s="9"/>
      <c r="AN371" s="9"/>
      <c r="AO371" s="9"/>
      <c r="AP371" s="9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  <c r="BL371" s="1"/>
      <c r="BM371" s="1"/>
      <c r="BN371" s="1"/>
      <c r="BO371" s="1"/>
      <c r="BP371" s="1"/>
      <c r="BQ371" s="1"/>
      <c r="BR371" s="1"/>
      <c r="BS371" s="1"/>
      <c r="BT371" s="1"/>
      <c r="BU371" s="1"/>
      <c r="BV371" s="1"/>
      <c r="BW371" s="1"/>
      <c r="BX371" s="1"/>
    </row>
    <row r="372" spans="1:76" ht="18.75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86"/>
      <c r="P372" s="1"/>
      <c r="Q372" s="89"/>
      <c r="R372" s="3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86"/>
      <c r="AI372" s="1"/>
      <c r="AJ372" s="1"/>
      <c r="AK372" s="1"/>
      <c r="AL372" s="86"/>
      <c r="AM372" s="9"/>
      <c r="AN372" s="9"/>
      <c r="AO372" s="9"/>
      <c r="AP372" s="9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  <c r="BL372" s="1"/>
      <c r="BM372" s="1"/>
      <c r="BN372" s="1"/>
      <c r="BO372" s="1"/>
      <c r="BP372" s="1"/>
      <c r="BQ372" s="1"/>
      <c r="BR372" s="1"/>
      <c r="BS372" s="1"/>
      <c r="BT372" s="1"/>
      <c r="BU372" s="1"/>
      <c r="BV372" s="1"/>
      <c r="BW372" s="1"/>
      <c r="BX372" s="1"/>
    </row>
    <row r="373" spans="1:76" ht="18.75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86"/>
      <c r="P373" s="1"/>
      <c r="Q373" s="89"/>
      <c r="R373" s="3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86"/>
      <c r="AI373" s="1"/>
      <c r="AJ373" s="1"/>
      <c r="AK373" s="1"/>
      <c r="AL373" s="86"/>
      <c r="AM373" s="9"/>
      <c r="AN373" s="9"/>
      <c r="AO373" s="9"/>
      <c r="AP373" s="9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  <c r="BL373" s="1"/>
      <c r="BM373" s="1"/>
      <c r="BN373" s="1"/>
      <c r="BO373" s="1"/>
      <c r="BP373" s="1"/>
      <c r="BQ373" s="1"/>
      <c r="BR373" s="1"/>
      <c r="BS373" s="1"/>
      <c r="BT373" s="1"/>
      <c r="BU373" s="1"/>
      <c r="BV373" s="1"/>
      <c r="BW373" s="1"/>
      <c r="BX373" s="1"/>
    </row>
    <row r="374" spans="1:76" ht="18.75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86"/>
      <c r="P374" s="1"/>
      <c r="Q374" s="89"/>
      <c r="R374" s="3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86"/>
      <c r="AI374" s="1"/>
      <c r="AJ374" s="1"/>
      <c r="AK374" s="1"/>
      <c r="AL374" s="86"/>
      <c r="AM374" s="9"/>
      <c r="AN374" s="9"/>
      <c r="AO374" s="9"/>
      <c r="AP374" s="9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  <c r="BL374" s="1"/>
      <c r="BM374" s="1"/>
      <c r="BN374" s="1"/>
      <c r="BO374" s="1"/>
      <c r="BP374" s="1"/>
      <c r="BQ374" s="1"/>
      <c r="BR374" s="1"/>
      <c r="BS374" s="1"/>
      <c r="BT374" s="1"/>
      <c r="BU374" s="1"/>
      <c r="BV374" s="1"/>
      <c r="BW374" s="1"/>
      <c r="BX374" s="1"/>
    </row>
    <row r="375" spans="1:76" ht="18.75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86"/>
      <c r="P375" s="1"/>
      <c r="Q375" s="89"/>
      <c r="R375" s="3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86"/>
      <c r="AI375" s="1"/>
      <c r="AJ375" s="1"/>
      <c r="AK375" s="1"/>
      <c r="AL375" s="86"/>
      <c r="AM375" s="9"/>
      <c r="AN375" s="9"/>
      <c r="AO375" s="9"/>
      <c r="AP375" s="9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  <c r="BL375" s="1"/>
      <c r="BM375" s="1"/>
      <c r="BN375" s="1"/>
      <c r="BO375" s="1"/>
      <c r="BP375" s="1"/>
      <c r="BQ375" s="1"/>
      <c r="BR375" s="1"/>
      <c r="BS375" s="1"/>
      <c r="BT375" s="1"/>
      <c r="BU375" s="1"/>
      <c r="BV375" s="1"/>
      <c r="BW375" s="1"/>
      <c r="BX375" s="1"/>
    </row>
    <row r="376" spans="1:76" ht="18.75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86"/>
      <c r="P376" s="1"/>
      <c r="Q376" s="89"/>
      <c r="R376" s="3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86"/>
      <c r="AI376" s="1"/>
      <c r="AJ376" s="1"/>
      <c r="AK376" s="1"/>
      <c r="AL376" s="86"/>
      <c r="AM376" s="9"/>
      <c r="AN376" s="9"/>
      <c r="AO376" s="9"/>
      <c r="AP376" s="9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  <c r="BL376" s="1"/>
      <c r="BM376" s="1"/>
      <c r="BN376" s="1"/>
      <c r="BO376" s="1"/>
      <c r="BP376" s="1"/>
      <c r="BQ376" s="1"/>
      <c r="BR376" s="1"/>
      <c r="BS376" s="1"/>
      <c r="BT376" s="1"/>
      <c r="BU376" s="1"/>
      <c r="BV376" s="1"/>
      <c r="BW376" s="1"/>
      <c r="BX376" s="1"/>
    </row>
    <row r="377" spans="1:76" ht="18.75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86"/>
      <c r="P377" s="1"/>
      <c r="Q377" s="89"/>
      <c r="R377" s="3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86"/>
      <c r="AI377" s="1"/>
      <c r="AJ377" s="1"/>
      <c r="AK377" s="1"/>
      <c r="AL377" s="86"/>
      <c r="AM377" s="9"/>
      <c r="AN377" s="9"/>
      <c r="AO377" s="9"/>
      <c r="AP377" s="9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  <c r="BL377" s="1"/>
      <c r="BM377" s="1"/>
      <c r="BN377" s="1"/>
      <c r="BO377" s="1"/>
      <c r="BP377" s="1"/>
      <c r="BQ377" s="1"/>
      <c r="BR377" s="1"/>
      <c r="BS377" s="1"/>
      <c r="BT377" s="1"/>
      <c r="BU377" s="1"/>
      <c r="BV377" s="1"/>
      <c r="BW377" s="1"/>
      <c r="BX377" s="1"/>
    </row>
    <row r="378" spans="1:76" ht="18.75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86"/>
      <c r="P378" s="1"/>
      <c r="Q378" s="89"/>
      <c r="R378" s="3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86"/>
      <c r="AI378" s="1"/>
      <c r="AJ378" s="1"/>
      <c r="AK378" s="1"/>
      <c r="AL378" s="86"/>
      <c r="AM378" s="9"/>
      <c r="AN378" s="9"/>
      <c r="AO378" s="9"/>
      <c r="AP378" s="9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  <c r="BL378" s="1"/>
      <c r="BM378" s="1"/>
      <c r="BN378" s="1"/>
      <c r="BO378" s="1"/>
      <c r="BP378" s="1"/>
      <c r="BQ378" s="1"/>
      <c r="BR378" s="1"/>
      <c r="BS378" s="1"/>
      <c r="BT378" s="1"/>
      <c r="BU378" s="1"/>
      <c r="BV378" s="1"/>
      <c r="BW378" s="1"/>
      <c r="BX378" s="1"/>
    </row>
    <row r="379" spans="1:76" ht="18.75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86"/>
      <c r="P379" s="1"/>
      <c r="Q379" s="89"/>
      <c r="R379" s="3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86"/>
      <c r="AI379" s="1"/>
      <c r="AJ379" s="1"/>
      <c r="AK379" s="1"/>
      <c r="AL379" s="86"/>
      <c r="AM379" s="9"/>
      <c r="AN379" s="9"/>
      <c r="AO379" s="9"/>
      <c r="AP379" s="9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  <c r="BL379" s="1"/>
      <c r="BM379" s="1"/>
      <c r="BN379" s="1"/>
      <c r="BO379" s="1"/>
      <c r="BP379" s="1"/>
      <c r="BQ379" s="1"/>
      <c r="BR379" s="1"/>
      <c r="BS379" s="1"/>
      <c r="BT379" s="1"/>
      <c r="BU379" s="1"/>
      <c r="BV379" s="1"/>
      <c r="BW379" s="1"/>
      <c r="BX379" s="1"/>
    </row>
    <row r="380" spans="1:76" ht="18.75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86"/>
      <c r="P380" s="1"/>
      <c r="Q380" s="89"/>
      <c r="R380" s="3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86"/>
      <c r="AI380" s="1"/>
      <c r="AJ380" s="1"/>
      <c r="AK380" s="1"/>
      <c r="AL380" s="86"/>
      <c r="AM380" s="9"/>
      <c r="AN380" s="9"/>
      <c r="AO380" s="9"/>
      <c r="AP380" s="9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  <c r="BL380" s="1"/>
      <c r="BM380" s="1"/>
      <c r="BN380" s="1"/>
      <c r="BO380" s="1"/>
      <c r="BP380" s="1"/>
      <c r="BQ380" s="1"/>
      <c r="BR380" s="1"/>
      <c r="BS380" s="1"/>
      <c r="BT380" s="1"/>
      <c r="BU380" s="1"/>
      <c r="BV380" s="1"/>
      <c r="BW380" s="1"/>
      <c r="BX380" s="1"/>
    </row>
    <row r="381" spans="1:76" ht="18.75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86"/>
      <c r="P381" s="1"/>
      <c r="Q381" s="89"/>
      <c r="R381" s="3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86"/>
      <c r="AI381" s="1"/>
      <c r="AJ381" s="1"/>
      <c r="AK381" s="1"/>
      <c r="AL381" s="86"/>
      <c r="AM381" s="9"/>
      <c r="AN381" s="9"/>
      <c r="AO381" s="9"/>
      <c r="AP381" s="9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  <c r="BL381" s="1"/>
      <c r="BM381" s="1"/>
      <c r="BN381" s="1"/>
      <c r="BO381" s="1"/>
      <c r="BP381" s="1"/>
      <c r="BQ381" s="1"/>
      <c r="BR381" s="1"/>
      <c r="BS381" s="1"/>
      <c r="BT381" s="1"/>
      <c r="BU381" s="1"/>
      <c r="BV381" s="1"/>
      <c r="BW381" s="1"/>
      <c r="BX381" s="1"/>
    </row>
    <row r="382" spans="1:76" ht="18.75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86"/>
      <c r="P382" s="1"/>
      <c r="Q382" s="89"/>
      <c r="R382" s="3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86"/>
      <c r="AI382" s="1"/>
      <c r="AJ382" s="1"/>
      <c r="AK382" s="1"/>
      <c r="AL382" s="86"/>
      <c r="AM382" s="9"/>
      <c r="AN382" s="9"/>
      <c r="AO382" s="9"/>
      <c r="AP382" s="9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  <c r="BL382" s="1"/>
      <c r="BM382" s="1"/>
      <c r="BN382" s="1"/>
      <c r="BO382" s="1"/>
      <c r="BP382" s="1"/>
      <c r="BQ382" s="1"/>
      <c r="BR382" s="1"/>
      <c r="BS382" s="1"/>
      <c r="BT382" s="1"/>
      <c r="BU382" s="1"/>
      <c r="BV382" s="1"/>
      <c r="BW382" s="1"/>
      <c r="BX382" s="1"/>
    </row>
    <row r="383" spans="1:76" ht="18.75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86"/>
      <c r="P383" s="1"/>
      <c r="Q383" s="89"/>
      <c r="R383" s="3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86"/>
      <c r="AI383" s="1"/>
      <c r="AJ383" s="1"/>
      <c r="AK383" s="1"/>
      <c r="AL383" s="86"/>
      <c r="AM383" s="9"/>
      <c r="AN383" s="9"/>
      <c r="AO383" s="9"/>
      <c r="AP383" s="9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  <c r="BL383" s="1"/>
      <c r="BM383" s="1"/>
      <c r="BN383" s="1"/>
      <c r="BO383" s="1"/>
      <c r="BP383" s="1"/>
      <c r="BQ383" s="1"/>
      <c r="BR383" s="1"/>
      <c r="BS383" s="1"/>
      <c r="BT383" s="1"/>
      <c r="BU383" s="1"/>
      <c r="BV383" s="1"/>
      <c r="BW383" s="1"/>
      <c r="BX383" s="1"/>
    </row>
    <row r="384" spans="1:76" ht="18.75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86"/>
      <c r="P384" s="1"/>
      <c r="Q384" s="89"/>
      <c r="R384" s="3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86"/>
      <c r="AI384" s="1"/>
      <c r="AJ384" s="1"/>
      <c r="AK384" s="1"/>
      <c r="AL384" s="86"/>
      <c r="AM384" s="9"/>
      <c r="AN384" s="9"/>
      <c r="AO384" s="9"/>
      <c r="AP384" s="9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  <c r="BL384" s="1"/>
      <c r="BM384" s="1"/>
      <c r="BN384" s="1"/>
      <c r="BO384" s="1"/>
      <c r="BP384" s="1"/>
      <c r="BQ384" s="1"/>
      <c r="BR384" s="1"/>
      <c r="BS384" s="1"/>
      <c r="BT384" s="1"/>
      <c r="BU384" s="1"/>
      <c r="BV384" s="1"/>
      <c r="BW384" s="1"/>
      <c r="BX384" s="1"/>
    </row>
    <row r="385" spans="1:76" ht="18.75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86"/>
      <c r="P385" s="1"/>
      <c r="Q385" s="89"/>
      <c r="R385" s="3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86"/>
      <c r="AI385" s="1"/>
      <c r="AJ385" s="1"/>
      <c r="AK385" s="1"/>
      <c r="AL385" s="86"/>
      <c r="AM385" s="9"/>
      <c r="AN385" s="9"/>
      <c r="AO385" s="9"/>
      <c r="AP385" s="9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  <c r="BL385" s="1"/>
      <c r="BM385" s="1"/>
      <c r="BN385" s="1"/>
      <c r="BO385" s="1"/>
      <c r="BP385" s="1"/>
      <c r="BQ385" s="1"/>
      <c r="BR385" s="1"/>
      <c r="BS385" s="1"/>
      <c r="BT385" s="1"/>
      <c r="BU385" s="1"/>
      <c r="BV385" s="1"/>
      <c r="BW385" s="1"/>
      <c r="BX385" s="1"/>
    </row>
    <row r="386" spans="1:76" ht="18.75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86"/>
      <c r="P386" s="1"/>
      <c r="Q386" s="89"/>
      <c r="R386" s="3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86"/>
      <c r="AI386" s="1"/>
      <c r="AJ386" s="1"/>
      <c r="AK386" s="1"/>
      <c r="AL386" s="86"/>
      <c r="AM386" s="9"/>
      <c r="AN386" s="9"/>
      <c r="AO386" s="9"/>
      <c r="AP386" s="9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  <c r="BL386" s="1"/>
      <c r="BM386" s="1"/>
      <c r="BN386" s="1"/>
      <c r="BO386" s="1"/>
      <c r="BP386" s="1"/>
      <c r="BQ386" s="1"/>
      <c r="BR386" s="1"/>
      <c r="BS386" s="1"/>
      <c r="BT386" s="1"/>
      <c r="BU386" s="1"/>
      <c r="BV386" s="1"/>
      <c r="BW386" s="1"/>
      <c r="BX386" s="1"/>
    </row>
    <row r="387" spans="1:76" ht="18.75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86"/>
      <c r="P387" s="1"/>
      <c r="Q387" s="89"/>
      <c r="R387" s="3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86"/>
      <c r="AI387" s="1"/>
      <c r="AJ387" s="1"/>
      <c r="AK387" s="1"/>
      <c r="AL387" s="86"/>
      <c r="AM387" s="9"/>
      <c r="AN387" s="9"/>
      <c r="AO387" s="9"/>
      <c r="AP387" s="9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  <c r="BL387" s="1"/>
      <c r="BM387" s="1"/>
      <c r="BN387" s="1"/>
      <c r="BO387" s="1"/>
      <c r="BP387" s="1"/>
      <c r="BQ387" s="1"/>
      <c r="BR387" s="1"/>
      <c r="BS387" s="1"/>
      <c r="BT387" s="1"/>
      <c r="BU387" s="1"/>
      <c r="BV387" s="1"/>
      <c r="BW387" s="1"/>
      <c r="BX387" s="1"/>
    </row>
    <row r="388" spans="1:76" ht="18.75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86"/>
      <c r="P388" s="1"/>
      <c r="Q388" s="89"/>
      <c r="R388" s="3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86"/>
      <c r="AI388" s="1"/>
      <c r="AJ388" s="1"/>
      <c r="AK388" s="1"/>
      <c r="AL388" s="86"/>
      <c r="AM388" s="9"/>
      <c r="AN388" s="9"/>
      <c r="AO388" s="9"/>
      <c r="AP388" s="9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  <c r="BL388" s="1"/>
      <c r="BM388" s="1"/>
      <c r="BN388" s="1"/>
      <c r="BO388" s="1"/>
      <c r="BP388" s="1"/>
      <c r="BQ388" s="1"/>
      <c r="BR388" s="1"/>
      <c r="BS388" s="1"/>
      <c r="BT388" s="1"/>
      <c r="BU388" s="1"/>
      <c r="BV388" s="1"/>
      <c r="BW388" s="1"/>
      <c r="BX388" s="1"/>
    </row>
    <row r="389" spans="1:76" ht="18.75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86"/>
      <c r="P389" s="1"/>
      <c r="Q389" s="89"/>
      <c r="R389" s="3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86"/>
      <c r="AI389" s="1"/>
      <c r="AJ389" s="1"/>
      <c r="AK389" s="1"/>
      <c r="AL389" s="86"/>
      <c r="AM389" s="9"/>
      <c r="AN389" s="9"/>
      <c r="AO389" s="9"/>
      <c r="AP389" s="9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  <c r="BL389" s="1"/>
      <c r="BM389" s="1"/>
      <c r="BN389" s="1"/>
      <c r="BO389" s="1"/>
      <c r="BP389" s="1"/>
      <c r="BQ389" s="1"/>
      <c r="BR389" s="1"/>
      <c r="BS389" s="1"/>
      <c r="BT389" s="1"/>
      <c r="BU389" s="1"/>
      <c r="BV389" s="1"/>
      <c r="BW389" s="1"/>
      <c r="BX389" s="1"/>
    </row>
    <row r="390" spans="1:76" ht="18.75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86"/>
      <c r="P390" s="1"/>
      <c r="Q390" s="89"/>
      <c r="R390" s="3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86"/>
      <c r="AI390" s="1"/>
      <c r="AJ390" s="1"/>
      <c r="AK390" s="1"/>
      <c r="AL390" s="86"/>
      <c r="AM390" s="9"/>
      <c r="AN390" s="9"/>
      <c r="AO390" s="9"/>
      <c r="AP390" s="9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  <c r="BL390" s="1"/>
      <c r="BM390" s="1"/>
      <c r="BN390" s="1"/>
      <c r="BO390" s="1"/>
      <c r="BP390" s="1"/>
      <c r="BQ390" s="1"/>
      <c r="BR390" s="1"/>
      <c r="BS390" s="1"/>
      <c r="BT390" s="1"/>
      <c r="BU390" s="1"/>
      <c r="BV390" s="1"/>
      <c r="BW390" s="1"/>
      <c r="BX390" s="1"/>
    </row>
    <row r="391" spans="1:76" ht="18.75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86"/>
      <c r="P391" s="1"/>
      <c r="Q391" s="89"/>
      <c r="R391" s="3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86"/>
      <c r="AI391" s="1"/>
      <c r="AJ391" s="1"/>
      <c r="AK391" s="1"/>
      <c r="AL391" s="86"/>
      <c r="AM391" s="9"/>
      <c r="AN391" s="9"/>
      <c r="AO391" s="9"/>
      <c r="AP391" s="9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  <c r="BL391" s="1"/>
      <c r="BM391" s="1"/>
      <c r="BN391" s="1"/>
      <c r="BO391" s="1"/>
      <c r="BP391" s="1"/>
      <c r="BQ391" s="1"/>
      <c r="BR391" s="1"/>
      <c r="BS391" s="1"/>
      <c r="BT391" s="1"/>
      <c r="BU391" s="1"/>
      <c r="BV391" s="1"/>
      <c r="BW391" s="1"/>
      <c r="BX391" s="1"/>
    </row>
    <row r="392" spans="1:76" ht="18.75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86"/>
      <c r="P392" s="1"/>
      <c r="Q392" s="89"/>
      <c r="R392" s="3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86"/>
      <c r="AI392" s="1"/>
      <c r="AJ392" s="1"/>
      <c r="AK392" s="1"/>
      <c r="AL392" s="86"/>
      <c r="AM392" s="9"/>
      <c r="AN392" s="9"/>
      <c r="AO392" s="9"/>
      <c r="AP392" s="9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  <c r="BL392" s="1"/>
      <c r="BM392" s="1"/>
      <c r="BN392" s="1"/>
      <c r="BO392" s="1"/>
      <c r="BP392" s="1"/>
      <c r="BQ392" s="1"/>
      <c r="BR392" s="1"/>
      <c r="BS392" s="1"/>
      <c r="BT392" s="1"/>
      <c r="BU392" s="1"/>
      <c r="BV392" s="1"/>
      <c r="BW392" s="1"/>
      <c r="BX392" s="1"/>
    </row>
    <row r="393" spans="1:76" ht="18.75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86"/>
      <c r="P393" s="1"/>
      <c r="Q393" s="89"/>
      <c r="R393" s="3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86"/>
      <c r="AI393" s="1"/>
      <c r="AJ393" s="1"/>
      <c r="AK393" s="1"/>
      <c r="AL393" s="86"/>
      <c r="AM393" s="9"/>
      <c r="AN393" s="9"/>
      <c r="AO393" s="9"/>
      <c r="AP393" s="9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  <c r="BL393" s="1"/>
      <c r="BM393" s="1"/>
      <c r="BN393" s="1"/>
      <c r="BO393" s="1"/>
      <c r="BP393" s="1"/>
      <c r="BQ393" s="1"/>
      <c r="BR393" s="1"/>
      <c r="BS393" s="1"/>
      <c r="BT393" s="1"/>
      <c r="BU393" s="1"/>
      <c r="BV393" s="1"/>
      <c r="BW393" s="1"/>
      <c r="BX393" s="1"/>
    </row>
    <row r="394" spans="1:76" ht="18.75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86"/>
      <c r="P394" s="1"/>
      <c r="Q394" s="89"/>
      <c r="R394" s="3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86"/>
      <c r="AI394" s="1"/>
      <c r="AJ394" s="1"/>
      <c r="AK394" s="1"/>
      <c r="AL394" s="86"/>
      <c r="AM394" s="9"/>
      <c r="AN394" s="9"/>
      <c r="AO394" s="9"/>
      <c r="AP394" s="9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  <c r="BL394" s="1"/>
      <c r="BM394" s="1"/>
      <c r="BN394" s="1"/>
      <c r="BO394" s="1"/>
      <c r="BP394" s="1"/>
      <c r="BQ394" s="1"/>
      <c r="BR394" s="1"/>
      <c r="BS394" s="1"/>
      <c r="BT394" s="1"/>
      <c r="BU394" s="1"/>
      <c r="BV394" s="1"/>
      <c r="BW394" s="1"/>
      <c r="BX394" s="1"/>
    </row>
    <row r="395" spans="1:76" ht="18.75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86"/>
      <c r="P395" s="1"/>
      <c r="Q395" s="89"/>
      <c r="R395" s="3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86"/>
      <c r="AI395" s="1"/>
      <c r="AJ395" s="1"/>
      <c r="AK395" s="1"/>
      <c r="AL395" s="86"/>
      <c r="AM395" s="9"/>
      <c r="AN395" s="9"/>
      <c r="AO395" s="9"/>
      <c r="AP395" s="9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  <c r="BL395" s="1"/>
      <c r="BM395" s="1"/>
      <c r="BN395" s="1"/>
      <c r="BO395" s="1"/>
      <c r="BP395" s="1"/>
      <c r="BQ395" s="1"/>
      <c r="BR395" s="1"/>
      <c r="BS395" s="1"/>
      <c r="BT395" s="1"/>
      <c r="BU395" s="1"/>
      <c r="BV395" s="1"/>
      <c r="BW395" s="1"/>
      <c r="BX395" s="1"/>
    </row>
    <row r="396" spans="1:76" ht="18.75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86"/>
      <c r="P396" s="1"/>
      <c r="Q396" s="89"/>
      <c r="R396" s="3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86"/>
      <c r="AI396" s="1"/>
      <c r="AJ396" s="1"/>
      <c r="AK396" s="1"/>
      <c r="AL396" s="86"/>
      <c r="AM396" s="9"/>
      <c r="AN396" s="9"/>
      <c r="AO396" s="9"/>
      <c r="AP396" s="9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  <c r="BL396" s="1"/>
      <c r="BM396" s="1"/>
      <c r="BN396" s="1"/>
      <c r="BO396" s="1"/>
      <c r="BP396" s="1"/>
      <c r="BQ396" s="1"/>
      <c r="BR396" s="1"/>
      <c r="BS396" s="1"/>
      <c r="BT396" s="1"/>
      <c r="BU396" s="1"/>
      <c r="BV396" s="1"/>
      <c r="BW396" s="1"/>
      <c r="BX396" s="1"/>
    </row>
    <row r="397" spans="1:76" ht="18.75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86"/>
      <c r="P397" s="1"/>
      <c r="Q397" s="89"/>
      <c r="R397" s="3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86"/>
      <c r="AI397" s="1"/>
      <c r="AJ397" s="1"/>
      <c r="AK397" s="1"/>
      <c r="AL397" s="86"/>
      <c r="AM397" s="9"/>
      <c r="AN397" s="9"/>
      <c r="AO397" s="9"/>
      <c r="AP397" s="9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  <c r="BL397" s="1"/>
      <c r="BM397" s="1"/>
      <c r="BN397" s="1"/>
      <c r="BO397" s="1"/>
      <c r="BP397" s="1"/>
      <c r="BQ397" s="1"/>
      <c r="BR397" s="1"/>
      <c r="BS397" s="1"/>
      <c r="BT397" s="1"/>
      <c r="BU397" s="1"/>
      <c r="BV397" s="1"/>
      <c r="BW397" s="1"/>
      <c r="BX397" s="1"/>
    </row>
    <row r="398" spans="1:76" ht="18.75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86"/>
      <c r="P398" s="1"/>
      <c r="Q398" s="89"/>
      <c r="R398" s="3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86"/>
      <c r="AI398" s="1"/>
      <c r="AJ398" s="1"/>
      <c r="AK398" s="1"/>
      <c r="AL398" s="86"/>
      <c r="AM398" s="9"/>
      <c r="AN398" s="9"/>
      <c r="AO398" s="9"/>
      <c r="AP398" s="9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  <c r="BL398" s="1"/>
      <c r="BM398" s="1"/>
      <c r="BN398" s="1"/>
      <c r="BO398" s="1"/>
      <c r="BP398" s="1"/>
      <c r="BQ398" s="1"/>
      <c r="BR398" s="1"/>
      <c r="BS398" s="1"/>
      <c r="BT398" s="1"/>
      <c r="BU398" s="1"/>
      <c r="BV398" s="1"/>
      <c r="BW398" s="1"/>
      <c r="BX398" s="1"/>
    </row>
    <row r="399" spans="1:76" ht="18.75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86"/>
      <c r="P399" s="1"/>
      <c r="Q399" s="89"/>
      <c r="R399" s="3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86"/>
      <c r="AI399" s="1"/>
      <c r="AJ399" s="1"/>
      <c r="AK399" s="1"/>
      <c r="AL399" s="86"/>
      <c r="AM399" s="9"/>
      <c r="AN399" s="9"/>
      <c r="AO399" s="9"/>
      <c r="AP399" s="9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  <c r="BL399" s="1"/>
      <c r="BM399" s="1"/>
      <c r="BN399" s="1"/>
      <c r="BO399" s="1"/>
      <c r="BP399" s="1"/>
      <c r="BQ399" s="1"/>
      <c r="BR399" s="1"/>
      <c r="BS399" s="1"/>
      <c r="BT399" s="1"/>
      <c r="BU399" s="1"/>
      <c r="BV399" s="1"/>
      <c r="BW399" s="1"/>
      <c r="BX399" s="1"/>
    </row>
    <row r="400" spans="1:76" ht="18.75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86"/>
      <c r="P400" s="1"/>
      <c r="Q400" s="89"/>
      <c r="R400" s="3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86"/>
      <c r="AI400" s="1"/>
      <c r="AJ400" s="1"/>
      <c r="AK400" s="1"/>
      <c r="AL400" s="86"/>
      <c r="AM400" s="9"/>
      <c r="AN400" s="9"/>
      <c r="AO400" s="9"/>
      <c r="AP400" s="9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  <c r="BL400" s="1"/>
      <c r="BM400" s="1"/>
      <c r="BN400" s="1"/>
      <c r="BO400" s="1"/>
      <c r="BP400" s="1"/>
      <c r="BQ400" s="1"/>
      <c r="BR400" s="1"/>
      <c r="BS400" s="1"/>
      <c r="BT400" s="1"/>
      <c r="BU400" s="1"/>
      <c r="BV400" s="1"/>
      <c r="BW400" s="1"/>
      <c r="BX400" s="1"/>
    </row>
    <row r="401" spans="1:76" ht="18.75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86"/>
      <c r="P401" s="1"/>
      <c r="Q401" s="89"/>
      <c r="R401" s="3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86"/>
      <c r="AI401" s="1"/>
      <c r="AJ401" s="1"/>
      <c r="AK401" s="1"/>
      <c r="AL401" s="86"/>
      <c r="AM401" s="9"/>
      <c r="AN401" s="9"/>
      <c r="AO401" s="9"/>
      <c r="AP401" s="9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  <c r="BL401" s="1"/>
      <c r="BM401" s="1"/>
      <c r="BN401" s="1"/>
      <c r="BO401" s="1"/>
      <c r="BP401" s="1"/>
      <c r="BQ401" s="1"/>
      <c r="BR401" s="1"/>
      <c r="BS401" s="1"/>
      <c r="BT401" s="1"/>
      <c r="BU401" s="1"/>
      <c r="BV401" s="1"/>
      <c r="BW401" s="1"/>
      <c r="BX401" s="1"/>
    </row>
    <row r="402" spans="1:76" ht="18.75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86"/>
      <c r="P402" s="1"/>
      <c r="Q402" s="89"/>
      <c r="R402" s="3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86"/>
      <c r="AI402" s="1"/>
      <c r="AJ402" s="1"/>
      <c r="AK402" s="1"/>
      <c r="AL402" s="86"/>
      <c r="AM402" s="9"/>
      <c r="AN402" s="9"/>
      <c r="AO402" s="9"/>
      <c r="AP402" s="9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  <c r="BL402" s="1"/>
      <c r="BM402" s="1"/>
      <c r="BN402" s="1"/>
      <c r="BO402" s="1"/>
      <c r="BP402" s="1"/>
      <c r="BQ402" s="1"/>
      <c r="BR402" s="1"/>
      <c r="BS402" s="1"/>
      <c r="BT402" s="1"/>
      <c r="BU402" s="1"/>
      <c r="BV402" s="1"/>
      <c r="BW402" s="1"/>
      <c r="BX402" s="1"/>
    </row>
    <row r="403" spans="1:76" ht="18.75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86"/>
      <c r="P403" s="1"/>
      <c r="Q403" s="89"/>
      <c r="R403" s="3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86"/>
      <c r="AI403" s="1"/>
      <c r="AJ403" s="1"/>
      <c r="AK403" s="1"/>
      <c r="AL403" s="86"/>
      <c r="AM403" s="9"/>
      <c r="AN403" s="9"/>
      <c r="AO403" s="9"/>
      <c r="AP403" s="9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  <c r="BL403" s="1"/>
      <c r="BM403" s="1"/>
      <c r="BN403" s="1"/>
      <c r="BO403" s="1"/>
      <c r="BP403" s="1"/>
      <c r="BQ403" s="1"/>
      <c r="BR403" s="1"/>
      <c r="BS403" s="1"/>
      <c r="BT403" s="1"/>
      <c r="BU403" s="1"/>
      <c r="BV403" s="1"/>
      <c r="BW403" s="1"/>
      <c r="BX403" s="1"/>
    </row>
    <row r="404" spans="1:76" ht="18.75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86"/>
      <c r="P404" s="1"/>
      <c r="Q404" s="89"/>
      <c r="R404" s="3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86"/>
      <c r="AI404" s="1"/>
      <c r="AJ404" s="1"/>
      <c r="AK404" s="1"/>
      <c r="AL404" s="86"/>
      <c r="AM404" s="9"/>
      <c r="AN404" s="9"/>
      <c r="AO404" s="9"/>
      <c r="AP404" s="9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  <c r="BL404" s="1"/>
      <c r="BM404" s="1"/>
      <c r="BN404" s="1"/>
      <c r="BO404" s="1"/>
      <c r="BP404" s="1"/>
      <c r="BQ404" s="1"/>
      <c r="BR404" s="1"/>
      <c r="BS404" s="1"/>
      <c r="BT404" s="1"/>
      <c r="BU404" s="1"/>
      <c r="BV404" s="1"/>
      <c r="BW404" s="1"/>
      <c r="BX404" s="1"/>
    </row>
    <row r="405" spans="1:76" ht="18.75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86"/>
      <c r="P405" s="1"/>
      <c r="Q405" s="89"/>
      <c r="R405" s="3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86"/>
      <c r="AI405" s="1"/>
      <c r="AJ405" s="1"/>
      <c r="AK405" s="1"/>
      <c r="AL405" s="86"/>
      <c r="AM405" s="9"/>
      <c r="AN405" s="9"/>
      <c r="AO405" s="9"/>
      <c r="AP405" s="9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  <c r="BL405" s="1"/>
      <c r="BM405" s="1"/>
      <c r="BN405" s="1"/>
      <c r="BO405" s="1"/>
      <c r="BP405" s="1"/>
      <c r="BQ405" s="1"/>
      <c r="BR405" s="1"/>
      <c r="BS405" s="1"/>
      <c r="BT405" s="1"/>
      <c r="BU405" s="1"/>
      <c r="BV405" s="1"/>
      <c r="BW405" s="1"/>
      <c r="BX405" s="1"/>
    </row>
    <row r="406" spans="1:76" ht="18.75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86"/>
      <c r="P406" s="1"/>
      <c r="Q406" s="89"/>
      <c r="R406" s="3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86"/>
      <c r="AI406" s="1"/>
      <c r="AJ406" s="1"/>
      <c r="AK406" s="1"/>
      <c r="AL406" s="86"/>
      <c r="AM406" s="9"/>
      <c r="AN406" s="9"/>
      <c r="AO406" s="9"/>
      <c r="AP406" s="9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  <c r="BL406" s="1"/>
      <c r="BM406" s="1"/>
      <c r="BN406" s="1"/>
      <c r="BO406" s="1"/>
      <c r="BP406" s="1"/>
      <c r="BQ406" s="1"/>
      <c r="BR406" s="1"/>
      <c r="BS406" s="1"/>
      <c r="BT406" s="1"/>
      <c r="BU406" s="1"/>
      <c r="BV406" s="1"/>
      <c r="BW406" s="1"/>
      <c r="BX406" s="1"/>
    </row>
    <row r="407" spans="1:76" ht="18.75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86"/>
      <c r="P407" s="1"/>
      <c r="Q407" s="89"/>
      <c r="R407" s="3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86"/>
      <c r="AI407" s="1"/>
      <c r="AJ407" s="1"/>
      <c r="AK407" s="1"/>
      <c r="AL407" s="86"/>
      <c r="AM407" s="9"/>
      <c r="AN407" s="9"/>
      <c r="AO407" s="9"/>
      <c r="AP407" s="9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  <c r="BL407" s="1"/>
      <c r="BM407" s="1"/>
      <c r="BN407" s="1"/>
      <c r="BO407" s="1"/>
      <c r="BP407" s="1"/>
      <c r="BQ407" s="1"/>
      <c r="BR407" s="1"/>
      <c r="BS407" s="1"/>
      <c r="BT407" s="1"/>
      <c r="BU407" s="1"/>
      <c r="BV407" s="1"/>
      <c r="BW407" s="1"/>
      <c r="BX407" s="1"/>
    </row>
    <row r="408" spans="1:76" ht="18.75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86"/>
      <c r="P408" s="1"/>
      <c r="Q408" s="89"/>
      <c r="R408" s="3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86"/>
      <c r="AI408" s="1"/>
      <c r="AJ408" s="1"/>
      <c r="AK408" s="1"/>
      <c r="AL408" s="86"/>
      <c r="AM408" s="9"/>
      <c r="AN408" s="9"/>
      <c r="AO408" s="9"/>
      <c r="AP408" s="9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  <c r="BL408" s="1"/>
      <c r="BM408" s="1"/>
      <c r="BN408" s="1"/>
      <c r="BO408" s="1"/>
      <c r="BP408" s="1"/>
      <c r="BQ408" s="1"/>
      <c r="BR408" s="1"/>
      <c r="BS408" s="1"/>
      <c r="BT408" s="1"/>
      <c r="BU408" s="1"/>
      <c r="BV408" s="1"/>
      <c r="BW408" s="1"/>
      <c r="BX408" s="1"/>
    </row>
    <row r="409" spans="1:76" ht="18.75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86"/>
      <c r="P409" s="1"/>
      <c r="Q409" s="89"/>
      <c r="R409" s="3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86"/>
      <c r="AI409" s="1"/>
      <c r="AJ409" s="1"/>
      <c r="AK409" s="1"/>
      <c r="AL409" s="86"/>
      <c r="AM409" s="9"/>
      <c r="AN409" s="9"/>
      <c r="AO409" s="9"/>
      <c r="AP409" s="9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  <c r="BL409" s="1"/>
      <c r="BM409" s="1"/>
      <c r="BN409" s="1"/>
      <c r="BO409" s="1"/>
      <c r="BP409" s="1"/>
      <c r="BQ409" s="1"/>
      <c r="BR409" s="1"/>
      <c r="BS409" s="1"/>
      <c r="BT409" s="1"/>
      <c r="BU409" s="1"/>
      <c r="BV409" s="1"/>
      <c r="BW409" s="1"/>
      <c r="BX409" s="1"/>
    </row>
    <row r="410" spans="1:76" ht="18.75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86"/>
      <c r="P410" s="1"/>
      <c r="Q410" s="89"/>
      <c r="R410" s="3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86"/>
      <c r="AI410" s="1"/>
      <c r="AJ410" s="1"/>
      <c r="AK410" s="1"/>
      <c r="AL410" s="86"/>
      <c r="AM410" s="9"/>
      <c r="AN410" s="9"/>
      <c r="AO410" s="9"/>
      <c r="AP410" s="9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  <c r="BL410" s="1"/>
      <c r="BM410" s="1"/>
      <c r="BN410" s="1"/>
      <c r="BO410" s="1"/>
      <c r="BP410" s="1"/>
      <c r="BQ410" s="1"/>
      <c r="BR410" s="1"/>
      <c r="BS410" s="1"/>
      <c r="BT410" s="1"/>
      <c r="BU410" s="1"/>
      <c r="BV410" s="1"/>
      <c r="BW410" s="1"/>
      <c r="BX410" s="1"/>
    </row>
    <row r="411" spans="1:76" ht="18.75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86"/>
      <c r="P411" s="1"/>
      <c r="Q411" s="89"/>
      <c r="R411" s="3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86"/>
      <c r="AI411" s="1"/>
      <c r="AJ411" s="1"/>
      <c r="AK411" s="1"/>
      <c r="AL411" s="86"/>
      <c r="AM411" s="9"/>
      <c r="AN411" s="9"/>
      <c r="AO411" s="9"/>
      <c r="AP411" s="9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  <c r="BL411" s="1"/>
      <c r="BM411" s="1"/>
      <c r="BN411" s="1"/>
      <c r="BO411" s="1"/>
      <c r="BP411" s="1"/>
      <c r="BQ411" s="1"/>
      <c r="BR411" s="1"/>
      <c r="BS411" s="1"/>
      <c r="BT411" s="1"/>
      <c r="BU411" s="1"/>
      <c r="BV411" s="1"/>
      <c r="BW411" s="1"/>
      <c r="BX411" s="1"/>
    </row>
    <row r="412" spans="1:76" ht="18.75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86"/>
      <c r="P412" s="1"/>
      <c r="Q412" s="89"/>
      <c r="R412" s="3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86"/>
      <c r="AI412" s="1"/>
      <c r="AJ412" s="1"/>
      <c r="AK412" s="1"/>
      <c r="AL412" s="86"/>
      <c r="AM412" s="9"/>
      <c r="AN412" s="9"/>
      <c r="AO412" s="9"/>
      <c r="AP412" s="9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  <c r="BL412" s="1"/>
      <c r="BM412" s="1"/>
      <c r="BN412" s="1"/>
      <c r="BO412" s="1"/>
      <c r="BP412" s="1"/>
      <c r="BQ412" s="1"/>
      <c r="BR412" s="1"/>
      <c r="BS412" s="1"/>
      <c r="BT412" s="1"/>
      <c r="BU412" s="1"/>
      <c r="BV412" s="1"/>
      <c r="BW412" s="1"/>
      <c r="BX412" s="1"/>
    </row>
    <row r="413" spans="1:76" ht="18.75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86"/>
      <c r="P413" s="1"/>
      <c r="Q413" s="89"/>
      <c r="R413" s="3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86"/>
      <c r="AI413" s="1"/>
      <c r="AJ413" s="1"/>
      <c r="AK413" s="1"/>
      <c r="AL413" s="86"/>
      <c r="AM413" s="9"/>
      <c r="AN413" s="9"/>
      <c r="AO413" s="9"/>
      <c r="AP413" s="9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  <c r="BL413" s="1"/>
      <c r="BM413" s="1"/>
      <c r="BN413" s="1"/>
      <c r="BO413" s="1"/>
      <c r="BP413" s="1"/>
      <c r="BQ413" s="1"/>
      <c r="BR413" s="1"/>
      <c r="BS413" s="1"/>
      <c r="BT413" s="1"/>
      <c r="BU413" s="1"/>
      <c r="BV413" s="1"/>
      <c r="BW413" s="1"/>
      <c r="BX413" s="1"/>
    </row>
    <row r="414" spans="1:76" ht="18.75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86"/>
      <c r="P414" s="1"/>
      <c r="Q414" s="89"/>
      <c r="R414" s="3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86"/>
      <c r="AI414" s="1"/>
      <c r="AJ414" s="1"/>
      <c r="AK414" s="1"/>
      <c r="AL414" s="86"/>
      <c r="AM414" s="9"/>
      <c r="AN414" s="9"/>
      <c r="AO414" s="9"/>
      <c r="AP414" s="9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  <c r="BL414" s="1"/>
      <c r="BM414" s="1"/>
      <c r="BN414" s="1"/>
      <c r="BO414" s="1"/>
      <c r="BP414" s="1"/>
      <c r="BQ414" s="1"/>
      <c r="BR414" s="1"/>
      <c r="BS414" s="1"/>
      <c r="BT414" s="1"/>
      <c r="BU414" s="1"/>
      <c r="BV414" s="1"/>
      <c r="BW414" s="1"/>
      <c r="BX414" s="1"/>
    </row>
    <row r="415" spans="1:76" ht="18.75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86"/>
      <c r="P415" s="1"/>
      <c r="Q415" s="89"/>
      <c r="R415" s="3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86"/>
      <c r="AI415" s="1"/>
      <c r="AJ415" s="1"/>
      <c r="AK415" s="1"/>
      <c r="AL415" s="86"/>
      <c r="AM415" s="9"/>
      <c r="AN415" s="9"/>
      <c r="AO415" s="9"/>
      <c r="AP415" s="9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  <c r="BL415" s="1"/>
      <c r="BM415" s="1"/>
      <c r="BN415" s="1"/>
      <c r="BO415" s="1"/>
      <c r="BP415" s="1"/>
      <c r="BQ415" s="1"/>
      <c r="BR415" s="1"/>
      <c r="BS415" s="1"/>
      <c r="BT415" s="1"/>
      <c r="BU415" s="1"/>
      <c r="BV415" s="1"/>
      <c r="BW415" s="1"/>
      <c r="BX415" s="1"/>
    </row>
    <row r="416" spans="1:76" ht="18.75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86"/>
      <c r="P416" s="1"/>
      <c r="Q416" s="89"/>
      <c r="R416" s="3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86"/>
      <c r="AI416" s="1"/>
      <c r="AJ416" s="1"/>
      <c r="AK416" s="1"/>
      <c r="AL416" s="86"/>
      <c r="AM416" s="9"/>
      <c r="AN416" s="9"/>
      <c r="AO416" s="9"/>
      <c r="AP416" s="9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  <c r="BL416" s="1"/>
      <c r="BM416" s="1"/>
      <c r="BN416" s="1"/>
      <c r="BO416" s="1"/>
      <c r="BP416" s="1"/>
      <c r="BQ416" s="1"/>
      <c r="BR416" s="1"/>
      <c r="BS416" s="1"/>
      <c r="BT416" s="1"/>
      <c r="BU416" s="1"/>
      <c r="BV416" s="1"/>
      <c r="BW416" s="1"/>
      <c r="BX416" s="1"/>
    </row>
    <row r="417" spans="1:76" ht="18.75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86"/>
      <c r="P417" s="1"/>
      <c r="Q417" s="89"/>
      <c r="R417" s="3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86"/>
      <c r="AI417" s="1"/>
      <c r="AJ417" s="1"/>
      <c r="AK417" s="1"/>
      <c r="AL417" s="86"/>
      <c r="AM417" s="9"/>
      <c r="AN417" s="9"/>
      <c r="AO417" s="9"/>
      <c r="AP417" s="9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  <c r="BL417" s="1"/>
      <c r="BM417" s="1"/>
      <c r="BN417" s="1"/>
      <c r="BO417" s="1"/>
      <c r="BP417" s="1"/>
      <c r="BQ417" s="1"/>
      <c r="BR417" s="1"/>
      <c r="BS417" s="1"/>
      <c r="BT417" s="1"/>
      <c r="BU417" s="1"/>
      <c r="BV417" s="1"/>
      <c r="BW417" s="1"/>
      <c r="BX417" s="1"/>
    </row>
    <row r="418" spans="1:76" ht="18.75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86"/>
      <c r="P418" s="1"/>
      <c r="Q418" s="89"/>
      <c r="R418" s="3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86"/>
      <c r="AI418" s="1"/>
      <c r="AJ418" s="1"/>
      <c r="AK418" s="1"/>
      <c r="AL418" s="86"/>
      <c r="AM418" s="9"/>
      <c r="AN418" s="9"/>
      <c r="AO418" s="9"/>
      <c r="AP418" s="9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  <c r="BL418" s="1"/>
      <c r="BM418" s="1"/>
      <c r="BN418" s="1"/>
      <c r="BO418" s="1"/>
      <c r="BP418" s="1"/>
      <c r="BQ418" s="1"/>
      <c r="BR418" s="1"/>
      <c r="BS418" s="1"/>
      <c r="BT418" s="1"/>
      <c r="BU418" s="1"/>
      <c r="BV418" s="1"/>
      <c r="BW418" s="1"/>
      <c r="BX418" s="1"/>
    </row>
    <row r="419" spans="1:76" ht="18.75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86"/>
      <c r="P419" s="1"/>
      <c r="Q419" s="89"/>
      <c r="R419" s="3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86"/>
      <c r="AI419" s="1"/>
      <c r="AJ419" s="1"/>
      <c r="AK419" s="1"/>
      <c r="AL419" s="86"/>
      <c r="AM419" s="9"/>
      <c r="AN419" s="9"/>
      <c r="AO419" s="9"/>
      <c r="AP419" s="9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  <c r="BL419" s="1"/>
      <c r="BM419" s="1"/>
      <c r="BN419" s="1"/>
      <c r="BO419" s="1"/>
      <c r="BP419" s="1"/>
      <c r="BQ419" s="1"/>
      <c r="BR419" s="1"/>
      <c r="BS419" s="1"/>
      <c r="BT419" s="1"/>
      <c r="BU419" s="1"/>
      <c r="BV419" s="1"/>
      <c r="BW419" s="1"/>
      <c r="BX419" s="1"/>
    </row>
    <row r="420" spans="1:76" ht="18.75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86"/>
      <c r="P420" s="1"/>
      <c r="Q420" s="89"/>
      <c r="R420" s="3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86"/>
      <c r="AI420" s="1"/>
      <c r="AJ420" s="1"/>
      <c r="AK420" s="1"/>
      <c r="AL420" s="86"/>
      <c r="AM420" s="9"/>
      <c r="AN420" s="9"/>
      <c r="AO420" s="9"/>
      <c r="AP420" s="9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  <c r="BL420" s="1"/>
      <c r="BM420" s="1"/>
      <c r="BN420" s="1"/>
      <c r="BO420" s="1"/>
      <c r="BP420" s="1"/>
      <c r="BQ420" s="1"/>
      <c r="BR420" s="1"/>
      <c r="BS420" s="1"/>
      <c r="BT420" s="1"/>
      <c r="BU420" s="1"/>
      <c r="BV420" s="1"/>
      <c r="BW420" s="1"/>
      <c r="BX420" s="1"/>
    </row>
    <row r="421" spans="1:76" ht="18.75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86"/>
      <c r="P421" s="1"/>
      <c r="Q421" s="89"/>
      <c r="R421" s="3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86"/>
      <c r="AI421" s="1"/>
      <c r="AJ421" s="1"/>
      <c r="AK421" s="1"/>
      <c r="AL421" s="86"/>
      <c r="AM421" s="9"/>
      <c r="AN421" s="9"/>
      <c r="AO421" s="9"/>
      <c r="AP421" s="9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  <c r="BL421" s="1"/>
      <c r="BM421" s="1"/>
      <c r="BN421" s="1"/>
      <c r="BO421" s="1"/>
      <c r="BP421" s="1"/>
      <c r="BQ421" s="1"/>
      <c r="BR421" s="1"/>
      <c r="BS421" s="1"/>
      <c r="BT421" s="1"/>
      <c r="BU421" s="1"/>
      <c r="BV421" s="1"/>
      <c r="BW421" s="1"/>
      <c r="BX421" s="1"/>
    </row>
    <row r="422" spans="1:76" ht="18.75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86"/>
      <c r="P422" s="1"/>
      <c r="Q422" s="89"/>
      <c r="R422" s="3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86"/>
      <c r="AI422" s="1"/>
      <c r="AJ422" s="1"/>
      <c r="AK422" s="1"/>
      <c r="AL422" s="86"/>
      <c r="AM422" s="9"/>
      <c r="AN422" s="9"/>
      <c r="AO422" s="9"/>
      <c r="AP422" s="9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  <c r="BL422" s="1"/>
      <c r="BM422" s="1"/>
      <c r="BN422" s="1"/>
      <c r="BO422" s="1"/>
      <c r="BP422" s="1"/>
      <c r="BQ422" s="1"/>
      <c r="BR422" s="1"/>
      <c r="BS422" s="1"/>
      <c r="BT422" s="1"/>
      <c r="BU422" s="1"/>
      <c r="BV422" s="1"/>
      <c r="BW422" s="1"/>
      <c r="BX422" s="1"/>
    </row>
    <row r="423" spans="1:76" ht="18.75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86"/>
      <c r="P423" s="1"/>
      <c r="Q423" s="89"/>
      <c r="R423" s="3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86"/>
      <c r="AI423" s="1"/>
      <c r="AJ423" s="1"/>
      <c r="AK423" s="1"/>
      <c r="AL423" s="86"/>
      <c r="AM423" s="9"/>
      <c r="AN423" s="9"/>
      <c r="AO423" s="9"/>
      <c r="AP423" s="9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  <c r="BL423" s="1"/>
      <c r="BM423" s="1"/>
      <c r="BN423" s="1"/>
      <c r="BO423" s="1"/>
      <c r="BP423" s="1"/>
      <c r="BQ423" s="1"/>
      <c r="BR423" s="1"/>
      <c r="BS423" s="1"/>
      <c r="BT423" s="1"/>
      <c r="BU423" s="1"/>
      <c r="BV423" s="1"/>
      <c r="BW423" s="1"/>
      <c r="BX423" s="1"/>
    </row>
    <row r="424" spans="1:76" ht="18.75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86"/>
      <c r="P424" s="1"/>
      <c r="Q424" s="89"/>
      <c r="R424" s="3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86"/>
      <c r="AI424" s="1"/>
      <c r="AJ424" s="1"/>
      <c r="AK424" s="1"/>
      <c r="AL424" s="86"/>
      <c r="AM424" s="9"/>
      <c r="AN424" s="9"/>
      <c r="AO424" s="9"/>
      <c r="AP424" s="9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  <c r="BL424" s="1"/>
      <c r="BM424" s="1"/>
      <c r="BN424" s="1"/>
      <c r="BO424" s="1"/>
      <c r="BP424" s="1"/>
      <c r="BQ424" s="1"/>
      <c r="BR424" s="1"/>
      <c r="BS424" s="1"/>
      <c r="BT424" s="1"/>
      <c r="BU424" s="1"/>
      <c r="BV424" s="1"/>
      <c r="BW424" s="1"/>
      <c r="BX424" s="1"/>
    </row>
    <row r="425" spans="1:76" ht="18.75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86"/>
      <c r="P425" s="1"/>
      <c r="Q425" s="89"/>
      <c r="R425" s="3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86"/>
      <c r="AI425" s="1"/>
      <c r="AJ425" s="1"/>
      <c r="AK425" s="1"/>
      <c r="AL425" s="86"/>
      <c r="AM425" s="9"/>
      <c r="AN425" s="9"/>
      <c r="AO425" s="9"/>
      <c r="AP425" s="9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  <c r="BL425" s="1"/>
      <c r="BM425" s="1"/>
      <c r="BN425" s="1"/>
      <c r="BO425" s="1"/>
      <c r="BP425" s="1"/>
      <c r="BQ425" s="1"/>
      <c r="BR425" s="1"/>
      <c r="BS425" s="1"/>
      <c r="BT425" s="1"/>
      <c r="BU425" s="1"/>
      <c r="BV425" s="1"/>
      <c r="BW425" s="1"/>
      <c r="BX425" s="1"/>
    </row>
    <row r="426" spans="1:76" ht="18.75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86"/>
      <c r="P426" s="1"/>
      <c r="Q426" s="89"/>
      <c r="R426" s="3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86"/>
      <c r="AI426" s="1"/>
      <c r="AJ426" s="1"/>
      <c r="AK426" s="1"/>
      <c r="AL426" s="86"/>
      <c r="AM426" s="9"/>
      <c r="AN426" s="9"/>
      <c r="AO426" s="9"/>
      <c r="AP426" s="9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  <c r="BL426" s="1"/>
      <c r="BM426" s="1"/>
      <c r="BN426" s="1"/>
      <c r="BO426" s="1"/>
      <c r="BP426" s="1"/>
      <c r="BQ426" s="1"/>
      <c r="BR426" s="1"/>
      <c r="BS426" s="1"/>
      <c r="BT426" s="1"/>
      <c r="BU426" s="1"/>
      <c r="BV426" s="1"/>
      <c r="BW426" s="1"/>
      <c r="BX426" s="1"/>
    </row>
    <row r="427" spans="1:76" ht="18.75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86"/>
      <c r="P427" s="1"/>
      <c r="Q427" s="89"/>
      <c r="R427" s="3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86"/>
      <c r="AI427" s="1"/>
      <c r="AJ427" s="1"/>
      <c r="AK427" s="1"/>
      <c r="AL427" s="86"/>
      <c r="AM427" s="9"/>
      <c r="AN427" s="9"/>
      <c r="AO427" s="9"/>
      <c r="AP427" s="9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  <c r="BL427" s="1"/>
      <c r="BM427" s="1"/>
      <c r="BN427" s="1"/>
      <c r="BO427" s="1"/>
      <c r="BP427" s="1"/>
      <c r="BQ427" s="1"/>
      <c r="BR427" s="1"/>
      <c r="BS427" s="1"/>
      <c r="BT427" s="1"/>
      <c r="BU427" s="1"/>
      <c r="BV427" s="1"/>
      <c r="BW427" s="1"/>
      <c r="BX427" s="1"/>
    </row>
    <row r="428" spans="1:76" ht="18.75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86"/>
      <c r="P428" s="1"/>
      <c r="Q428" s="89"/>
      <c r="R428" s="3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86"/>
      <c r="AI428" s="1"/>
      <c r="AJ428" s="1"/>
      <c r="AK428" s="1"/>
      <c r="AL428" s="86"/>
      <c r="AM428" s="9"/>
      <c r="AN428" s="9"/>
      <c r="AO428" s="9"/>
      <c r="AP428" s="9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  <c r="BL428" s="1"/>
      <c r="BM428" s="1"/>
      <c r="BN428" s="1"/>
      <c r="BO428" s="1"/>
      <c r="BP428" s="1"/>
      <c r="BQ428" s="1"/>
      <c r="BR428" s="1"/>
      <c r="BS428" s="1"/>
      <c r="BT428" s="1"/>
      <c r="BU428" s="1"/>
      <c r="BV428" s="1"/>
      <c r="BW428" s="1"/>
      <c r="BX428" s="1"/>
    </row>
    <row r="429" spans="1:76" ht="18.75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86"/>
      <c r="P429" s="1"/>
      <c r="Q429" s="89"/>
      <c r="R429" s="3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86"/>
      <c r="AI429" s="1"/>
      <c r="AJ429" s="1"/>
      <c r="AK429" s="1"/>
      <c r="AL429" s="86"/>
      <c r="AM429" s="9"/>
      <c r="AN429" s="9"/>
      <c r="AO429" s="9"/>
      <c r="AP429" s="9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  <c r="BL429" s="1"/>
      <c r="BM429" s="1"/>
      <c r="BN429" s="1"/>
      <c r="BO429" s="1"/>
      <c r="BP429" s="1"/>
      <c r="BQ429" s="1"/>
      <c r="BR429" s="1"/>
      <c r="BS429" s="1"/>
      <c r="BT429" s="1"/>
      <c r="BU429" s="1"/>
      <c r="BV429" s="1"/>
      <c r="BW429" s="1"/>
      <c r="BX429" s="1"/>
    </row>
    <row r="430" spans="1:76" ht="18.75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86"/>
      <c r="P430" s="1"/>
      <c r="Q430" s="89"/>
      <c r="R430" s="3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86"/>
      <c r="AI430" s="1"/>
      <c r="AJ430" s="1"/>
      <c r="AK430" s="1"/>
      <c r="AL430" s="86"/>
      <c r="AM430" s="9"/>
      <c r="AN430" s="9"/>
      <c r="AO430" s="9"/>
      <c r="AP430" s="9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  <c r="BL430" s="1"/>
      <c r="BM430" s="1"/>
      <c r="BN430" s="1"/>
      <c r="BO430" s="1"/>
      <c r="BP430" s="1"/>
      <c r="BQ430" s="1"/>
      <c r="BR430" s="1"/>
      <c r="BS430" s="1"/>
      <c r="BT430" s="1"/>
      <c r="BU430" s="1"/>
      <c r="BV430" s="1"/>
      <c r="BW430" s="1"/>
      <c r="BX430" s="1"/>
    </row>
    <row r="431" spans="1:76" ht="18.75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86"/>
      <c r="P431" s="1"/>
      <c r="Q431" s="89"/>
      <c r="R431" s="3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86"/>
      <c r="AI431" s="1"/>
      <c r="AJ431" s="1"/>
      <c r="AK431" s="1"/>
      <c r="AL431" s="86"/>
      <c r="AM431" s="9"/>
      <c r="AN431" s="9"/>
      <c r="AO431" s="9"/>
      <c r="AP431" s="9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  <c r="BL431" s="1"/>
      <c r="BM431" s="1"/>
      <c r="BN431" s="1"/>
      <c r="BO431" s="1"/>
      <c r="BP431" s="1"/>
      <c r="BQ431" s="1"/>
      <c r="BR431" s="1"/>
      <c r="BS431" s="1"/>
      <c r="BT431" s="1"/>
      <c r="BU431" s="1"/>
      <c r="BV431" s="1"/>
      <c r="BW431" s="1"/>
      <c r="BX431" s="1"/>
    </row>
    <row r="432" spans="1:76" ht="18.75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86"/>
      <c r="P432" s="1"/>
      <c r="Q432" s="89"/>
      <c r="R432" s="3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86"/>
      <c r="AI432" s="1"/>
      <c r="AJ432" s="1"/>
      <c r="AK432" s="1"/>
      <c r="AL432" s="86"/>
      <c r="AM432" s="9"/>
      <c r="AN432" s="9"/>
      <c r="AO432" s="9"/>
      <c r="AP432" s="9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  <c r="BL432" s="1"/>
      <c r="BM432" s="1"/>
      <c r="BN432" s="1"/>
      <c r="BO432" s="1"/>
      <c r="BP432" s="1"/>
      <c r="BQ432" s="1"/>
      <c r="BR432" s="1"/>
      <c r="BS432" s="1"/>
      <c r="BT432" s="1"/>
      <c r="BU432" s="1"/>
      <c r="BV432" s="1"/>
      <c r="BW432" s="1"/>
      <c r="BX432" s="1"/>
    </row>
    <row r="433" spans="1:76" ht="18.75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86"/>
      <c r="P433" s="1"/>
      <c r="Q433" s="89"/>
      <c r="R433" s="3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86"/>
      <c r="AI433" s="1"/>
      <c r="AJ433" s="1"/>
      <c r="AK433" s="1"/>
      <c r="AL433" s="86"/>
      <c r="AM433" s="9"/>
      <c r="AN433" s="9"/>
      <c r="AO433" s="9"/>
      <c r="AP433" s="9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  <c r="BL433" s="1"/>
      <c r="BM433" s="1"/>
      <c r="BN433" s="1"/>
      <c r="BO433" s="1"/>
      <c r="BP433" s="1"/>
      <c r="BQ433" s="1"/>
      <c r="BR433" s="1"/>
      <c r="BS433" s="1"/>
      <c r="BT433" s="1"/>
      <c r="BU433" s="1"/>
      <c r="BV433" s="1"/>
      <c r="BW433" s="1"/>
      <c r="BX433" s="1"/>
    </row>
    <row r="434" spans="1:76" ht="18.75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86"/>
      <c r="P434" s="1"/>
      <c r="Q434" s="89"/>
      <c r="R434" s="3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86"/>
      <c r="AI434" s="1"/>
      <c r="AJ434" s="1"/>
      <c r="AK434" s="1"/>
      <c r="AL434" s="86"/>
      <c r="AM434" s="9"/>
      <c r="AN434" s="9"/>
      <c r="AO434" s="9"/>
      <c r="AP434" s="9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  <c r="BL434" s="1"/>
      <c r="BM434" s="1"/>
      <c r="BN434" s="1"/>
      <c r="BO434" s="1"/>
      <c r="BP434" s="1"/>
      <c r="BQ434" s="1"/>
      <c r="BR434" s="1"/>
      <c r="BS434" s="1"/>
      <c r="BT434" s="1"/>
      <c r="BU434" s="1"/>
      <c r="BV434" s="1"/>
      <c r="BW434" s="1"/>
      <c r="BX434" s="1"/>
    </row>
    <row r="435" spans="1:76" ht="18.75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86"/>
      <c r="P435" s="1"/>
      <c r="Q435" s="89"/>
      <c r="R435" s="3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86"/>
      <c r="AI435" s="1"/>
      <c r="AJ435" s="1"/>
      <c r="AK435" s="1"/>
      <c r="AL435" s="86"/>
      <c r="AM435" s="9"/>
      <c r="AN435" s="9"/>
      <c r="AO435" s="9"/>
      <c r="AP435" s="9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  <c r="BL435" s="1"/>
      <c r="BM435" s="1"/>
      <c r="BN435" s="1"/>
      <c r="BO435" s="1"/>
      <c r="BP435" s="1"/>
      <c r="BQ435" s="1"/>
      <c r="BR435" s="1"/>
      <c r="BS435" s="1"/>
      <c r="BT435" s="1"/>
      <c r="BU435" s="1"/>
      <c r="BV435" s="1"/>
      <c r="BW435" s="1"/>
      <c r="BX435" s="1"/>
    </row>
    <row r="436" spans="1:76" ht="18.75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86"/>
      <c r="P436" s="1"/>
      <c r="Q436" s="89"/>
      <c r="R436" s="3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86"/>
      <c r="AI436" s="1"/>
      <c r="AJ436" s="1"/>
      <c r="AK436" s="1"/>
      <c r="AL436" s="86"/>
      <c r="AM436" s="9"/>
      <c r="AN436" s="9"/>
      <c r="AO436" s="9"/>
      <c r="AP436" s="9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  <c r="BL436" s="1"/>
      <c r="BM436" s="1"/>
      <c r="BN436" s="1"/>
      <c r="BO436" s="1"/>
      <c r="BP436" s="1"/>
      <c r="BQ436" s="1"/>
      <c r="BR436" s="1"/>
      <c r="BS436" s="1"/>
      <c r="BT436" s="1"/>
      <c r="BU436" s="1"/>
      <c r="BV436" s="1"/>
      <c r="BW436" s="1"/>
      <c r="BX436" s="1"/>
    </row>
    <row r="437" spans="1:76" ht="18.75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86"/>
      <c r="P437" s="1"/>
      <c r="Q437" s="89"/>
      <c r="R437" s="3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86"/>
      <c r="AI437" s="1"/>
      <c r="AJ437" s="1"/>
      <c r="AK437" s="1"/>
      <c r="AL437" s="86"/>
      <c r="AM437" s="9"/>
      <c r="AN437" s="9"/>
      <c r="AO437" s="9"/>
      <c r="AP437" s="9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  <c r="BL437" s="1"/>
      <c r="BM437" s="1"/>
      <c r="BN437" s="1"/>
      <c r="BO437" s="1"/>
      <c r="BP437" s="1"/>
      <c r="BQ437" s="1"/>
      <c r="BR437" s="1"/>
      <c r="BS437" s="1"/>
      <c r="BT437" s="1"/>
      <c r="BU437" s="1"/>
      <c r="BV437" s="1"/>
      <c r="BW437" s="1"/>
      <c r="BX437" s="1"/>
    </row>
    <row r="438" spans="1:76" ht="18.75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86"/>
      <c r="P438" s="1"/>
      <c r="Q438" s="89"/>
      <c r="R438" s="3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86"/>
      <c r="AI438" s="1"/>
      <c r="AJ438" s="1"/>
      <c r="AK438" s="1"/>
      <c r="AL438" s="86"/>
      <c r="AM438" s="9"/>
      <c r="AN438" s="9"/>
      <c r="AO438" s="9"/>
      <c r="AP438" s="9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  <c r="BL438" s="1"/>
      <c r="BM438" s="1"/>
      <c r="BN438" s="1"/>
      <c r="BO438" s="1"/>
      <c r="BP438" s="1"/>
      <c r="BQ438" s="1"/>
      <c r="BR438" s="1"/>
      <c r="BS438" s="1"/>
      <c r="BT438" s="1"/>
      <c r="BU438" s="1"/>
      <c r="BV438" s="1"/>
      <c r="BW438" s="1"/>
      <c r="BX438" s="1"/>
    </row>
    <row r="439" spans="1:76" ht="18.75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86"/>
      <c r="P439" s="1"/>
      <c r="Q439" s="89"/>
      <c r="R439" s="3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86"/>
      <c r="AI439" s="1"/>
      <c r="AJ439" s="1"/>
      <c r="AK439" s="1"/>
      <c r="AL439" s="86"/>
      <c r="AM439" s="9"/>
      <c r="AN439" s="9"/>
      <c r="AO439" s="9"/>
      <c r="AP439" s="9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  <c r="BL439" s="1"/>
      <c r="BM439" s="1"/>
      <c r="BN439" s="1"/>
      <c r="BO439" s="1"/>
      <c r="BP439" s="1"/>
      <c r="BQ439" s="1"/>
      <c r="BR439" s="1"/>
      <c r="BS439" s="1"/>
      <c r="BT439" s="1"/>
      <c r="BU439" s="1"/>
      <c r="BV439" s="1"/>
      <c r="BW439" s="1"/>
      <c r="BX439" s="1"/>
    </row>
    <row r="440" spans="1:76" ht="18.75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86"/>
      <c r="P440" s="1"/>
      <c r="Q440" s="89"/>
      <c r="R440" s="3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86"/>
      <c r="AI440" s="1"/>
      <c r="AJ440" s="1"/>
      <c r="AK440" s="1"/>
      <c r="AL440" s="86"/>
      <c r="AM440" s="9"/>
      <c r="AN440" s="9"/>
      <c r="AO440" s="9"/>
      <c r="AP440" s="9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  <c r="BL440" s="1"/>
      <c r="BM440" s="1"/>
      <c r="BN440" s="1"/>
      <c r="BO440" s="1"/>
      <c r="BP440" s="1"/>
      <c r="BQ440" s="1"/>
      <c r="BR440" s="1"/>
      <c r="BS440" s="1"/>
      <c r="BT440" s="1"/>
      <c r="BU440" s="1"/>
      <c r="BV440" s="1"/>
      <c r="BW440" s="1"/>
      <c r="BX440" s="1"/>
    </row>
    <row r="441" spans="1:76" ht="18.75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86"/>
      <c r="P441" s="1"/>
      <c r="Q441" s="89"/>
      <c r="R441" s="3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86"/>
      <c r="AI441" s="1"/>
      <c r="AJ441" s="1"/>
      <c r="AK441" s="1"/>
      <c r="AL441" s="86"/>
      <c r="AM441" s="9"/>
      <c r="AN441" s="9"/>
      <c r="AO441" s="9"/>
      <c r="AP441" s="9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  <c r="BL441" s="1"/>
      <c r="BM441" s="1"/>
      <c r="BN441" s="1"/>
      <c r="BO441" s="1"/>
      <c r="BP441" s="1"/>
      <c r="BQ441" s="1"/>
      <c r="BR441" s="1"/>
      <c r="BS441" s="1"/>
      <c r="BT441" s="1"/>
      <c r="BU441" s="1"/>
      <c r="BV441" s="1"/>
      <c r="BW441" s="1"/>
      <c r="BX441" s="1"/>
    </row>
    <row r="442" spans="1:76" ht="18.75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86"/>
      <c r="P442" s="1"/>
      <c r="Q442" s="89"/>
      <c r="R442" s="3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86"/>
      <c r="AI442" s="1"/>
      <c r="AJ442" s="1"/>
      <c r="AK442" s="1"/>
      <c r="AL442" s="86"/>
      <c r="AM442" s="9"/>
      <c r="AN442" s="9"/>
      <c r="AO442" s="9"/>
      <c r="AP442" s="9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  <c r="BL442" s="1"/>
      <c r="BM442" s="1"/>
      <c r="BN442" s="1"/>
      <c r="BO442" s="1"/>
      <c r="BP442" s="1"/>
      <c r="BQ442" s="1"/>
      <c r="BR442" s="1"/>
      <c r="BS442" s="1"/>
      <c r="BT442" s="1"/>
      <c r="BU442" s="1"/>
      <c r="BV442" s="1"/>
      <c r="BW442" s="1"/>
      <c r="BX442" s="1"/>
    </row>
    <row r="443" spans="1:76" ht="18.75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86"/>
      <c r="P443" s="1"/>
      <c r="Q443" s="89"/>
      <c r="R443" s="3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86"/>
      <c r="AI443" s="1"/>
      <c r="AJ443" s="1"/>
      <c r="AK443" s="1"/>
      <c r="AL443" s="86"/>
      <c r="AM443" s="9"/>
      <c r="AN443" s="9"/>
      <c r="AO443" s="9"/>
      <c r="AP443" s="9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  <c r="BL443" s="1"/>
      <c r="BM443" s="1"/>
      <c r="BN443" s="1"/>
      <c r="BO443" s="1"/>
      <c r="BP443" s="1"/>
      <c r="BQ443" s="1"/>
      <c r="BR443" s="1"/>
      <c r="BS443" s="1"/>
      <c r="BT443" s="1"/>
      <c r="BU443" s="1"/>
      <c r="BV443" s="1"/>
      <c r="BW443" s="1"/>
      <c r="BX443" s="1"/>
    </row>
    <row r="444" spans="1:76" ht="18.75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86"/>
      <c r="P444" s="1"/>
      <c r="Q444" s="89"/>
      <c r="R444" s="3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86"/>
      <c r="AI444" s="1"/>
      <c r="AJ444" s="1"/>
      <c r="AK444" s="1"/>
      <c r="AL444" s="86"/>
      <c r="AM444" s="9"/>
      <c r="AN444" s="9"/>
      <c r="AO444" s="9"/>
      <c r="AP444" s="9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  <c r="BL444" s="1"/>
      <c r="BM444" s="1"/>
      <c r="BN444" s="1"/>
      <c r="BO444" s="1"/>
      <c r="BP444" s="1"/>
      <c r="BQ444" s="1"/>
      <c r="BR444" s="1"/>
      <c r="BS444" s="1"/>
      <c r="BT444" s="1"/>
      <c r="BU444" s="1"/>
      <c r="BV444" s="1"/>
      <c r="BW444" s="1"/>
      <c r="BX444" s="1"/>
    </row>
    <row r="445" spans="1:76" ht="18.75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86"/>
      <c r="P445" s="1"/>
      <c r="Q445" s="89"/>
      <c r="R445" s="3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86"/>
      <c r="AI445" s="1"/>
      <c r="AJ445" s="1"/>
      <c r="AK445" s="1"/>
      <c r="AL445" s="86"/>
      <c r="AM445" s="9"/>
      <c r="AN445" s="9"/>
      <c r="AO445" s="9"/>
      <c r="AP445" s="9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  <c r="BL445" s="1"/>
      <c r="BM445" s="1"/>
      <c r="BN445" s="1"/>
      <c r="BO445" s="1"/>
      <c r="BP445" s="1"/>
      <c r="BQ445" s="1"/>
      <c r="BR445" s="1"/>
      <c r="BS445" s="1"/>
      <c r="BT445" s="1"/>
      <c r="BU445" s="1"/>
      <c r="BV445" s="1"/>
      <c r="BW445" s="1"/>
      <c r="BX445" s="1"/>
    </row>
    <row r="446" spans="1:76" ht="18.75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86"/>
      <c r="P446" s="1"/>
      <c r="Q446" s="89"/>
      <c r="R446" s="3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86"/>
      <c r="AI446" s="1"/>
      <c r="AJ446" s="1"/>
      <c r="AK446" s="1"/>
      <c r="AL446" s="86"/>
      <c r="AM446" s="9"/>
      <c r="AN446" s="9"/>
      <c r="AO446" s="9"/>
      <c r="AP446" s="9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  <c r="BL446" s="1"/>
      <c r="BM446" s="1"/>
      <c r="BN446" s="1"/>
      <c r="BO446" s="1"/>
      <c r="BP446" s="1"/>
      <c r="BQ446" s="1"/>
      <c r="BR446" s="1"/>
      <c r="BS446" s="1"/>
      <c r="BT446" s="1"/>
      <c r="BU446" s="1"/>
      <c r="BV446" s="1"/>
      <c r="BW446" s="1"/>
      <c r="BX446" s="1"/>
    </row>
    <row r="447" spans="1:76" ht="18.75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86"/>
      <c r="P447" s="1"/>
      <c r="Q447" s="89"/>
      <c r="R447" s="3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86"/>
      <c r="AI447" s="1"/>
      <c r="AJ447" s="1"/>
      <c r="AK447" s="1"/>
      <c r="AL447" s="86"/>
      <c r="AM447" s="9"/>
      <c r="AN447" s="9"/>
      <c r="AO447" s="9"/>
      <c r="AP447" s="9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  <c r="BL447" s="1"/>
      <c r="BM447" s="1"/>
      <c r="BN447" s="1"/>
      <c r="BO447" s="1"/>
      <c r="BP447" s="1"/>
      <c r="BQ447" s="1"/>
      <c r="BR447" s="1"/>
      <c r="BS447" s="1"/>
      <c r="BT447" s="1"/>
      <c r="BU447" s="1"/>
      <c r="BV447" s="1"/>
      <c r="BW447" s="1"/>
      <c r="BX447" s="1"/>
    </row>
    <row r="448" spans="1:76" ht="18.75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86"/>
      <c r="P448" s="1"/>
      <c r="Q448" s="89"/>
      <c r="R448" s="3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86"/>
      <c r="AI448" s="1"/>
      <c r="AJ448" s="1"/>
      <c r="AK448" s="1"/>
      <c r="AL448" s="86"/>
      <c r="AM448" s="9"/>
      <c r="AN448" s="9"/>
      <c r="AO448" s="9"/>
      <c r="AP448" s="9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  <c r="BL448" s="1"/>
      <c r="BM448" s="1"/>
      <c r="BN448" s="1"/>
      <c r="BO448" s="1"/>
      <c r="BP448" s="1"/>
      <c r="BQ448" s="1"/>
      <c r="BR448" s="1"/>
      <c r="BS448" s="1"/>
      <c r="BT448" s="1"/>
      <c r="BU448" s="1"/>
      <c r="BV448" s="1"/>
      <c r="BW448" s="1"/>
      <c r="BX448" s="1"/>
    </row>
    <row r="449" spans="1:76" ht="18.75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86"/>
      <c r="P449" s="1"/>
      <c r="Q449" s="89"/>
      <c r="R449" s="3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86"/>
      <c r="AI449" s="1"/>
      <c r="AJ449" s="1"/>
      <c r="AK449" s="1"/>
      <c r="AL449" s="86"/>
      <c r="AM449" s="9"/>
      <c r="AN449" s="9"/>
      <c r="AO449" s="9"/>
      <c r="AP449" s="9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  <c r="BL449" s="1"/>
      <c r="BM449" s="1"/>
      <c r="BN449" s="1"/>
      <c r="BO449" s="1"/>
      <c r="BP449" s="1"/>
      <c r="BQ449" s="1"/>
      <c r="BR449" s="1"/>
      <c r="BS449" s="1"/>
      <c r="BT449" s="1"/>
      <c r="BU449" s="1"/>
      <c r="BV449" s="1"/>
      <c r="BW449" s="1"/>
      <c r="BX449" s="1"/>
    </row>
    <row r="450" spans="1:76" ht="18.75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86"/>
      <c r="P450" s="1"/>
      <c r="Q450" s="89"/>
      <c r="R450" s="3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86"/>
      <c r="AI450" s="1"/>
      <c r="AJ450" s="1"/>
      <c r="AK450" s="1"/>
      <c r="AL450" s="86"/>
      <c r="AM450" s="9"/>
      <c r="AN450" s="9"/>
      <c r="AO450" s="9"/>
      <c r="AP450" s="9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  <c r="BL450" s="1"/>
      <c r="BM450" s="1"/>
      <c r="BN450" s="1"/>
      <c r="BO450" s="1"/>
      <c r="BP450" s="1"/>
      <c r="BQ450" s="1"/>
      <c r="BR450" s="1"/>
      <c r="BS450" s="1"/>
      <c r="BT450" s="1"/>
      <c r="BU450" s="1"/>
      <c r="BV450" s="1"/>
      <c r="BW450" s="1"/>
      <c r="BX450" s="1"/>
    </row>
    <row r="451" spans="1:76" ht="18.75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86"/>
      <c r="P451" s="1"/>
      <c r="Q451" s="89"/>
      <c r="R451" s="3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86"/>
      <c r="AI451" s="1"/>
      <c r="AJ451" s="1"/>
      <c r="AK451" s="1"/>
      <c r="AL451" s="86"/>
      <c r="AM451" s="9"/>
      <c r="AN451" s="9"/>
      <c r="AO451" s="9"/>
      <c r="AP451" s="9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  <c r="BL451" s="1"/>
      <c r="BM451" s="1"/>
      <c r="BN451" s="1"/>
      <c r="BO451" s="1"/>
      <c r="BP451" s="1"/>
      <c r="BQ451" s="1"/>
      <c r="BR451" s="1"/>
      <c r="BS451" s="1"/>
      <c r="BT451" s="1"/>
      <c r="BU451" s="1"/>
      <c r="BV451" s="1"/>
      <c r="BW451" s="1"/>
      <c r="BX451" s="1"/>
    </row>
    <row r="452" spans="1:76" ht="18.75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86"/>
      <c r="P452" s="1"/>
      <c r="Q452" s="89"/>
      <c r="R452" s="3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86"/>
      <c r="AI452" s="1"/>
      <c r="AJ452" s="1"/>
      <c r="AK452" s="1"/>
      <c r="AL452" s="86"/>
      <c r="AM452" s="9"/>
      <c r="AN452" s="9"/>
      <c r="AO452" s="9"/>
      <c r="AP452" s="9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  <c r="BL452" s="1"/>
      <c r="BM452" s="1"/>
      <c r="BN452" s="1"/>
      <c r="BO452" s="1"/>
      <c r="BP452" s="1"/>
      <c r="BQ452" s="1"/>
      <c r="BR452" s="1"/>
      <c r="BS452" s="1"/>
      <c r="BT452" s="1"/>
      <c r="BU452" s="1"/>
      <c r="BV452" s="1"/>
      <c r="BW452" s="1"/>
      <c r="BX452" s="1"/>
    </row>
    <row r="453" spans="1:76" ht="18.75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86"/>
      <c r="P453" s="1"/>
      <c r="Q453" s="89"/>
      <c r="R453" s="3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86"/>
      <c r="AI453" s="1"/>
      <c r="AJ453" s="1"/>
      <c r="AK453" s="1"/>
      <c r="AL453" s="86"/>
      <c r="AM453" s="9"/>
      <c r="AN453" s="9"/>
      <c r="AO453" s="9"/>
      <c r="AP453" s="9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  <c r="BL453" s="1"/>
      <c r="BM453" s="1"/>
      <c r="BN453" s="1"/>
      <c r="BO453" s="1"/>
      <c r="BP453" s="1"/>
      <c r="BQ453" s="1"/>
      <c r="BR453" s="1"/>
      <c r="BS453" s="1"/>
      <c r="BT453" s="1"/>
      <c r="BU453" s="1"/>
      <c r="BV453" s="1"/>
      <c r="BW453" s="1"/>
      <c r="BX453" s="1"/>
    </row>
    <row r="454" spans="1:76" ht="18.75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86"/>
      <c r="P454" s="1"/>
      <c r="Q454" s="89"/>
      <c r="R454" s="3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86"/>
      <c r="AI454" s="1"/>
      <c r="AJ454" s="1"/>
      <c r="AK454" s="1"/>
      <c r="AL454" s="86"/>
      <c r="AM454" s="9"/>
      <c r="AN454" s="9"/>
      <c r="AO454" s="9"/>
      <c r="AP454" s="9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  <c r="BL454" s="1"/>
      <c r="BM454" s="1"/>
      <c r="BN454" s="1"/>
      <c r="BO454" s="1"/>
      <c r="BP454" s="1"/>
      <c r="BQ454" s="1"/>
      <c r="BR454" s="1"/>
      <c r="BS454" s="1"/>
      <c r="BT454" s="1"/>
      <c r="BU454" s="1"/>
      <c r="BV454" s="1"/>
      <c r="BW454" s="1"/>
      <c r="BX454" s="1"/>
    </row>
    <row r="455" spans="1:76" ht="18.75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86"/>
      <c r="P455" s="1"/>
      <c r="Q455" s="89"/>
      <c r="R455" s="3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86"/>
      <c r="AI455" s="1"/>
      <c r="AJ455" s="1"/>
      <c r="AK455" s="1"/>
      <c r="AL455" s="86"/>
      <c r="AM455" s="9"/>
      <c r="AN455" s="9"/>
      <c r="AO455" s="9"/>
      <c r="AP455" s="9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  <c r="BL455" s="1"/>
      <c r="BM455" s="1"/>
      <c r="BN455" s="1"/>
      <c r="BO455" s="1"/>
      <c r="BP455" s="1"/>
      <c r="BQ455" s="1"/>
      <c r="BR455" s="1"/>
      <c r="BS455" s="1"/>
      <c r="BT455" s="1"/>
      <c r="BU455" s="1"/>
      <c r="BV455" s="1"/>
      <c r="BW455" s="1"/>
      <c r="BX455" s="1"/>
    </row>
    <row r="456" spans="1:76" ht="18.75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86"/>
      <c r="P456" s="1"/>
      <c r="Q456" s="89"/>
      <c r="R456" s="3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86"/>
      <c r="AI456" s="1"/>
      <c r="AJ456" s="1"/>
      <c r="AK456" s="1"/>
      <c r="AL456" s="86"/>
      <c r="AM456" s="9"/>
      <c r="AN456" s="9"/>
      <c r="AO456" s="9"/>
      <c r="AP456" s="9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  <c r="BL456" s="1"/>
      <c r="BM456" s="1"/>
      <c r="BN456" s="1"/>
      <c r="BO456" s="1"/>
      <c r="BP456" s="1"/>
      <c r="BQ456" s="1"/>
      <c r="BR456" s="1"/>
      <c r="BS456" s="1"/>
      <c r="BT456" s="1"/>
      <c r="BU456" s="1"/>
      <c r="BV456" s="1"/>
      <c r="BW456" s="1"/>
      <c r="BX456" s="1"/>
    </row>
    <row r="457" spans="1:76" ht="18.75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86"/>
      <c r="P457" s="1"/>
      <c r="Q457" s="89"/>
      <c r="R457" s="3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86"/>
      <c r="AI457" s="1"/>
      <c r="AJ457" s="1"/>
      <c r="AK457" s="1"/>
      <c r="AL457" s="86"/>
      <c r="AM457" s="9"/>
      <c r="AN457" s="9"/>
      <c r="AO457" s="9"/>
      <c r="AP457" s="9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  <c r="BL457" s="1"/>
      <c r="BM457" s="1"/>
      <c r="BN457" s="1"/>
      <c r="BO457" s="1"/>
      <c r="BP457" s="1"/>
      <c r="BQ457" s="1"/>
      <c r="BR457" s="1"/>
      <c r="BS457" s="1"/>
      <c r="BT457" s="1"/>
      <c r="BU457" s="1"/>
      <c r="BV457" s="1"/>
      <c r="BW457" s="1"/>
      <c r="BX457" s="1"/>
    </row>
    <row r="458" spans="1:76" ht="18.75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86"/>
      <c r="P458" s="1"/>
      <c r="Q458" s="89"/>
      <c r="R458" s="3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86"/>
      <c r="AI458" s="1"/>
      <c r="AJ458" s="1"/>
      <c r="AK458" s="1"/>
      <c r="AL458" s="86"/>
      <c r="AM458" s="9"/>
      <c r="AN458" s="9"/>
      <c r="AO458" s="9"/>
      <c r="AP458" s="9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  <c r="BL458" s="1"/>
      <c r="BM458" s="1"/>
      <c r="BN458" s="1"/>
      <c r="BO458" s="1"/>
      <c r="BP458" s="1"/>
      <c r="BQ458" s="1"/>
      <c r="BR458" s="1"/>
      <c r="BS458" s="1"/>
      <c r="BT458" s="1"/>
      <c r="BU458" s="1"/>
      <c r="BV458" s="1"/>
      <c r="BW458" s="1"/>
      <c r="BX458" s="1"/>
    </row>
    <row r="459" spans="1:76" ht="18.75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86"/>
      <c r="P459" s="1"/>
      <c r="Q459" s="89"/>
      <c r="R459" s="3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86"/>
      <c r="AI459" s="1"/>
      <c r="AJ459" s="1"/>
      <c r="AK459" s="1"/>
      <c r="AL459" s="86"/>
      <c r="AM459" s="9"/>
      <c r="AN459" s="9"/>
      <c r="AO459" s="9"/>
      <c r="AP459" s="9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  <c r="BL459" s="1"/>
      <c r="BM459" s="1"/>
      <c r="BN459" s="1"/>
      <c r="BO459" s="1"/>
      <c r="BP459" s="1"/>
      <c r="BQ459" s="1"/>
      <c r="BR459" s="1"/>
      <c r="BS459" s="1"/>
      <c r="BT459" s="1"/>
      <c r="BU459" s="1"/>
      <c r="BV459" s="1"/>
      <c r="BW459" s="1"/>
      <c r="BX459" s="1"/>
    </row>
    <row r="460" spans="1:76" ht="18.75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86"/>
      <c r="P460" s="1"/>
      <c r="Q460" s="89"/>
      <c r="R460" s="3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86"/>
      <c r="AI460" s="1"/>
      <c r="AJ460" s="1"/>
      <c r="AK460" s="1"/>
      <c r="AL460" s="86"/>
      <c r="AM460" s="9"/>
      <c r="AN460" s="9"/>
      <c r="AO460" s="9"/>
      <c r="AP460" s="9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  <c r="BL460" s="1"/>
      <c r="BM460" s="1"/>
      <c r="BN460" s="1"/>
      <c r="BO460" s="1"/>
      <c r="BP460" s="1"/>
      <c r="BQ460" s="1"/>
      <c r="BR460" s="1"/>
      <c r="BS460" s="1"/>
      <c r="BT460" s="1"/>
      <c r="BU460" s="1"/>
      <c r="BV460" s="1"/>
      <c r="BW460" s="1"/>
      <c r="BX460" s="1"/>
    </row>
    <row r="461" spans="1:76" ht="18.75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86"/>
      <c r="P461" s="1"/>
      <c r="Q461" s="89"/>
      <c r="R461" s="3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86"/>
      <c r="AI461" s="1"/>
      <c r="AJ461" s="1"/>
      <c r="AK461" s="1"/>
      <c r="AL461" s="86"/>
      <c r="AM461" s="9"/>
      <c r="AN461" s="9"/>
      <c r="AO461" s="9"/>
      <c r="AP461" s="9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  <c r="BL461" s="1"/>
      <c r="BM461" s="1"/>
      <c r="BN461" s="1"/>
      <c r="BO461" s="1"/>
      <c r="BP461" s="1"/>
      <c r="BQ461" s="1"/>
      <c r="BR461" s="1"/>
      <c r="BS461" s="1"/>
      <c r="BT461" s="1"/>
      <c r="BU461" s="1"/>
      <c r="BV461" s="1"/>
      <c r="BW461" s="1"/>
      <c r="BX461" s="1"/>
    </row>
    <row r="462" spans="1:76" ht="18.75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86"/>
      <c r="P462" s="1"/>
      <c r="Q462" s="89"/>
      <c r="R462" s="3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86"/>
      <c r="AI462" s="1"/>
      <c r="AJ462" s="1"/>
      <c r="AK462" s="1"/>
      <c r="AL462" s="86"/>
      <c r="AM462" s="9"/>
      <c r="AN462" s="9"/>
      <c r="AO462" s="9"/>
      <c r="AP462" s="9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  <c r="BL462" s="1"/>
      <c r="BM462" s="1"/>
      <c r="BN462" s="1"/>
      <c r="BO462" s="1"/>
      <c r="BP462" s="1"/>
      <c r="BQ462" s="1"/>
      <c r="BR462" s="1"/>
      <c r="BS462" s="1"/>
      <c r="BT462" s="1"/>
      <c r="BU462" s="1"/>
      <c r="BV462" s="1"/>
      <c r="BW462" s="1"/>
      <c r="BX462" s="1"/>
    </row>
    <row r="463" spans="1:76" ht="18.75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86"/>
      <c r="P463" s="1"/>
      <c r="Q463" s="89"/>
      <c r="R463" s="3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86"/>
      <c r="AI463" s="1"/>
      <c r="AJ463" s="1"/>
      <c r="AK463" s="1"/>
      <c r="AL463" s="86"/>
      <c r="AM463" s="9"/>
      <c r="AN463" s="9"/>
      <c r="AO463" s="9"/>
      <c r="AP463" s="9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  <c r="BL463" s="1"/>
      <c r="BM463" s="1"/>
      <c r="BN463" s="1"/>
      <c r="BO463" s="1"/>
      <c r="BP463" s="1"/>
      <c r="BQ463" s="1"/>
      <c r="BR463" s="1"/>
      <c r="BS463" s="1"/>
      <c r="BT463" s="1"/>
      <c r="BU463" s="1"/>
      <c r="BV463" s="1"/>
      <c r="BW463" s="1"/>
      <c r="BX463" s="1"/>
    </row>
    <row r="464" spans="1:76" ht="18.75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86"/>
      <c r="P464" s="1"/>
      <c r="Q464" s="89"/>
      <c r="R464" s="3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86"/>
      <c r="AI464" s="1"/>
      <c r="AJ464" s="1"/>
      <c r="AK464" s="1"/>
      <c r="AL464" s="86"/>
      <c r="AM464" s="9"/>
      <c r="AN464" s="9"/>
      <c r="AO464" s="9"/>
      <c r="AP464" s="9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  <c r="BL464" s="1"/>
      <c r="BM464" s="1"/>
      <c r="BN464" s="1"/>
      <c r="BO464" s="1"/>
      <c r="BP464" s="1"/>
      <c r="BQ464" s="1"/>
      <c r="BR464" s="1"/>
      <c r="BS464" s="1"/>
      <c r="BT464" s="1"/>
      <c r="BU464" s="1"/>
      <c r="BV464" s="1"/>
      <c r="BW464" s="1"/>
      <c r="BX464" s="1"/>
    </row>
    <row r="465" spans="1:76" ht="18.75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86"/>
      <c r="P465" s="1"/>
      <c r="Q465" s="89"/>
      <c r="R465" s="3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86"/>
      <c r="AI465" s="1"/>
      <c r="AJ465" s="1"/>
      <c r="AK465" s="1"/>
      <c r="AL465" s="86"/>
      <c r="AM465" s="9"/>
      <c r="AN465" s="9"/>
      <c r="AO465" s="9"/>
      <c r="AP465" s="9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  <c r="BL465" s="1"/>
      <c r="BM465" s="1"/>
      <c r="BN465" s="1"/>
      <c r="BO465" s="1"/>
      <c r="BP465" s="1"/>
      <c r="BQ465" s="1"/>
      <c r="BR465" s="1"/>
      <c r="BS465" s="1"/>
      <c r="BT465" s="1"/>
      <c r="BU465" s="1"/>
      <c r="BV465" s="1"/>
      <c r="BW465" s="1"/>
      <c r="BX465" s="1"/>
    </row>
    <row r="466" spans="1:76" ht="18.75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86"/>
      <c r="P466" s="1"/>
      <c r="Q466" s="89"/>
      <c r="R466" s="3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86"/>
      <c r="AI466" s="1"/>
      <c r="AJ466" s="1"/>
      <c r="AK466" s="1"/>
      <c r="AL466" s="86"/>
      <c r="AM466" s="9"/>
      <c r="AN466" s="9"/>
      <c r="AO466" s="9"/>
      <c r="AP466" s="9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  <c r="BL466" s="1"/>
      <c r="BM466" s="1"/>
      <c r="BN466" s="1"/>
      <c r="BO466" s="1"/>
      <c r="BP466" s="1"/>
      <c r="BQ466" s="1"/>
      <c r="BR466" s="1"/>
      <c r="BS466" s="1"/>
      <c r="BT466" s="1"/>
      <c r="BU466" s="1"/>
      <c r="BV466" s="1"/>
      <c r="BW466" s="1"/>
      <c r="BX466" s="1"/>
    </row>
    <row r="467" spans="1:76" ht="18.75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86"/>
      <c r="P467" s="1"/>
      <c r="Q467" s="89"/>
      <c r="R467" s="3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86"/>
      <c r="AI467" s="1"/>
      <c r="AJ467" s="1"/>
      <c r="AK467" s="1"/>
      <c r="AL467" s="86"/>
      <c r="AM467" s="9"/>
      <c r="AN467" s="9"/>
      <c r="AO467" s="9"/>
      <c r="AP467" s="9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  <c r="BL467" s="1"/>
      <c r="BM467" s="1"/>
      <c r="BN467" s="1"/>
      <c r="BO467" s="1"/>
      <c r="BP467" s="1"/>
      <c r="BQ467" s="1"/>
      <c r="BR467" s="1"/>
      <c r="BS467" s="1"/>
      <c r="BT467" s="1"/>
      <c r="BU467" s="1"/>
      <c r="BV467" s="1"/>
      <c r="BW467" s="1"/>
      <c r="BX467" s="1"/>
    </row>
    <row r="468" spans="1:76" ht="18.75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86"/>
      <c r="P468" s="1"/>
      <c r="Q468" s="89"/>
      <c r="R468" s="3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86"/>
      <c r="AI468" s="1"/>
      <c r="AJ468" s="1"/>
      <c r="AK468" s="1"/>
      <c r="AL468" s="86"/>
      <c r="AM468" s="9"/>
      <c r="AN468" s="9"/>
      <c r="AO468" s="9"/>
      <c r="AP468" s="9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  <c r="BL468" s="1"/>
      <c r="BM468" s="1"/>
      <c r="BN468" s="1"/>
      <c r="BO468" s="1"/>
      <c r="BP468" s="1"/>
      <c r="BQ468" s="1"/>
      <c r="BR468" s="1"/>
      <c r="BS468" s="1"/>
      <c r="BT468" s="1"/>
      <c r="BU468" s="1"/>
      <c r="BV468" s="1"/>
      <c r="BW468" s="1"/>
      <c r="BX468" s="1"/>
    </row>
    <row r="469" spans="1:76" ht="18.75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86"/>
      <c r="P469" s="1"/>
      <c r="Q469" s="89"/>
      <c r="R469" s="3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86"/>
      <c r="AI469" s="1"/>
      <c r="AJ469" s="1"/>
      <c r="AK469" s="1"/>
      <c r="AL469" s="86"/>
      <c r="AM469" s="9"/>
      <c r="AN469" s="9"/>
      <c r="AO469" s="9"/>
      <c r="AP469" s="9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  <c r="BL469" s="1"/>
      <c r="BM469" s="1"/>
      <c r="BN469" s="1"/>
      <c r="BO469" s="1"/>
      <c r="BP469" s="1"/>
      <c r="BQ469" s="1"/>
      <c r="BR469" s="1"/>
      <c r="BS469" s="1"/>
      <c r="BT469" s="1"/>
      <c r="BU469" s="1"/>
      <c r="BV469" s="1"/>
      <c r="BW469" s="1"/>
      <c r="BX469" s="1"/>
    </row>
    <row r="470" spans="1:76" ht="18.75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86"/>
      <c r="P470" s="1"/>
      <c r="Q470" s="89"/>
      <c r="R470" s="3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86"/>
      <c r="AI470" s="1"/>
      <c r="AJ470" s="1"/>
      <c r="AK470" s="1"/>
      <c r="AL470" s="86"/>
      <c r="AM470" s="9"/>
      <c r="AN470" s="9"/>
      <c r="AO470" s="9"/>
      <c r="AP470" s="9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  <c r="BL470" s="1"/>
      <c r="BM470" s="1"/>
      <c r="BN470" s="1"/>
      <c r="BO470" s="1"/>
      <c r="BP470" s="1"/>
      <c r="BQ470" s="1"/>
      <c r="BR470" s="1"/>
      <c r="BS470" s="1"/>
      <c r="BT470" s="1"/>
      <c r="BU470" s="1"/>
      <c r="BV470" s="1"/>
      <c r="BW470" s="1"/>
      <c r="BX470" s="1"/>
    </row>
    <row r="471" spans="1:76" ht="18.75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86"/>
      <c r="P471" s="1"/>
      <c r="Q471" s="89"/>
      <c r="R471" s="3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86"/>
      <c r="AI471" s="1"/>
      <c r="AJ471" s="1"/>
      <c r="AK471" s="1"/>
      <c r="AL471" s="86"/>
      <c r="AM471" s="9"/>
      <c r="AN471" s="9"/>
      <c r="AO471" s="9"/>
      <c r="AP471" s="9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  <c r="BL471" s="1"/>
      <c r="BM471" s="1"/>
      <c r="BN471" s="1"/>
      <c r="BO471" s="1"/>
      <c r="BP471" s="1"/>
      <c r="BQ471" s="1"/>
      <c r="BR471" s="1"/>
      <c r="BS471" s="1"/>
      <c r="BT471" s="1"/>
      <c r="BU471" s="1"/>
      <c r="BV471" s="1"/>
      <c r="BW471" s="1"/>
      <c r="BX471" s="1"/>
    </row>
    <row r="472" spans="1:76" ht="18.75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86"/>
      <c r="P472" s="1"/>
      <c r="Q472" s="89"/>
      <c r="R472" s="3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86"/>
      <c r="AI472" s="1"/>
      <c r="AJ472" s="1"/>
      <c r="AK472" s="1"/>
      <c r="AL472" s="86"/>
      <c r="AM472" s="9"/>
      <c r="AN472" s="9"/>
      <c r="AO472" s="9"/>
      <c r="AP472" s="9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  <c r="BL472" s="1"/>
      <c r="BM472" s="1"/>
      <c r="BN472" s="1"/>
      <c r="BO472" s="1"/>
      <c r="BP472" s="1"/>
      <c r="BQ472" s="1"/>
      <c r="BR472" s="1"/>
      <c r="BS472" s="1"/>
      <c r="BT472" s="1"/>
      <c r="BU472" s="1"/>
      <c r="BV472" s="1"/>
      <c r="BW472" s="1"/>
      <c r="BX472" s="1"/>
    </row>
    <row r="473" spans="1:76" ht="18.75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86"/>
      <c r="P473" s="1"/>
      <c r="Q473" s="89"/>
      <c r="R473" s="3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86"/>
      <c r="AI473" s="1"/>
      <c r="AJ473" s="1"/>
      <c r="AK473" s="1"/>
      <c r="AL473" s="86"/>
      <c r="AM473" s="9"/>
      <c r="AN473" s="9"/>
      <c r="AO473" s="9"/>
      <c r="AP473" s="9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  <c r="BL473" s="1"/>
      <c r="BM473" s="1"/>
      <c r="BN473" s="1"/>
      <c r="BO473" s="1"/>
      <c r="BP473" s="1"/>
      <c r="BQ473" s="1"/>
      <c r="BR473" s="1"/>
      <c r="BS473" s="1"/>
      <c r="BT473" s="1"/>
      <c r="BU473" s="1"/>
      <c r="BV473" s="1"/>
      <c r="BW473" s="1"/>
      <c r="BX473" s="1"/>
    </row>
    <row r="474" spans="1:76" ht="18.75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86"/>
      <c r="P474" s="1"/>
      <c r="Q474" s="89"/>
      <c r="R474" s="3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86"/>
      <c r="AI474" s="1"/>
      <c r="AJ474" s="1"/>
      <c r="AK474" s="1"/>
      <c r="AL474" s="86"/>
      <c r="AM474" s="9"/>
      <c r="AN474" s="9"/>
      <c r="AO474" s="9"/>
      <c r="AP474" s="9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  <c r="BL474" s="1"/>
      <c r="BM474" s="1"/>
      <c r="BN474" s="1"/>
      <c r="BO474" s="1"/>
      <c r="BP474" s="1"/>
      <c r="BQ474" s="1"/>
      <c r="BR474" s="1"/>
      <c r="BS474" s="1"/>
      <c r="BT474" s="1"/>
      <c r="BU474" s="1"/>
      <c r="BV474" s="1"/>
      <c r="BW474" s="1"/>
      <c r="BX474" s="1"/>
    </row>
    <row r="475" spans="1:76" ht="18.75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86"/>
      <c r="P475" s="1"/>
      <c r="Q475" s="89"/>
      <c r="R475" s="3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86"/>
      <c r="AI475" s="1"/>
      <c r="AJ475" s="1"/>
      <c r="AK475" s="1"/>
      <c r="AL475" s="86"/>
      <c r="AM475" s="9"/>
      <c r="AN475" s="9"/>
      <c r="AO475" s="9"/>
      <c r="AP475" s="9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  <c r="BL475" s="1"/>
      <c r="BM475" s="1"/>
      <c r="BN475" s="1"/>
      <c r="BO475" s="1"/>
      <c r="BP475" s="1"/>
      <c r="BQ475" s="1"/>
      <c r="BR475" s="1"/>
      <c r="BS475" s="1"/>
      <c r="BT475" s="1"/>
      <c r="BU475" s="1"/>
      <c r="BV475" s="1"/>
      <c r="BW475" s="1"/>
      <c r="BX475" s="1"/>
    </row>
    <row r="476" spans="1:76" ht="18.75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86"/>
      <c r="P476" s="1"/>
      <c r="Q476" s="89"/>
      <c r="R476" s="3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86"/>
      <c r="AI476" s="1"/>
      <c r="AJ476" s="1"/>
      <c r="AK476" s="1"/>
      <c r="AL476" s="86"/>
      <c r="AM476" s="9"/>
      <c r="AN476" s="9"/>
      <c r="AO476" s="9"/>
      <c r="AP476" s="9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  <c r="BL476" s="1"/>
      <c r="BM476" s="1"/>
      <c r="BN476" s="1"/>
      <c r="BO476" s="1"/>
      <c r="BP476" s="1"/>
      <c r="BQ476" s="1"/>
      <c r="BR476" s="1"/>
      <c r="BS476" s="1"/>
      <c r="BT476" s="1"/>
      <c r="BU476" s="1"/>
      <c r="BV476" s="1"/>
      <c r="BW476" s="1"/>
      <c r="BX476" s="1"/>
    </row>
    <row r="477" spans="1:76" ht="18.75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86"/>
      <c r="P477" s="1"/>
      <c r="Q477" s="89"/>
      <c r="R477" s="3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86"/>
      <c r="AI477" s="1"/>
      <c r="AJ477" s="1"/>
      <c r="AK477" s="1"/>
      <c r="AL477" s="86"/>
      <c r="AM477" s="9"/>
      <c r="AN477" s="9"/>
      <c r="AO477" s="9"/>
      <c r="AP477" s="9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  <c r="BL477" s="1"/>
      <c r="BM477" s="1"/>
      <c r="BN477" s="1"/>
      <c r="BO477" s="1"/>
      <c r="BP477" s="1"/>
      <c r="BQ477" s="1"/>
      <c r="BR477" s="1"/>
      <c r="BS477" s="1"/>
      <c r="BT477" s="1"/>
      <c r="BU477" s="1"/>
      <c r="BV477" s="1"/>
      <c r="BW477" s="1"/>
      <c r="BX477" s="1"/>
    </row>
    <row r="478" spans="1:76" ht="18.75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86"/>
      <c r="P478" s="1"/>
      <c r="Q478" s="89"/>
      <c r="R478" s="3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86"/>
      <c r="AI478" s="1"/>
      <c r="AJ478" s="1"/>
      <c r="AK478" s="1"/>
      <c r="AL478" s="86"/>
      <c r="AM478" s="9"/>
      <c r="AN478" s="9"/>
      <c r="AO478" s="9"/>
      <c r="AP478" s="9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  <c r="BL478" s="1"/>
      <c r="BM478" s="1"/>
      <c r="BN478" s="1"/>
      <c r="BO478" s="1"/>
      <c r="BP478" s="1"/>
      <c r="BQ478" s="1"/>
      <c r="BR478" s="1"/>
      <c r="BS478" s="1"/>
      <c r="BT478" s="1"/>
      <c r="BU478" s="1"/>
      <c r="BV478" s="1"/>
      <c r="BW478" s="1"/>
      <c r="BX478" s="1"/>
    </row>
    <row r="479" spans="1:76" ht="18.75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86"/>
      <c r="P479" s="1"/>
      <c r="Q479" s="89"/>
      <c r="R479" s="3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86"/>
      <c r="AI479" s="1"/>
      <c r="AJ479" s="1"/>
      <c r="AK479" s="1"/>
      <c r="AL479" s="86"/>
      <c r="AM479" s="9"/>
      <c r="AN479" s="9"/>
      <c r="AO479" s="9"/>
      <c r="AP479" s="9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  <c r="BL479" s="1"/>
      <c r="BM479" s="1"/>
      <c r="BN479" s="1"/>
      <c r="BO479" s="1"/>
      <c r="BP479" s="1"/>
      <c r="BQ479" s="1"/>
      <c r="BR479" s="1"/>
      <c r="BS479" s="1"/>
      <c r="BT479" s="1"/>
      <c r="BU479" s="1"/>
      <c r="BV479" s="1"/>
      <c r="BW479" s="1"/>
      <c r="BX479" s="1"/>
    </row>
    <row r="480" spans="1:76" ht="18.75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86"/>
      <c r="P480" s="1"/>
      <c r="Q480" s="89"/>
      <c r="R480" s="3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86"/>
      <c r="AI480" s="1"/>
      <c r="AJ480" s="1"/>
      <c r="AK480" s="1"/>
      <c r="AL480" s="86"/>
      <c r="AM480" s="9"/>
      <c r="AN480" s="9"/>
      <c r="AO480" s="9"/>
      <c r="AP480" s="9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  <c r="BL480" s="1"/>
      <c r="BM480" s="1"/>
      <c r="BN480" s="1"/>
      <c r="BO480" s="1"/>
      <c r="BP480" s="1"/>
      <c r="BQ480" s="1"/>
      <c r="BR480" s="1"/>
      <c r="BS480" s="1"/>
      <c r="BT480" s="1"/>
      <c r="BU480" s="1"/>
      <c r="BV480" s="1"/>
      <c r="BW480" s="1"/>
      <c r="BX480" s="1"/>
    </row>
    <row r="481" spans="1:76" ht="18.75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86"/>
      <c r="P481" s="1"/>
      <c r="Q481" s="89"/>
      <c r="R481" s="3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86"/>
      <c r="AI481" s="1"/>
      <c r="AJ481" s="1"/>
      <c r="AK481" s="1"/>
      <c r="AL481" s="86"/>
      <c r="AM481" s="9"/>
      <c r="AN481" s="9"/>
      <c r="AO481" s="9"/>
      <c r="AP481" s="9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  <c r="BL481" s="1"/>
      <c r="BM481" s="1"/>
      <c r="BN481" s="1"/>
      <c r="BO481" s="1"/>
      <c r="BP481" s="1"/>
      <c r="BQ481" s="1"/>
      <c r="BR481" s="1"/>
      <c r="BS481" s="1"/>
      <c r="BT481" s="1"/>
      <c r="BU481" s="1"/>
      <c r="BV481" s="1"/>
      <c r="BW481" s="1"/>
      <c r="BX481" s="1"/>
    </row>
    <row r="482" spans="1:76" ht="18.75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86"/>
      <c r="P482" s="1"/>
      <c r="Q482" s="89"/>
      <c r="R482" s="3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86"/>
      <c r="AI482" s="1"/>
      <c r="AJ482" s="1"/>
      <c r="AK482" s="1"/>
      <c r="AL482" s="86"/>
      <c r="AM482" s="9"/>
      <c r="AN482" s="9"/>
      <c r="AO482" s="9"/>
      <c r="AP482" s="9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  <c r="BL482" s="1"/>
      <c r="BM482" s="1"/>
      <c r="BN482" s="1"/>
      <c r="BO482" s="1"/>
      <c r="BP482" s="1"/>
      <c r="BQ482" s="1"/>
      <c r="BR482" s="1"/>
      <c r="BS482" s="1"/>
      <c r="BT482" s="1"/>
      <c r="BU482" s="1"/>
      <c r="BV482" s="1"/>
      <c r="BW482" s="1"/>
      <c r="BX482" s="1"/>
    </row>
    <row r="483" spans="1:76" ht="18.75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86"/>
      <c r="P483" s="1"/>
      <c r="Q483" s="89"/>
      <c r="R483" s="3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86"/>
      <c r="AI483" s="1"/>
      <c r="AJ483" s="1"/>
      <c r="AK483" s="1"/>
      <c r="AL483" s="86"/>
      <c r="AM483" s="9"/>
      <c r="AN483" s="9"/>
      <c r="AO483" s="9"/>
      <c r="AP483" s="9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  <c r="BL483" s="1"/>
      <c r="BM483" s="1"/>
      <c r="BN483" s="1"/>
      <c r="BO483" s="1"/>
      <c r="BP483" s="1"/>
      <c r="BQ483" s="1"/>
      <c r="BR483" s="1"/>
      <c r="BS483" s="1"/>
      <c r="BT483" s="1"/>
      <c r="BU483" s="1"/>
      <c r="BV483" s="1"/>
      <c r="BW483" s="1"/>
      <c r="BX483" s="1"/>
    </row>
    <row r="484" spans="1:76" ht="18.75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86"/>
      <c r="P484" s="1"/>
      <c r="Q484" s="89"/>
      <c r="R484" s="3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86"/>
      <c r="AI484" s="1"/>
      <c r="AJ484" s="1"/>
      <c r="AK484" s="1"/>
      <c r="AL484" s="86"/>
      <c r="AM484" s="9"/>
      <c r="AN484" s="9"/>
      <c r="AO484" s="9"/>
      <c r="AP484" s="9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  <c r="BL484" s="1"/>
      <c r="BM484" s="1"/>
      <c r="BN484" s="1"/>
      <c r="BO484" s="1"/>
      <c r="BP484" s="1"/>
      <c r="BQ484" s="1"/>
      <c r="BR484" s="1"/>
      <c r="BS484" s="1"/>
      <c r="BT484" s="1"/>
      <c r="BU484" s="1"/>
      <c r="BV484" s="1"/>
      <c r="BW484" s="1"/>
      <c r="BX484" s="1"/>
    </row>
    <row r="485" spans="1:76" ht="18.75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86"/>
      <c r="P485" s="1"/>
      <c r="Q485" s="89"/>
      <c r="R485" s="3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86"/>
      <c r="AI485" s="1"/>
      <c r="AJ485" s="1"/>
      <c r="AK485" s="1"/>
      <c r="AL485" s="86"/>
      <c r="AM485" s="9"/>
      <c r="AN485" s="9"/>
      <c r="AO485" s="9"/>
      <c r="AP485" s="9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  <c r="BL485" s="1"/>
      <c r="BM485" s="1"/>
      <c r="BN485" s="1"/>
      <c r="BO485" s="1"/>
      <c r="BP485" s="1"/>
      <c r="BQ485" s="1"/>
      <c r="BR485" s="1"/>
      <c r="BS485" s="1"/>
      <c r="BT485" s="1"/>
      <c r="BU485" s="1"/>
      <c r="BV485" s="1"/>
      <c r="BW485" s="1"/>
      <c r="BX485" s="1"/>
    </row>
    <row r="486" spans="1:76" ht="18.75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86"/>
      <c r="P486" s="1"/>
      <c r="Q486" s="89"/>
      <c r="R486" s="3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86"/>
      <c r="AI486" s="1"/>
      <c r="AJ486" s="1"/>
      <c r="AK486" s="1"/>
      <c r="AL486" s="86"/>
      <c r="AM486" s="9"/>
      <c r="AN486" s="9"/>
      <c r="AO486" s="9"/>
      <c r="AP486" s="9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  <c r="BL486" s="1"/>
      <c r="BM486" s="1"/>
      <c r="BN486" s="1"/>
      <c r="BO486" s="1"/>
      <c r="BP486" s="1"/>
      <c r="BQ486" s="1"/>
      <c r="BR486" s="1"/>
      <c r="BS486" s="1"/>
      <c r="BT486" s="1"/>
      <c r="BU486" s="1"/>
      <c r="BV486" s="1"/>
      <c r="BW486" s="1"/>
      <c r="BX486" s="1"/>
    </row>
    <row r="487" spans="1:76" ht="18.75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86"/>
      <c r="P487" s="1"/>
      <c r="Q487" s="89"/>
      <c r="R487" s="3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86"/>
      <c r="AI487" s="1"/>
      <c r="AJ487" s="1"/>
      <c r="AK487" s="1"/>
      <c r="AL487" s="86"/>
      <c r="AM487" s="9"/>
      <c r="AN487" s="9"/>
      <c r="AO487" s="9"/>
      <c r="AP487" s="9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  <c r="BL487" s="1"/>
      <c r="BM487" s="1"/>
      <c r="BN487" s="1"/>
      <c r="BO487" s="1"/>
      <c r="BP487" s="1"/>
      <c r="BQ487" s="1"/>
      <c r="BR487" s="1"/>
      <c r="BS487" s="1"/>
      <c r="BT487" s="1"/>
      <c r="BU487" s="1"/>
      <c r="BV487" s="1"/>
      <c r="BW487" s="1"/>
      <c r="BX487" s="1"/>
    </row>
    <row r="488" spans="1:76" ht="18.75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86"/>
      <c r="P488" s="1"/>
      <c r="Q488" s="89"/>
      <c r="R488" s="3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86"/>
      <c r="AI488" s="1"/>
      <c r="AJ488" s="1"/>
      <c r="AK488" s="1"/>
      <c r="AL488" s="86"/>
      <c r="AM488" s="9"/>
      <c r="AN488" s="9"/>
      <c r="AO488" s="9"/>
      <c r="AP488" s="9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  <c r="BL488" s="1"/>
      <c r="BM488" s="1"/>
      <c r="BN488" s="1"/>
      <c r="BO488" s="1"/>
      <c r="BP488" s="1"/>
      <c r="BQ488" s="1"/>
      <c r="BR488" s="1"/>
      <c r="BS488" s="1"/>
      <c r="BT488" s="1"/>
      <c r="BU488" s="1"/>
      <c r="BV488" s="1"/>
      <c r="BW488" s="1"/>
      <c r="BX488" s="1"/>
    </row>
    <row r="489" spans="1:76" ht="18.75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86"/>
      <c r="P489" s="1"/>
      <c r="Q489" s="89"/>
      <c r="R489" s="3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86"/>
      <c r="AI489" s="1"/>
      <c r="AJ489" s="1"/>
      <c r="AK489" s="1"/>
      <c r="AL489" s="86"/>
      <c r="AM489" s="9"/>
      <c r="AN489" s="9"/>
      <c r="AO489" s="9"/>
      <c r="AP489" s="9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  <c r="BL489" s="1"/>
      <c r="BM489" s="1"/>
      <c r="BN489" s="1"/>
      <c r="BO489" s="1"/>
      <c r="BP489" s="1"/>
      <c r="BQ489" s="1"/>
      <c r="BR489" s="1"/>
      <c r="BS489" s="1"/>
      <c r="BT489" s="1"/>
      <c r="BU489" s="1"/>
      <c r="BV489" s="1"/>
      <c r="BW489" s="1"/>
      <c r="BX489" s="1"/>
    </row>
    <row r="490" spans="1:76" ht="18.75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86"/>
      <c r="P490" s="1"/>
      <c r="Q490" s="89"/>
      <c r="R490" s="3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86"/>
      <c r="AI490" s="1"/>
      <c r="AJ490" s="1"/>
      <c r="AK490" s="1"/>
      <c r="AL490" s="86"/>
      <c r="AM490" s="9"/>
      <c r="AN490" s="9"/>
      <c r="AO490" s="9"/>
      <c r="AP490" s="9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  <c r="BL490" s="1"/>
      <c r="BM490" s="1"/>
      <c r="BN490" s="1"/>
      <c r="BO490" s="1"/>
      <c r="BP490" s="1"/>
      <c r="BQ490" s="1"/>
      <c r="BR490" s="1"/>
      <c r="BS490" s="1"/>
      <c r="BT490" s="1"/>
      <c r="BU490" s="1"/>
      <c r="BV490" s="1"/>
      <c r="BW490" s="1"/>
      <c r="BX490" s="1"/>
    </row>
    <row r="491" spans="1:76" ht="18.75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86"/>
      <c r="P491" s="1"/>
      <c r="Q491" s="89"/>
      <c r="R491" s="3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86"/>
      <c r="AI491" s="1"/>
      <c r="AJ491" s="1"/>
      <c r="AK491" s="1"/>
      <c r="AL491" s="86"/>
      <c r="AM491" s="9"/>
      <c r="AN491" s="9"/>
      <c r="AO491" s="9"/>
      <c r="AP491" s="9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  <c r="BL491" s="1"/>
      <c r="BM491" s="1"/>
      <c r="BN491" s="1"/>
      <c r="BO491" s="1"/>
      <c r="BP491" s="1"/>
      <c r="BQ491" s="1"/>
      <c r="BR491" s="1"/>
      <c r="BS491" s="1"/>
      <c r="BT491" s="1"/>
      <c r="BU491" s="1"/>
      <c r="BV491" s="1"/>
      <c r="BW491" s="1"/>
      <c r="BX491" s="1"/>
    </row>
    <row r="492" spans="1:76" ht="18.75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86"/>
      <c r="P492" s="1"/>
      <c r="Q492" s="89"/>
      <c r="R492" s="3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86"/>
      <c r="AI492" s="1"/>
      <c r="AJ492" s="1"/>
      <c r="AK492" s="1"/>
      <c r="AL492" s="86"/>
      <c r="AM492" s="9"/>
      <c r="AN492" s="9"/>
      <c r="AO492" s="9"/>
      <c r="AP492" s="9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  <c r="BL492" s="1"/>
      <c r="BM492" s="1"/>
      <c r="BN492" s="1"/>
      <c r="BO492" s="1"/>
      <c r="BP492" s="1"/>
      <c r="BQ492" s="1"/>
      <c r="BR492" s="1"/>
      <c r="BS492" s="1"/>
      <c r="BT492" s="1"/>
      <c r="BU492" s="1"/>
      <c r="BV492" s="1"/>
      <c r="BW492" s="1"/>
      <c r="BX492" s="1"/>
    </row>
    <row r="493" spans="1:76" ht="18.75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86"/>
      <c r="P493" s="1"/>
      <c r="Q493" s="89"/>
      <c r="R493" s="3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86"/>
      <c r="AI493" s="1"/>
      <c r="AJ493" s="1"/>
      <c r="AK493" s="1"/>
      <c r="AL493" s="86"/>
      <c r="AM493" s="9"/>
      <c r="AN493" s="9"/>
      <c r="AO493" s="9"/>
      <c r="AP493" s="9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  <c r="BL493" s="1"/>
      <c r="BM493" s="1"/>
      <c r="BN493" s="1"/>
      <c r="BO493" s="1"/>
      <c r="BP493" s="1"/>
      <c r="BQ493" s="1"/>
      <c r="BR493" s="1"/>
      <c r="BS493" s="1"/>
      <c r="BT493" s="1"/>
      <c r="BU493" s="1"/>
      <c r="BV493" s="1"/>
      <c r="BW493" s="1"/>
      <c r="BX493" s="1"/>
    </row>
    <row r="494" spans="1:76" ht="18.75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86"/>
      <c r="P494" s="1"/>
      <c r="Q494" s="89"/>
      <c r="R494" s="3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86"/>
      <c r="AI494" s="1"/>
      <c r="AJ494" s="1"/>
      <c r="AK494" s="1"/>
      <c r="AL494" s="86"/>
      <c r="AM494" s="9"/>
      <c r="AN494" s="9"/>
      <c r="AO494" s="9"/>
      <c r="AP494" s="9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  <c r="BL494" s="1"/>
      <c r="BM494" s="1"/>
      <c r="BN494" s="1"/>
      <c r="BO494" s="1"/>
      <c r="BP494" s="1"/>
      <c r="BQ494" s="1"/>
      <c r="BR494" s="1"/>
      <c r="BS494" s="1"/>
      <c r="BT494" s="1"/>
      <c r="BU494" s="1"/>
      <c r="BV494" s="1"/>
      <c r="BW494" s="1"/>
      <c r="BX494" s="1"/>
    </row>
    <row r="495" spans="1:76" ht="18.75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86"/>
      <c r="P495" s="1"/>
      <c r="Q495" s="89"/>
      <c r="R495" s="3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86"/>
      <c r="AI495" s="1"/>
      <c r="AJ495" s="1"/>
      <c r="AK495" s="1"/>
      <c r="AL495" s="86"/>
      <c r="AM495" s="9"/>
      <c r="AN495" s="9"/>
      <c r="AO495" s="9"/>
      <c r="AP495" s="9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  <c r="BL495" s="1"/>
      <c r="BM495" s="1"/>
      <c r="BN495" s="1"/>
      <c r="BO495" s="1"/>
      <c r="BP495" s="1"/>
      <c r="BQ495" s="1"/>
      <c r="BR495" s="1"/>
      <c r="BS495" s="1"/>
      <c r="BT495" s="1"/>
      <c r="BU495" s="1"/>
      <c r="BV495" s="1"/>
      <c r="BW495" s="1"/>
      <c r="BX495" s="1"/>
    </row>
    <row r="496" spans="1:76" ht="18.75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86"/>
      <c r="P496" s="1"/>
      <c r="Q496" s="89"/>
      <c r="R496" s="3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86"/>
      <c r="AI496" s="1"/>
      <c r="AJ496" s="1"/>
      <c r="AK496" s="1"/>
      <c r="AL496" s="86"/>
      <c r="AM496" s="9"/>
      <c r="AN496" s="9"/>
      <c r="AO496" s="9"/>
      <c r="AP496" s="9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  <c r="BL496" s="1"/>
      <c r="BM496" s="1"/>
      <c r="BN496" s="1"/>
      <c r="BO496" s="1"/>
      <c r="BP496" s="1"/>
      <c r="BQ496" s="1"/>
      <c r="BR496" s="1"/>
      <c r="BS496" s="1"/>
      <c r="BT496" s="1"/>
      <c r="BU496" s="1"/>
      <c r="BV496" s="1"/>
      <c r="BW496" s="1"/>
      <c r="BX496" s="1"/>
    </row>
    <row r="497" spans="1:76" ht="18.75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86"/>
      <c r="P497" s="1"/>
      <c r="Q497" s="89"/>
      <c r="R497" s="3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86"/>
      <c r="AI497" s="1"/>
      <c r="AJ497" s="1"/>
      <c r="AK497" s="1"/>
      <c r="AL497" s="86"/>
      <c r="AM497" s="9"/>
      <c r="AN497" s="9"/>
      <c r="AO497" s="9"/>
      <c r="AP497" s="9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  <c r="BL497" s="1"/>
      <c r="BM497" s="1"/>
      <c r="BN497" s="1"/>
      <c r="BO497" s="1"/>
      <c r="BP497" s="1"/>
      <c r="BQ497" s="1"/>
      <c r="BR497" s="1"/>
      <c r="BS497" s="1"/>
      <c r="BT497" s="1"/>
      <c r="BU497" s="1"/>
      <c r="BV497" s="1"/>
      <c r="BW497" s="1"/>
      <c r="BX497" s="1"/>
    </row>
    <row r="498" spans="1:76" ht="18.75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86"/>
      <c r="P498" s="1"/>
      <c r="Q498" s="89"/>
      <c r="R498" s="3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86"/>
      <c r="AI498" s="1"/>
      <c r="AJ498" s="1"/>
      <c r="AK498" s="1"/>
      <c r="AL498" s="86"/>
      <c r="AM498" s="9"/>
      <c r="AN498" s="9"/>
      <c r="AO498" s="9"/>
      <c r="AP498" s="9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  <c r="BL498" s="1"/>
      <c r="BM498" s="1"/>
      <c r="BN498" s="1"/>
      <c r="BO498" s="1"/>
      <c r="BP498" s="1"/>
      <c r="BQ498" s="1"/>
      <c r="BR498" s="1"/>
      <c r="BS498" s="1"/>
      <c r="BT498" s="1"/>
      <c r="BU498" s="1"/>
      <c r="BV498" s="1"/>
      <c r="BW498" s="1"/>
      <c r="BX498" s="1"/>
    </row>
    <row r="499" spans="1:76" ht="18.75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86"/>
      <c r="P499" s="1"/>
      <c r="Q499" s="89"/>
      <c r="R499" s="3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86"/>
      <c r="AI499" s="1"/>
      <c r="AJ499" s="1"/>
      <c r="AK499" s="1"/>
      <c r="AL499" s="86"/>
      <c r="AM499" s="9"/>
      <c r="AN499" s="9"/>
      <c r="AO499" s="9"/>
      <c r="AP499" s="9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  <c r="BL499" s="1"/>
      <c r="BM499" s="1"/>
      <c r="BN499" s="1"/>
      <c r="BO499" s="1"/>
      <c r="BP499" s="1"/>
      <c r="BQ499" s="1"/>
      <c r="BR499" s="1"/>
      <c r="BS499" s="1"/>
      <c r="BT499" s="1"/>
      <c r="BU499" s="1"/>
      <c r="BV499" s="1"/>
      <c r="BW499" s="1"/>
      <c r="BX499" s="1"/>
    </row>
    <row r="500" spans="1:76" ht="18.75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86"/>
      <c r="P500" s="1"/>
      <c r="Q500" s="89"/>
      <c r="R500" s="3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86"/>
      <c r="AI500" s="1"/>
      <c r="AJ500" s="1"/>
      <c r="AK500" s="1"/>
      <c r="AL500" s="86"/>
      <c r="AM500" s="9"/>
      <c r="AN500" s="9"/>
      <c r="AO500" s="9"/>
      <c r="AP500" s="9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  <c r="BL500" s="1"/>
      <c r="BM500" s="1"/>
      <c r="BN500" s="1"/>
      <c r="BO500" s="1"/>
      <c r="BP500" s="1"/>
      <c r="BQ500" s="1"/>
      <c r="BR500" s="1"/>
      <c r="BS500" s="1"/>
      <c r="BT500" s="1"/>
      <c r="BU500" s="1"/>
      <c r="BV500" s="1"/>
      <c r="BW500" s="1"/>
      <c r="BX500" s="1"/>
    </row>
    <row r="501" spans="1:76" ht="18.75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86"/>
      <c r="P501" s="1"/>
      <c r="Q501" s="89"/>
      <c r="R501" s="3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86"/>
      <c r="AI501" s="1"/>
      <c r="AJ501" s="1"/>
      <c r="AK501" s="1"/>
      <c r="AL501" s="86"/>
      <c r="AM501" s="9"/>
      <c r="AN501" s="9"/>
      <c r="AO501" s="9"/>
      <c r="AP501" s="9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  <c r="BL501" s="1"/>
      <c r="BM501" s="1"/>
      <c r="BN501" s="1"/>
      <c r="BO501" s="1"/>
      <c r="BP501" s="1"/>
      <c r="BQ501" s="1"/>
      <c r="BR501" s="1"/>
      <c r="BS501" s="1"/>
      <c r="BT501" s="1"/>
      <c r="BU501" s="1"/>
      <c r="BV501" s="1"/>
      <c r="BW501" s="1"/>
      <c r="BX501" s="1"/>
    </row>
    <row r="502" spans="1:76" ht="18.75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86"/>
      <c r="P502" s="1"/>
      <c r="Q502" s="89"/>
      <c r="R502" s="3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86"/>
      <c r="AI502" s="1"/>
      <c r="AJ502" s="1"/>
      <c r="AK502" s="1"/>
      <c r="AL502" s="86"/>
      <c r="AM502" s="9"/>
      <c r="AN502" s="9"/>
      <c r="AO502" s="9"/>
      <c r="AP502" s="9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  <c r="BL502" s="1"/>
      <c r="BM502" s="1"/>
      <c r="BN502" s="1"/>
      <c r="BO502" s="1"/>
      <c r="BP502" s="1"/>
      <c r="BQ502" s="1"/>
      <c r="BR502" s="1"/>
      <c r="BS502" s="1"/>
      <c r="BT502" s="1"/>
      <c r="BU502" s="1"/>
      <c r="BV502" s="1"/>
      <c r="BW502" s="1"/>
      <c r="BX502" s="1"/>
    </row>
    <row r="503" spans="1:76" ht="18.75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86"/>
      <c r="P503" s="1"/>
      <c r="Q503" s="89"/>
      <c r="R503" s="3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86"/>
      <c r="AI503" s="1"/>
      <c r="AJ503" s="1"/>
      <c r="AK503" s="1"/>
      <c r="AL503" s="86"/>
      <c r="AM503" s="9"/>
      <c r="AN503" s="9"/>
      <c r="AO503" s="9"/>
      <c r="AP503" s="9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  <c r="BL503" s="1"/>
      <c r="BM503" s="1"/>
      <c r="BN503" s="1"/>
      <c r="BO503" s="1"/>
      <c r="BP503" s="1"/>
      <c r="BQ503" s="1"/>
      <c r="BR503" s="1"/>
      <c r="BS503" s="1"/>
      <c r="BT503" s="1"/>
      <c r="BU503" s="1"/>
      <c r="BV503" s="1"/>
      <c r="BW503" s="1"/>
      <c r="BX503" s="1"/>
    </row>
    <row r="504" spans="1:76" ht="18.75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86"/>
      <c r="P504" s="1"/>
      <c r="Q504" s="89"/>
      <c r="R504" s="3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86"/>
      <c r="AI504" s="1"/>
      <c r="AJ504" s="1"/>
      <c r="AK504" s="1"/>
      <c r="AL504" s="86"/>
      <c r="AM504" s="9"/>
      <c r="AN504" s="9"/>
      <c r="AO504" s="9"/>
      <c r="AP504" s="9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  <c r="BL504" s="1"/>
      <c r="BM504" s="1"/>
      <c r="BN504" s="1"/>
      <c r="BO504" s="1"/>
      <c r="BP504" s="1"/>
      <c r="BQ504" s="1"/>
      <c r="BR504" s="1"/>
      <c r="BS504" s="1"/>
      <c r="BT504" s="1"/>
      <c r="BU504" s="1"/>
      <c r="BV504" s="1"/>
      <c r="BW504" s="1"/>
      <c r="BX504" s="1"/>
    </row>
    <row r="505" spans="1:76" ht="18.75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86"/>
      <c r="P505" s="1"/>
      <c r="Q505" s="89"/>
      <c r="R505" s="3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86"/>
      <c r="AI505" s="1"/>
      <c r="AJ505" s="1"/>
      <c r="AK505" s="1"/>
      <c r="AL505" s="86"/>
      <c r="AM505" s="9"/>
      <c r="AN505" s="9"/>
      <c r="AO505" s="9"/>
      <c r="AP505" s="9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  <c r="BL505" s="1"/>
      <c r="BM505" s="1"/>
      <c r="BN505" s="1"/>
      <c r="BO505" s="1"/>
      <c r="BP505" s="1"/>
      <c r="BQ505" s="1"/>
      <c r="BR505" s="1"/>
      <c r="BS505" s="1"/>
      <c r="BT505" s="1"/>
      <c r="BU505" s="1"/>
      <c r="BV505" s="1"/>
      <c r="BW505" s="1"/>
      <c r="BX505" s="1"/>
    </row>
    <row r="506" spans="1:76" ht="18.75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86"/>
      <c r="P506" s="1"/>
      <c r="Q506" s="89"/>
      <c r="R506" s="3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86"/>
      <c r="AI506" s="1"/>
      <c r="AJ506" s="1"/>
      <c r="AK506" s="1"/>
      <c r="AL506" s="86"/>
      <c r="AM506" s="9"/>
      <c r="AN506" s="9"/>
      <c r="AO506" s="9"/>
      <c r="AP506" s="9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  <c r="BL506" s="1"/>
      <c r="BM506" s="1"/>
      <c r="BN506" s="1"/>
      <c r="BO506" s="1"/>
      <c r="BP506" s="1"/>
      <c r="BQ506" s="1"/>
      <c r="BR506" s="1"/>
      <c r="BS506" s="1"/>
      <c r="BT506" s="1"/>
      <c r="BU506" s="1"/>
      <c r="BV506" s="1"/>
      <c r="BW506" s="1"/>
      <c r="BX506" s="1"/>
    </row>
    <row r="507" spans="1:76" ht="18.75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86"/>
      <c r="P507" s="1"/>
      <c r="Q507" s="89"/>
      <c r="R507" s="3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86"/>
      <c r="AI507" s="1"/>
      <c r="AJ507" s="1"/>
      <c r="AK507" s="1"/>
      <c r="AL507" s="86"/>
      <c r="AM507" s="9"/>
      <c r="AN507" s="9"/>
      <c r="AO507" s="9"/>
      <c r="AP507" s="9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  <c r="BL507" s="1"/>
      <c r="BM507" s="1"/>
      <c r="BN507" s="1"/>
      <c r="BO507" s="1"/>
      <c r="BP507" s="1"/>
      <c r="BQ507" s="1"/>
      <c r="BR507" s="1"/>
      <c r="BS507" s="1"/>
      <c r="BT507" s="1"/>
      <c r="BU507" s="1"/>
      <c r="BV507" s="1"/>
      <c r="BW507" s="1"/>
      <c r="BX507" s="1"/>
    </row>
    <row r="508" spans="1:76" ht="18.75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86"/>
      <c r="P508" s="1"/>
      <c r="Q508" s="89"/>
      <c r="R508" s="3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86"/>
      <c r="AI508" s="1"/>
      <c r="AJ508" s="1"/>
      <c r="AK508" s="1"/>
      <c r="AL508" s="86"/>
      <c r="AM508" s="9"/>
      <c r="AN508" s="9"/>
      <c r="AO508" s="9"/>
      <c r="AP508" s="9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  <c r="BL508" s="1"/>
      <c r="BM508" s="1"/>
      <c r="BN508" s="1"/>
      <c r="BO508" s="1"/>
      <c r="BP508" s="1"/>
      <c r="BQ508" s="1"/>
      <c r="BR508" s="1"/>
      <c r="BS508" s="1"/>
      <c r="BT508" s="1"/>
      <c r="BU508" s="1"/>
      <c r="BV508" s="1"/>
      <c r="BW508" s="1"/>
      <c r="BX508" s="1"/>
    </row>
    <row r="509" spans="1:76" ht="18.75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86"/>
      <c r="P509" s="1"/>
      <c r="Q509" s="89"/>
      <c r="R509" s="3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86"/>
      <c r="AI509" s="1"/>
      <c r="AJ509" s="1"/>
      <c r="AK509" s="1"/>
      <c r="AL509" s="86"/>
      <c r="AM509" s="9"/>
      <c r="AN509" s="9"/>
      <c r="AO509" s="9"/>
      <c r="AP509" s="9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  <c r="BL509" s="1"/>
      <c r="BM509" s="1"/>
      <c r="BN509" s="1"/>
      <c r="BO509" s="1"/>
      <c r="BP509" s="1"/>
      <c r="BQ509" s="1"/>
      <c r="BR509" s="1"/>
      <c r="BS509" s="1"/>
      <c r="BT509" s="1"/>
      <c r="BU509" s="1"/>
      <c r="BV509" s="1"/>
      <c r="BW509" s="1"/>
      <c r="BX509" s="1"/>
    </row>
    <row r="510" spans="1:76" ht="18.75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86"/>
      <c r="P510" s="1"/>
      <c r="Q510" s="89"/>
      <c r="R510" s="3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86"/>
      <c r="AI510" s="1"/>
      <c r="AJ510" s="1"/>
      <c r="AK510" s="1"/>
      <c r="AL510" s="86"/>
      <c r="AM510" s="9"/>
      <c r="AN510" s="9"/>
      <c r="AO510" s="9"/>
      <c r="AP510" s="9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  <c r="BL510" s="1"/>
      <c r="BM510" s="1"/>
      <c r="BN510" s="1"/>
      <c r="BO510" s="1"/>
      <c r="BP510" s="1"/>
      <c r="BQ510" s="1"/>
      <c r="BR510" s="1"/>
      <c r="BS510" s="1"/>
      <c r="BT510" s="1"/>
      <c r="BU510" s="1"/>
      <c r="BV510" s="1"/>
      <c r="BW510" s="1"/>
      <c r="BX510" s="1"/>
    </row>
    <row r="511" spans="1:76" ht="18.75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86"/>
      <c r="P511" s="1"/>
      <c r="Q511" s="89"/>
      <c r="R511" s="3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86"/>
      <c r="AI511" s="1"/>
      <c r="AJ511" s="1"/>
      <c r="AK511" s="1"/>
      <c r="AL511" s="86"/>
      <c r="AM511" s="9"/>
      <c r="AN511" s="9"/>
      <c r="AO511" s="9"/>
      <c r="AP511" s="9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  <c r="BL511" s="1"/>
      <c r="BM511" s="1"/>
      <c r="BN511" s="1"/>
      <c r="BO511" s="1"/>
      <c r="BP511" s="1"/>
      <c r="BQ511" s="1"/>
      <c r="BR511" s="1"/>
      <c r="BS511" s="1"/>
      <c r="BT511" s="1"/>
      <c r="BU511" s="1"/>
      <c r="BV511" s="1"/>
      <c r="BW511" s="1"/>
      <c r="BX511" s="1"/>
    </row>
    <row r="512" spans="1:76" ht="18.75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86"/>
      <c r="P512" s="1"/>
      <c r="Q512" s="89"/>
      <c r="R512" s="3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86"/>
      <c r="AI512" s="1"/>
      <c r="AJ512" s="1"/>
      <c r="AK512" s="1"/>
      <c r="AL512" s="86"/>
      <c r="AM512" s="9"/>
      <c r="AN512" s="9"/>
      <c r="AO512" s="9"/>
      <c r="AP512" s="9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  <c r="BL512" s="1"/>
      <c r="BM512" s="1"/>
      <c r="BN512" s="1"/>
      <c r="BO512" s="1"/>
      <c r="BP512" s="1"/>
      <c r="BQ512" s="1"/>
      <c r="BR512" s="1"/>
      <c r="BS512" s="1"/>
      <c r="BT512" s="1"/>
      <c r="BU512" s="1"/>
      <c r="BV512" s="1"/>
      <c r="BW512" s="1"/>
      <c r="BX512" s="1"/>
    </row>
    <row r="513" spans="1:76" ht="18.75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86"/>
      <c r="P513" s="1"/>
      <c r="Q513" s="89"/>
      <c r="R513" s="3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86"/>
      <c r="AI513" s="1"/>
      <c r="AJ513" s="1"/>
      <c r="AK513" s="1"/>
      <c r="AL513" s="86"/>
      <c r="AM513" s="9"/>
      <c r="AN513" s="9"/>
      <c r="AO513" s="9"/>
      <c r="AP513" s="9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  <c r="BL513" s="1"/>
      <c r="BM513" s="1"/>
      <c r="BN513" s="1"/>
      <c r="BO513" s="1"/>
      <c r="BP513" s="1"/>
      <c r="BQ513" s="1"/>
      <c r="BR513" s="1"/>
      <c r="BS513" s="1"/>
      <c r="BT513" s="1"/>
      <c r="BU513" s="1"/>
      <c r="BV513" s="1"/>
      <c r="BW513" s="1"/>
      <c r="BX513" s="1"/>
    </row>
    <row r="514" spans="1:76" ht="18.75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86"/>
      <c r="P514" s="1"/>
      <c r="Q514" s="89"/>
      <c r="R514" s="3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86"/>
      <c r="AI514" s="1"/>
      <c r="AJ514" s="1"/>
      <c r="AK514" s="1"/>
      <c r="AL514" s="86"/>
      <c r="AM514" s="9"/>
      <c r="AN514" s="9"/>
      <c r="AO514" s="9"/>
      <c r="AP514" s="9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  <c r="BL514" s="1"/>
      <c r="BM514" s="1"/>
      <c r="BN514" s="1"/>
      <c r="BO514" s="1"/>
      <c r="BP514" s="1"/>
      <c r="BQ514" s="1"/>
      <c r="BR514" s="1"/>
      <c r="BS514" s="1"/>
      <c r="BT514" s="1"/>
      <c r="BU514" s="1"/>
      <c r="BV514" s="1"/>
      <c r="BW514" s="1"/>
      <c r="BX514" s="1"/>
    </row>
    <row r="515" spans="1:76" ht="18.75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86"/>
      <c r="P515" s="1"/>
      <c r="Q515" s="89"/>
      <c r="R515" s="3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86"/>
      <c r="AI515" s="1"/>
      <c r="AJ515" s="1"/>
      <c r="AK515" s="1"/>
      <c r="AL515" s="86"/>
      <c r="AM515" s="9"/>
      <c r="AN515" s="9"/>
      <c r="AO515" s="9"/>
      <c r="AP515" s="9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  <c r="BL515" s="1"/>
      <c r="BM515" s="1"/>
      <c r="BN515" s="1"/>
      <c r="BO515" s="1"/>
      <c r="BP515" s="1"/>
      <c r="BQ515" s="1"/>
      <c r="BR515" s="1"/>
      <c r="BS515" s="1"/>
      <c r="BT515" s="1"/>
      <c r="BU515" s="1"/>
      <c r="BV515" s="1"/>
      <c r="BW515" s="1"/>
      <c r="BX515" s="1"/>
    </row>
    <row r="516" spans="1:76" ht="18.75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86"/>
      <c r="P516" s="1"/>
      <c r="Q516" s="89"/>
      <c r="R516" s="3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86"/>
      <c r="AI516" s="1"/>
      <c r="AJ516" s="1"/>
      <c r="AK516" s="1"/>
      <c r="AL516" s="86"/>
      <c r="AM516" s="9"/>
      <c r="AN516" s="9"/>
      <c r="AO516" s="9"/>
      <c r="AP516" s="9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  <c r="BL516" s="1"/>
      <c r="BM516" s="1"/>
      <c r="BN516" s="1"/>
      <c r="BO516" s="1"/>
      <c r="BP516" s="1"/>
      <c r="BQ516" s="1"/>
      <c r="BR516" s="1"/>
      <c r="BS516" s="1"/>
      <c r="BT516" s="1"/>
      <c r="BU516" s="1"/>
      <c r="BV516" s="1"/>
      <c r="BW516" s="1"/>
      <c r="BX516" s="1"/>
    </row>
    <row r="517" spans="1:76" ht="18.75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86"/>
      <c r="P517" s="1"/>
      <c r="Q517" s="89"/>
      <c r="R517" s="3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86"/>
      <c r="AI517" s="1"/>
      <c r="AJ517" s="1"/>
      <c r="AK517" s="1"/>
      <c r="AL517" s="86"/>
      <c r="AM517" s="9"/>
      <c r="AN517" s="9"/>
      <c r="AO517" s="9"/>
      <c r="AP517" s="9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  <c r="BL517" s="1"/>
      <c r="BM517" s="1"/>
      <c r="BN517" s="1"/>
      <c r="BO517" s="1"/>
      <c r="BP517" s="1"/>
      <c r="BQ517" s="1"/>
      <c r="BR517" s="1"/>
      <c r="BS517" s="1"/>
      <c r="BT517" s="1"/>
      <c r="BU517" s="1"/>
      <c r="BV517" s="1"/>
      <c r="BW517" s="1"/>
      <c r="BX517" s="1"/>
    </row>
    <row r="518" spans="1:76" ht="18.75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86"/>
      <c r="P518" s="1"/>
      <c r="Q518" s="89"/>
      <c r="R518" s="3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86"/>
      <c r="AI518" s="1"/>
      <c r="AJ518" s="1"/>
      <c r="AK518" s="1"/>
      <c r="AL518" s="86"/>
      <c r="AM518" s="9"/>
      <c r="AN518" s="9"/>
      <c r="AO518" s="9"/>
      <c r="AP518" s="9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  <c r="BL518" s="1"/>
      <c r="BM518" s="1"/>
      <c r="BN518" s="1"/>
      <c r="BO518" s="1"/>
      <c r="BP518" s="1"/>
      <c r="BQ518" s="1"/>
      <c r="BR518" s="1"/>
      <c r="BS518" s="1"/>
      <c r="BT518" s="1"/>
      <c r="BU518" s="1"/>
      <c r="BV518" s="1"/>
      <c r="BW518" s="1"/>
      <c r="BX518" s="1"/>
    </row>
    <row r="519" spans="1:76" ht="18.75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86"/>
      <c r="P519" s="1"/>
      <c r="Q519" s="89"/>
      <c r="R519" s="3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86"/>
      <c r="AI519" s="1"/>
      <c r="AJ519" s="1"/>
      <c r="AK519" s="1"/>
      <c r="AL519" s="86"/>
      <c r="AM519" s="9"/>
      <c r="AN519" s="9"/>
      <c r="AO519" s="9"/>
      <c r="AP519" s="9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  <c r="BL519" s="1"/>
      <c r="BM519" s="1"/>
      <c r="BN519" s="1"/>
      <c r="BO519" s="1"/>
      <c r="BP519" s="1"/>
      <c r="BQ519" s="1"/>
      <c r="BR519" s="1"/>
      <c r="BS519" s="1"/>
      <c r="BT519" s="1"/>
      <c r="BU519" s="1"/>
      <c r="BV519" s="1"/>
      <c r="BW519" s="1"/>
      <c r="BX519" s="1"/>
    </row>
    <row r="520" spans="1:76" ht="18.75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86"/>
      <c r="P520" s="1"/>
      <c r="Q520" s="89"/>
      <c r="R520" s="3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86"/>
      <c r="AI520" s="1"/>
      <c r="AJ520" s="1"/>
      <c r="AK520" s="1"/>
      <c r="AL520" s="86"/>
      <c r="AM520" s="9"/>
      <c r="AN520" s="9"/>
      <c r="AO520" s="9"/>
      <c r="AP520" s="9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  <c r="BL520" s="1"/>
      <c r="BM520" s="1"/>
      <c r="BN520" s="1"/>
      <c r="BO520" s="1"/>
      <c r="BP520" s="1"/>
      <c r="BQ520" s="1"/>
      <c r="BR520" s="1"/>
      <c r="BS520" s="1"/>
      <c r="BT520" s="1"/>
      <c r="BU520" s="1"/>
      <c r="BV520" s="1"/>
      <c r="BW520" s="1"/>
      <c r="BX520" s="1"/>
    </row>
    <row r="521" spans="1:76" ht="18.75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86"/>
      <c r="P521" s="1"/>
      <c r="Q521" s="89"/>
      <c r="R521" s="3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86"/>
      <c r="AI521" s="1"/>
      <c r="AJ521" s="1"/>
      <c r="AK521" s="1"/>
      <c r="AL521" s="86"/>
      <c r="AM521" s="9"/>
      <c r="AN521" s="9"/>
      <c r="AO521" s="9"/>
      <c r="AP521" s="9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  <c r="BL521" s="1"/>
      <c r="BM521" s="1"/>
      <c r="BN521" s="1"/>
      <c r="BO521" s="1"/>
      <c r="BP521" s="1"/>
      <c r="BQ521" s="1"/>
      <c r="BR521" s="1"/>
      <c r="BS521" s="1"/>
      <c r="BT521" s="1"/>
      <c r="BU521" s="1"/>
      <c r="BV521" s="1"/>
      <c r="BW521" s="1"/>
      <c r="BX521" s="1"/>
    </row>
    <row r="522" spans="1:76" ht="18.75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86"/>
      <c r="P522" s="1"/>
      <c r="Q522" s="89"/>
      <c r="R522" s="3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86"/>
      <c r="AI522" s="1"/>
      <c r="AJ522" s="1"/>
      <c r="AK522" s="1"/>
      <c r="AL522" s="86"/>
      <c r="AM522" s="9"/>
      <c r="AN522" s="9"/>
      <c r="AO522" s="9"/>
      <c r="AP522" s="9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  <c r="BL522" s="1"/>
      <c r="BM522" s="1"/>
      <c r="BN522" s="1"/>
      <c r="BO522" s="1"/>
      <c r="BP522" s="1"/>
      <c r="BQ522" s="1"/>
      <c r="BR522" s="1"/>
      <c r="BS522" s="1"/>
      <c r="BT522" s="1"/>
      <c r="BU522" s="1"/>
      <c r="BV522" s="1"/>
      <c r="BW522" s="1"/>
      <c r="BX522" s="1"/>
    </row>
    <row r="523" spans="1:76" ht="18.75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86"/>
      <c r="P523" s="1"/>
      <c r="Q523" s="89"/>
      <c r="R523" s="3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86"/>
      <c r="AI523" s="1"/>
      <c r="AJ523" s="1"/>
      <c r="AK523" s="1"/>
      <c r="AL523" s="86"/>
      <c r="AM523" s="9"/>
      <c r="AN523" s="9"/>
      <c r="AO523" s="9"/>
      <c r="AP523" s="9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  <c r="BL523" s="1"/>
      <c r="BM523" s="1"/>
      <c r="BN523" s="1"/>
      <c r="BO523" s="1"/>
      <c r="BP523" s="1"/>
      <c r="BQ523" s="1"/>
      <c r="BR523" s="1"/>
      <c r="BS523" s="1"/>
      <c r="BT523" s="1"/>
      <c r="BU523" s="1"/>
      <c r="BV523" s="1"/>
      <c r="BW523" s="1"/>
      <c r="BX523" s="1"/>
    </row>
    <row r="524" spans="1:76" ht="18.75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86"/>
      <c r="P524" s="1"/>
      <c r="Q524" s="89"/>
      <c r="R524" s="3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86"/>
      <c r="AI524" s="1"/>
      <c r="AJ524" s="1"/>
      <c r="AK524" s="1"/>
      <c r="AL524" s="86"/>
      <c r="AM524" s="9"/>
      <c r="AN524" s="9"/>
      <c r="AO524" s="9"/>
      <c r="AP524" s="9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  <c r="BL524" s="1"/>
      <c r="BM524" s="1"/>
      <c r="BN524" s="1"/>
      <c r="BO524" s="1"/>
      <c r="BP524" s="1"/>
      <c r="BQ524" s="1"/>
      <c r="BR524" s="1"/>
      <c r="BS524" s="1"/>
      <c r="BT524" s="1"/>
      <c r="BU524" s="1"/>
      <c r="BV524" s="1"/>
      <c r="BW524" s="1"/>
      <c r="BX524" s="1"/>
    </row>
    <row r="525" spans="1:76" ht="18.75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86"/>
      <c r="P525" s="1"/>
      <c r="Q525" s="89"/>
      <c r="R525" s="3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86"/>
      <c r="AI525" s="1"/>
      <c r="AJ525" s="1"/>
      <c r="AK525" s="1"/>
      <c r="AL525" s="86"/>
      <c r="AM525" s="9"/>
      <c r="AN525" s="9"/>
      <c r="AO525" s="9"/>
      <c r="AP525" s="9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  <c r="BL525" s="1"/>
      <c r="BM525" s="1"/>
      <c r="BN525" s="1"/>
      <c r="BO525" s="1"/>
      <c r="BP525" s="1"/>
      <c r="BQ525" s="1"/>
      <c r="BR525" s="1"/>
      <c r="BS525" s="1"/>
      <c r="BT525" s="1"/>
      <c r="BU525" s="1"/>
      <c r="BV525" s="1"/>
      <c r="BW525" s="1"/>
      <c r="BX525" s="1"/>
    </row>
    <row r="526" spans="1:76" ht="18.75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86"/>
      <c r="P526" s="1"/>
      <c r="Q526" s="89"/>
      <c r="R526" s="3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86"/>
      <c r="AI526" s="1"/>
      <c r="AJ526" s="1"/>
      <c r="AK526" s="1"/>
      <c r="AL526" s="86"/>
      <c r="AM526" s="9"/>
      <c r="AN526" s="9"/>
      <c r="AO526" s="9"/>
      <c r="AP526" s="9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  <c r="BL526" s="1"/>
      <c r="BM526" s="1"/>
      <c r="BN526" s="1"/>
      <c r="BO526" s="1"/>
      <c r="BP526" s="1"/>
      <c r="BQ526" s="1"/>
      <c r="BR526" s="1"/>
      <c r="BS526" s="1"/>
      <c r="BT526" s="1"/>
      <c r="BU526" s="1"/>
      <c r="BV526" s="1"/>
      <c r="BW526" s="1"/>
      <c r="BX526" s="1"/>
    </row>
    <row r="527" spans="1:76" ht="18.75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86"/>
      <c r="P527" s="1"/>
      <c r="Q527" s="89"/>
      <c r="R527" s="3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86"/>
      <c r="AI527" s="1"/>
      <c r="AJ527" s="1"/>
      <c r="AK527" s="1"/>
      <c r="AL527" s="86"/>
      <c r="AM527" s="9"/>
      <c r="AN527" s="9"/>
      <c r="AO527" s="9"/>
      <c r="AP527" s="9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  <c r="BL527" s="1"/>
      <c r="BM527" s="1"/>
      <c r="BN527" s="1"/>
      <c r="BO527" s="1"/>
      <c r="BP527" s="1"/>
      <c r="BQ527" s="1"/>
      <c r="BR527" s="1"/>
      <c r="BS527" s="1"/>
      <c r="BT527" s="1"/>
      <c r="BU527" s="1"/>
      <c r="BV527" s="1"/>
      <c r="BW527" s="1"/>
      <c r="BX527" s="1"/>
    </row>
    <row r="528" spans="1:76" ht="18.75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86"/>
      <c r="P528" s="1"/>
      <c r="Q528" s="89"/>
      <c r="R528" s="3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86"/>
      <c r="AI528" s="1"/>
      <c r="AJ528" s="1"/>
      <c r="AK528" s="1"/>
      <c r="AL528" s="86"/>
      <c r="AM528" s="9"/>
      <c r="AN528" s="9"/>
      <c r="AO528" s="9"/>
      <c r="AP528" s="9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  <c r="BL528" s="1"/>
      <c r="BM528" s="1"/>
      <c r="BN528" s="1"/>
      <c r="BO528" s="1"/>
      <c r="BP528" s="1"/>
      <c r="BQ528" s="1"/>
      <c r="BR528" s="1"/>
      <c r="BS528" s="1"/>
      <c r="BT528" s="1"/>
      <c r="BU528" s="1"/>
      <c r="BV528" s="1"/>
      <c r="BW528" s="1"/>
      <c r="BX528" s="1"/>
    </row>
    <row r="529" spans="1:76" ht="18.75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86"/>
      <c r="P529" s="1"/>
      <c r="Q529" s="89"/>
      <c r="R529" s="3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86"/>
      <c r="AI529" s="1"/>
      <c r="AJ529" s="1"/>
      <c r="AK529" s="1"/>
      <c r="AL529" s="86"/>
      <c r="AM529" s="9"/>
      <c r="AN529" s="9"/>
      <c r="AO529" s="9"/>
      <c r="AP529" s="9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  <c r="BL529" s="1"/>
      <c r="BM529" s="1"/>
      <c r="BN529" s="1"/>
      <c r="BO529" s="1"/>
      <c r="BP529" s="1"/>
      <c r="BQ529" s="1"/>
      <c r="BR529" s="1"/>
      <c r="BS529" s="1"/>
      <c r="BT529" s="1"/>
      <c r="BU529" s="1"/>
      <c r="BV529" s="1"/>
      <c r="BW529" s="1"/>
      <c r="BX529" s="1"/>
    </row>
    <row r="530" spans="1:76" ht="18.75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86"/>
      <c r="P530" s="1"/>
      <c r="Q530" s="89"/>
      <c r="R530" s="3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86"/>
      <c r="AI530" s="1"/>
      <c r="AJ530" s="1"/>
      <c r="AK530" s="1"/>
      <c r="AL530" s="86"/>
      <c r="AM530" s="9"/>
      <c r="AN530" s="9"/>
      <c r="AO530" s="9"/>
      <c r="AP530" s="9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  <c r="BL530" s="1"/>
      <c r="BM530" s="1"/>
      <c r="BN530" s="1"/>
      <c r="BO530" s="1"/>
      <c r="BP530" s="1"/>
      <c r="BQ530" s="1"/>
      <c r="BR530" s="1"/>
      <c r="BS530" s="1"/>
      <c r="BT530" s="1"/>
      <c r="BU530" s="1"/>
      <c r="BV530" s="1"/>
      <c r="BW530" s="1"/>
      <c r="BX530" s="1"/>
    </row>
    <row r="531" spans="1:76" ht="18.75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86"/>
      <c r="P531" s="1"/>
      <c r="Q531" s="89"/>
      <c r="R531" s="3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86"/>
      <c r="AI531" s="1"/>
      <c r="AJ531" s="1"/>
      <c r="AK531" s="1"/>
      <c r="AL531" s="86"/>
      <c r="AM531" s="9"/>
      <c r="AN531" s="9"/>
      <c r="AO531" s="9"/>
      <c r="AP531" s="9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  <c r="BL531" s="1"/>
      <c r="BM531" s="1"/>
      <c r="BN531" s="1"/>
      <c r="BO531" s="1"/>
      <c r="BP531" s="1"/>
      <c r="BQ531" s="1"/>
      <c r="BR531" s="1"/>
      <c r="BS531" s="1"/>
      <c r="BT531" s="1"/>
      <c r="BU531" s="1"/>
      <c r="BV531" s="1"/>
      <c r="BW531" s="1"/>
      <c r="BX531" s="1"/>
    </row>
    <row r="532" spans="1:76" ht="18.75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86"/>
      <c r="P532" s="1"/>
      <c r="Q532" s="89"/>
      <c r="R532" s="3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86"/>
      <c r="AI532" s="1"/>
      <c r="AJ532" s="1"/>
      <c r="AK532" s="1"/>
      <c r="AL532" s="86"/>
      <c r="AM532" s="9"/>
      <c r="AN532" s="9"/>
      <c r="AO532" s="9"/>
      <c r="AP532" s="9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  <c r="BL532" s="1"/>
      <c r="BM532" s="1"/>
      <c r="BN532" s="1"/>
      <c r="BO532" s="1"/>
      <c r="BP532" s="1"/>
      <c r="BQ532" s="1"/>
      <c r="BR532" s="1"/>
      <c r="BS532" s="1"/>
      <c r="BT532" s="1"/>
      <c r="BU532" s="1"/>
      <c r="BV532" s="1"/>
      <c r="BW532" s="1"/>
      <c r="BX532" s="1"/>
    </row>
    <row r="533" spans="1:76" ht="18.75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86"/>
      <c r="P533" s="1"/>
      <c r="Q533" s="89"/>
      <c r="R533" s="3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86"/>
      <c r="AI533" s="1"/>
      <c r="AJ533" s="1"/>
      <c r="AK533" s="1"/>
      <c r="AL533" s="86"/>
      <c r="AM533" s="9"/>
      <c r="AN533" s="9"/>
      <c r="AO533" s="9"/>
      <c r="AP533" s="9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  <c r="BL533" s="1"/>
      <c r="BM533" s="1"/>
      <c r="BN533" s="1"/>
      <c r="BO533" s="1"/>
      <c r="BP533" s="1"/>
      <c r="BQ533" s="1"/>
      <c r="BR533" s="1"/>
      <c r="BS533" s="1"/>
      <c r="BT533" s="1"/>
      <c r="BU533" s="1"/>
      <c r="BV533" s="1"/>
      <c r="BW533" s="1"/>
      <c r="BX533" s="1"/>
    </row>
    <row r="534" spans="1:76" ht="18.75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86"/>
      <c r="P534" s="1"/>
      <c r="Q534" s="89"/>
      <c r="R534" s="3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86"/>
      <c r="AI534" s="1"/>
      <c r="AJ534" s="1"/>
      <c r="AK534" s="1"/>
      <c r="AL534" s="86"/>
      <c r="AM534" s="9"/>
      <c r="AN534" s="9"/>
      <c r="AO534" s="9"/>
      <c r="AP534" s="9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  <c r="BL534" s="1"/>
      <c r="BM534" s="1"/>
      <c r="BN534" s="1"/>
      <c r="BO534" s="1"/>
      <c r="BP534" s="1"/>
      <c r="BQ534" s="1"/>
      <c r="BR534" s="1"/>
      <c r="BS534" s="1"/>
      <c r="BT534" s="1"/>
      <c r="BU534" s="1"/>
      <c r="BV534" s="1"/>
      <c r="BW534" s="1"/>
      <c r="BX534" s="1"/>
    </row>
    <row r="535" spans="1:76" ht="18.75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86"/>
      <c r="P535" s="1"/>
      <c r="Q535" s="89"/>
      <c r="R535" s="3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86"/>
      <c r="AI535" s="1"/>
      <c r="AJ535" s="1"/>
      <c r="AK535" s="1"/>
      <c r="AL535" s="86"/>
      <c r="AM535" s="9"/>
      <c r="AN535" s="9"/>
      <c r="AO535" s="9"/>
      <c r="AP535" s="9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  <c r="BL535" s="1"/>
      <c r="BM535" s="1"/>
      <c r="BN535" s="1"/>
      <c r="BO535" s="1"/>
      <c r="BP535" s="1"/>
      <c r="BQ535" s="1"/>
      <c r="BR535" s="1"/>
      <c r="BS535" s="1"/>
      <c r="BT535" s="1"/>
      <c r="BU535" s="1"/>
      <c r="BV535" s="1"/>
      <c r="BW535" s="1"/>
      <c r="BX535" s="1"/>
    </row>
    <row r="536" spans="1:76" ht="18.75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86"/>
      <c r="P536" s="1"/>
      <c r="Q536" s="89"/>
      <c r="R536" s="3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86"/>
      <c r="AI536" s="1"/>
      <c r="AJ536" s="1"/>
      <c r="AK536" s="1"/>
      <c r="AL536" s="86"/>
      <c r="AM536" s="9"/>
      <c r="AN536" s="9"/>
      <c r="AO536" s="9"/>
      <c r="AP536" s="9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  <c r="BL536" s="1"/>
      <c r="BM536" s="1"/>
      <c r="BN536" s="1"/>
      <c r="BO536" s="1"/>
      <c r="BP536" s="1"/>
      <c r="BQ536" s="1"/>
      <c r="BR536" s="1"/>
      <c r="BS536" s="1"/>
      <c r="BT536" s="1"/>
      <c r="BU536" s="1"/>
      <c r="BV536" s="1"/>
      <c r="BW536" s="1"/>
      <c r="BX536" s="1"/>
    </row>
    <row r="537" spans="1:76" ht="18.75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86"/>
      <c r="P537" s="1"/>
      <c r="Q537" s="89"/>
      <c r="R537" s="3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86"/>
      <c r="AI537" s="1"/>
      <c r="AJ537" s="1"/>
      <c r="AK537" s="1"/>
      <c r="AL537" s="86"/>
      <c r="AM537" s="9"/>
      <c r="AN537" s="9"/>
      <c r="AO537" s="9"/>
      <c r="AP537" s="9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  <c r="BL537" s="1"/>
      <c r="BM537" s="1"/>
      <c r="BN537" s="1"/>
      <c r="BO537" s="1"/>
      <c r="BP537" s="1"/>
      <c r="BQ537" s="1"/>
      <c r="BR537" s="1"/>
      <c r="BS537" s="1"/>
      <c r="BT537" s="1"/>
      <c r="BU537" s="1"/>
      <c r="BV537" s="1"/>
      <c r="BW537" s="1"/>
      <c r="BX537" s="1"/>
    </row>
    <row r="538" spans="1:76" ht="18.75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86"/>
      <c r="P538" s="1"/>
      <c r="Q538" s="89"/>
      <c r="R538" s="3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86"/>
      <c r="AI538" s="1"/>
      <c r="AJ538" s="1"/>
      <c r="AK538" s="1"/>
      <c r="AL538" s="86"/>
      <c r="AM538" s="9"/>
      <c r="AN538" s="9"/>
      <c r="AO538" s="9"/>
      <c r="AP538" s="9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  <c r="BL538" s="1"/>
      <c r="BM538" s="1"/>
      <c r="BN538" s="1"/>
      <c r="BO538" s="1"/>
      <c r="BP538" s="1"/>
      <c r="BQ538" s="1"/>
      <c r="BR538" s="1"/>
      <c r="BS538" s="1"/>
      <c r="BT538" s="1"/>
      <c r="BU538" s="1"/>
      <c r="BV538" s="1"/>
      <c r="BW538" s="1"/>
      <c r="BX538" s="1"/>
    </row>
    <row r="539" spans="1:76" ht="18.75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86"/>
      <c r="P539" s="1"/>
      <c r="Q539" s="89"/>
      <c r="R539" s="3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86"/>
      <c r="AI539" s="1"/>
      <c r="AJ539" s="1"/>
      <c r="AK539" s="1"/>
      <c r="AL539" s="86"/>
      <c r="AM539" s="9"/>
      <c r="AN539" s="9"/>
      <c r="AO539" s="9"/>
      <c r="AP539" s="9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  <c r="BL539" s="1"/>
      <c r="BM539" s="1"/>
      <c r="BN539" s="1"/>
      <c r="BO539" s="1"/>
      <c r="BP539" s="1"/>
      <c r="BQ539" s="1"/>
      <c r="BR539" s="1"/>
      <c r="BS539" s="1"/>
      <c r="BT539" s="1"/>
      <c r="BU539" s="1"/>
      <c r="BV539" s="1"/>
      <c r="BW539" s="1"/>
      <c r="BX539" s="1"/>
    </row>
    <row r="540" spans="1:76" ht="18.75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86"/>
      <c r="P540" s="1"/>
      <c r="Q540" s="89"/>
      <c r="R540" s="3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86"/>
      <c r="AI540" s="1"/>
      <c r="AJ540" s="1"/>
      <c r="AK540" s="1"/>
      <c r="AL540" s="86"/>
      <c r="AM540" s="9"/>
      <c r="AN540" s="9"/>
      <c r="AO540" s="9"/>
      <c r="AP540" s="9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  <c r="BL540" s="1"/>
      <c r="BM540" s="1"/>
      <c r="BN540" s="1"/>
      <c r="BO540" s="1"/>
      <c r="BP540" s="1"/>
      <c r="BQ540" s="1"/>
      <c r="BR540" s="1"/>
      <c r="BS540" s="1"/>
      <c r="BT540" s="1"/>
      <c r="BU540" s="1"/>
      <c r="BV540" s="1"/>
      <c r="BW540" s="1"/>
      <c r="BX540" s="1"/>
    </row>
    <row r="541" spans="1:76" ht="18.75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86"/>
      <c r="P541" s="1"/>
      <c r="Q541" s="89"/>
      <c r="R541" s="3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86"/>
      <c r="AI541" s="1"/>
      <c r="AJ541" s="1"/>
      <c r="AK541" s="1"/>
      <c r="AL541" s="86"/>
      <c r="AM541" s="9"/>
      <c r="AN541" s="9"/>
      <c r="AO541" s="9"/>
      <c r="AP541" s="9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  <c r="BL541" s="1"/>
      <c r="BM541" s="1"/>
      <c r="BN541" s="1"/>
      <c r="BO541" s="1"/>
      <c r="BP541" s="1"/>
      <c r="BQ541" s="1"/>
      <c r="BR541" s="1"/>
      <c r="BS541" s="1"/>
      <c r="BT541" s="1"/>
      <c r="BU541" s="1"/>
      <c r="BV541" s="1"/>
      <c r="BW541" s="1"/>
      <c r="BX541" s="1"/>
    </row>
    <row r="542" spans="1:76" ht="18.75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86"/>
      <c r="P542" s="1"/>
      <c r="Q542" s="89"/>
      <c r="R542" s="3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86"/>
      <c r="AI542" s="1"/>
      <c r="AJ542" s="1"/>
      <c r="AK542" s="1"/>
      <c r="AL542" s="86"/>
      <c r="AM542" s="9"/>
      <c r="AN542" s="9"/>
      <c r="AO542" s="9"/>
      <c r="AP542" s="9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  <c r="BL542" s="1"/>
      <c r="BM542" s="1"/>
      <c r="BN542" s="1"/>
      <c r="BO542" s="1"/>
      <c r="BP542" s="1"/>
      <c r="BQ542" s="1"/>
      <c r="BR542" s="1"/>
      <c r="BS542" s="1"/>
      <c r="BT542" s="1"/>
      <c r="BU542" s="1"/>
      <c r="BV542" s="1"/>
      <c r="BW542" s="1"/>
      <c r="BX542" s="1"/>
    </row>
    <row r="543" spans="1:76" ht="18.75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86"/>
      <c r="P543" s="1"/>
      <c r="Q543" s="89"/>
      <c r="R543" s="3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86"/>
      <c r="AI543" s="1"/>
      <c r="AJ543" s="1"/>
      <c r="AK543" s="1"/>
      <c r="AL543" s="86"/>
      <c r="AM543" s="9"/>
      <c r="AN543" s="9"/>
      <c r="AO543" s="9"/>
      <c r="AP543" s="9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  <c r="BL543" s="1"/>
      <c r="BM543" s="1"/>
      <c r="BN543" s="1"/>
      <c r="BO543" s="1"/>
      <c r="BP543" s="1"/>
      <c r="BQ543" s="1"/>
      <c r="BR543" s="1"/>
      <c r="BS543" s="1"/>
      <c r="BT543" s="1"/>
      <c r="BU543" s="1"/>
      <c r="BV543" s="1"/>
      <c r="BW543" s="1"/>
      <c r="BX543" s="1"/>
    </row>
    <row r="544" spans="1:76" ht="18.75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86"/>
      <c r="P544" s="1"/>
      <c r="Q544" s="89"/>
      <c r="R544" s="3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86"/>
      <c r="AI544" s="1"/>
      <c r="AJ544" s="1"/>
      <c r="AK544" s="1"/>
      <c r="AL544" s="86"/>
      <c r="AM544" s="9"/>
      <c r="AN544" s="9"/>
      <c r="AO544" s="9"/>
      <c r="AP544" s="9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  <c r="BL544" s="1"/>
      <c r="BM544" s="1"/>
      <c r="BN544" s="1"/>
      <c r="BO544" s="1"/>
      <c r="BP544" s="1"/>
      <c r="BQ544" s="1"/>
      <c r="BR544" s="1"/>
      <c r="BS544" s="1"/>
      <c r="BT544" s="1"/>
      <c r="BU544" s="1"/>
      <c r="BV544" s="1"/>
      <c r="BW544" s="1"/>
      <c r="BX544" s="1"/>
    </row>
    <row r="545" spans="1:76" ht="18.75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86"/>
      <c r="P545" s="1"/>
      <c r="Q545" s="89"/>
      <c r="R545" s="3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86"/>
      <c r="AI545" s="1"/>
      <c r="AJ545" s="1"/>
      <c r="AK545" s="1"/>
      <c r="AL545" s="86"/>
      <c r="AM545" s="9"/>
      <c r="AN545" s="9"/>
      <c r="AO545" s="9"/>
      <c r="AP545" s="9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  <c r="BL545" s="1"/>
      <c r="BM545" s="1"/>
      <c r="BN545" s="1"/>
      <c r="BO545" s="1"/>
      <c r="BP545" s="1"/>
      <c r="BQ545" s="1"/>
      <c r="BR545" s="1"/>
      <c r="BS545" s="1"/>
      <c r="BT545" s="1"/>
      <c r="BU545" s="1"/>
      <c r="BV545" s="1"/>
      <c r="BW545" s="1"/>
      <c r="BX545" s="1"/>
    </row>
    <row r="546" spans="1:76" ht="18.75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86"/>
      <c r="P546" s="1"/>
      <c r="Q546" s="89"/>
      <c r="R546" s="3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86"/>
      <c r="AI546" s="1"/>
      <c r="AJ546" s="1"/>
      <c r="AK546" s="1"/>
      <c r="AL546" s="86"/>
      <c r="AM546" s="9"/>
      <c r="AN546" s="9"/>
      <c r="AO546" s="9"/>
      <c r="AP546" s="9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  <c r="BL546" s="1"/>
      <c r="BM546" s="1"/>
      <c r="BN546" s="1"/>
      <c r="BO546" s="1"/>
      <c r="BP546" s="1"/>
      <c r="BQ546" s="1"/>
      <c r="BR546" s="1"/>
      <c r="BS546" s="1"/>
      <c r="BT546" s="1"/>
      <c r="BU546" s="1"/>
      <c r="BV546" s="1"/>
      <c r="BW546" s="1"/>
      <c r="BX546" s="1"/>
    </row>
    <row r="547" spans="1:76" ht="18.75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86"/>
      <c r="P547" s="1"/>
      <c r="Q547" s="89"/>
      <c r="R547" s="3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86"/>
      <c r="AI547" s="1"/>
      <c r="AJ547" s="1"/>
      <c r="AK547" s="1"/>
      <c r="AL547" s="86"/>
      <c r="AM547" s="9"/>
      <c r="AN547" s="9"/>
      <c r="AO547" s="9"/>
      <c r="AP547" s="9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  <c r="BL547" s="1"/>
      <c r="BM547" s="1"/>
      <c r="BN547" s="1"/>
      <c r="BO547" s="1"/>
      <c r="BP547" s="1"/>
      <c r="BQ547" s="1"/>
      <c r="BR547" s="1"/>
      <c r="BS547" s="1"/>
      <c r="BT547" s="1"/>
      <c r="BU547" s="1"/>
      <c r="BV547" s="1"/>
      <c r="BW547" s="1"/>
      <c r="BX547" s="1"/>
    </row>
    <row r="548" spans="1:76" ht="18.75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86"/>
      <c r="P548" s="1"/>
      <c r="Q548" s="89"/>
      <c r="R548" s="3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86"/>
      <c r="AI548" s="1"/>
      <c r="AJ548" s="1"/>
      <c r="AK548" s="1"/>
      <c r="AL548" s="86"/>
      <c r="AM548" s="9"/>
      <c r="AN548" s="9"/>
      <c r="AO548" s="9"/>
      <c r="AP548" s="9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  <c r="BL548" s="1"/>
      <c r="BM548" s="1"/>
      <c r="BN548" s="1"/>
      <c r="BO548" s="1"/>
      <c r="BP548" s="1"/>
      <c r="BQ548" s="1"/>
      <c r="BR548" s="1"/>
      <c r="BS548" s="1"/>
      <c r="BT548" s="1"/>
      <c r="BU548" s="1"/>
      <c r="BV548" s="1"/>
      <c r="BW548" s="1"/>
      <c r="BX548" s="1"/>
    </row>
    <row r="549" spans="1:76" ht="18.75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86"/>
      <c r="P549" s="1"/>
      <c r="Q549" s="89"/>
      <c r="R549" s="3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86"/>
      <c r="AI549" s="1"/>
      <c r="AJ549" s="1"/>
      <c r="AK549" s="1"/>
      <c r="AL549" s="86"/>
      <c r="AM549" s="9"/>
      <c r="AN549" s="9"/>
      <c r="AO549" s="9"/>
      <c r="AP549" s="9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  <c r="BL549" s="1"/>
      <c r="BM549" s="1"/>
      <c r="BN549" s="1"/>
      <c r="BO549" s="1"/>
      <c r="BP549" s="1"/>
      <c r="BQ549" s="1"/>
      <c r="BR549" s="1"/>
      <c r="BS549" s="1"/>
      <c r="BT549" s="1"/>
      <c r="BU549" s="1"/>
      <c r="BV549" s="1"/>
      <c r="BW549" s="1"/>
      <c r="BX549" s="1"/>
    </row>
    <row r="550" spans="1:76" ht="18.75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86"/>
      <c r="P550" s="1"/>
      <c r="Q550" s="89"/>
      <c r="R550" s="3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86"/>
      <c r="AI550" s="1"/>
      <c r="AJ550" s="1"/>
      <c r="AK550" s="1"/>
      <c r="AL550" s="86"/>
      <c r="AM550" s="9"/>
      <c r="AN550" s="9"/>
      <c r="AO550" s="9"/>
      <c r="AP550" s="9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  <c r="BL550" s="1"/>
      <c r="BM550" s="1"/>
      <c r="BN550" s="1"/>
      <c r="BO550" s="1"/>
      <c r="BP550" s="1"/>
      <c r="BQ550" s="1"/>
      <c r="BR550" s="1"/>
      <c r="BS550" s="1"/>
      <c r="BT550" s="1"/>
      <c r="BU550" s="1"/>
      <c r="BV550" s="1"/>
      <c r="BW550" s="1"/>
      <c r="BX550" s="1"/>
    </row>
    <row r="551" spans="1:76" ht="18.75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86"/>
      <c r="P551" s="1"/>
      <c r="Q551" s="89"/>
      <c r="R551" s="3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86"/>
      <c r="AI551" s="1"/>
      <c r="AJ551" s="1"/>
      <c r="AK551" s="1"/>
      <c r="AL551" s="86"/>
      <c r="AM551" s="9"/>
      <c r="AN551" s="9"/>
      <c r="AO551" s="9"/>
      <c r="AP551" s="9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  <c r="BL551" s="1"/>
      <c r="BM551" s="1"/>
      <c r="BN551" s="1"/>
      <c r="BO551" s="1"/>
      <c r="BP551" s="1"/>
      <c r="BQ551" s="1"/>
      <c r="BR551" s="1"/>
      <c r="BS551" s="1"/>
      <c r="BT551" s="1"/>
      <c r="BU551" s="1"/>
      <c r="BV551" s="1"/>
      <c r="BW551" s="1"/>
      <c r="BX551" s="1"/>
    </row>
    <row r="552" spans="1:76" ht="18.75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86"/>
      <c r="P552" s="1"/>
      <c r="Q552" s="89"/>
      <c r="R552" s="3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86"/>
      <c r="AI552" s="1"/>
      <c r="AJ552" s="1"/>
      <c r="AK552" s="1"/>
      <c r="AL552" s="86"/>
      <c r="AM552" s="9"/>
      <c r="AN552" s="9"/>
      <c r="AO552" s="9"/>
      <c r="AP552" s="9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  <c r="BL552" s="1"/>
      <c r="BM552" s="1"/>
      <c r="BN552" s="1"/>
      <c r="BO552" s="1"/>
      <c r="BP552" s="1"/>
      <c r="BQ552" s="1"/>
      <c r="BR552" s="1"/>
      <c r="BS552" s="1"/>
      <c r="BT552" s="1"/>
      <c r="BU552" s="1"/>
      <c r="BV552" s="1"/>
      <c r="BW552" s="1"/>
      <c r="BX552" s="1"/>
    </row>
    <row r="553" spans="1:76" ht="18.75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86"/>
      <c r="P553" s="1"/>
      <c r="Q553" s="89"/>
      <c r="R553" s="3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86"/>
      <c r="AI553" s="1"/>
      <c r="AJ553" s="1"/>
      <c r="AK553" s="1"/>
      <c r="AL553" s="86"/>
      <c r="AM553" s="9"/>
      <c r="AN553" s="9"/>
      <c r="AO553" s="9"/>
      <c r="AP553" s="9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  <c r="BL553" s="1"/>
      <c r="BM553" s="1"/>
      <c r="BN553" s="1"/>
      <c r="BO553" s="1"/>
      <c r="BP553" s="1"/>
      <c r="BQ553" s="1"/>
      <c r="BR553" s="1"/>
      <c r="BS553" s="1"/>
      <c r="BT553" s="1"/>
      <c r="BU553" s="1"/>
      <c r="BV553" s="1"/>
      <c r="BW553" s="1"/>
      <c r="BX553" s="1"/>
    </row>
    <row r="554" spans="1:76" ht="18.75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86"/>
      <c r="P554" s="1"/>
      <c r="Q554" s="89"/>
      <c r="R554" s="3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86"/>
      <c r="AI554" s="1"/>
      <c r="AJ554" s="1"/>
      <c r="AK554" s="1"/>
      <c r="AL554" s="86"/>
      <c r="AM554" s="9"/>
      <c r="AN554" s="9"/>
      <c r="AO554" s="9"/>
      <c r="AP554" s="9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  <c r="BL554" s="1"/>
      <c r="BM554" s="1"/>
      <c r="BN554" s="1"/>
      <c r="BO554" s="1"/>
      <c r="BP554" s="1"/>
      <c r="BQ554" s="1"/>
      <c r="BR554" s="1"/>
      <c r="BS554" s="1"/>
      <c r="BT554" s="1"/>
      <c r="BU554" s="1"/>
      <c r="BV554" s="1"/>
      <c r="BW554" s="1"/>
      <c r="BX554" s="1"/>
    </row>
    <row r="555" spans="1:76" ht="18.75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86"/>
      <c r="P555" s="1"/>
      <c r="Q555" s="89"/>
      <c r="R555" s="3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86"/>
      <c r="AI555" s="1"/>
      <c r="AJ555" s="1"/>
      <c r="AK555" s="1"/>
      <c r="AL555" s="86"/>
      <c r="AM555" s="9"/>
      <c r="AN555" s="9"/>
      <c r="AO555" s="9"/>
      <c r="AP555" s="9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  <c r="BL555" s="1"/>
      <c r="BM555" s="1"/>
      <c r="BN555" s="1"/>
      <c r="BO555" s="1"/>
      <c r="BP555" s="1"/>
      <c r="BQ555" s="1"/>
      <c r="BR555" s="1"/>
      <c r="BS555" s="1"/>
      <c r="BT555" s="1"/>
      <c r="BU555" s="1"/>
      <c r="BV555" s="1"/>
      <c r="BW555" s="1"/>
      <c r="BX555" s="1"/>
    </row>
    <row r="556" spans="1:76" ht="18.75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86"/>
      <c r="P556" s="1"/>
      <c r="Q556" s="89"/>
      <c r="R556" s="3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86"/>
      <c r="AI556" s="1"/>
      <c r="AJ556" s="1"/>
      <c r="AK556" s="1"/>
      <c r="AL556" s="86"/>
      <c r="AM556" s="9"/>
      <c r="AN556" s="9"/>
      <c r="AO556" s="9"/>
      <c r="AP556" s="9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  <c r="BL556" s="1"/>
      <c r="BM556" s="1"/>
      <c r="BN556" s="1"/>
      <c r="BO556" s="1"/>
      <c r="BP556" s="1"/>
      <c r="BQ556" s="1"/>
      <c r="BR556" s="1"/>
      <c r="BS556" s="1"/>
      <c r="BT556" s="1"/>
      <c r="BU556" s="1"/>
      <c r="BV556" s="1"/>
      <c r="BW556" s="1"/>
      <c r="BX556" s="1"/>
    </row>
    <row r="557" spans="1:76" ht="18.75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86"/>
      <c r="P557" s="1"/>
      <c r="Q557" s="89"/>
      <c r="R557" s="3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86"/>
      <c r="AI557" s="1"/>
      <c r="AJ557" s="1"/>
      <c r="AK557" s="1"/>
      <c r="AL557" s="86"/>
      <c r="AM557" s="9"/>
      <c r="AN557" s="9"/>
      <c r="AO557" s="9"/>
      <c r="AP557" s="9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  <c r="BL557" s="1"/>
      <c r="BM557" s="1"/>
      <c r="BN557" s="1"/>
      <c r="BO557" s="1"/>
      <c r="BP557" s="1"/>
      <c r="BQ557" s="1"/>
      <c r="BR557" s="1"/>
      <c r="BS557" s="1"/>
      <c r="BT557" s="1"/>
      <c r="BU557" s="1"/>
      <c r="BV557" s="1"/>
      <c r="BW557" s="1"/>
      <c r="BX557" s="1"/>
    </row>
    <row r="558" spans="1:76" ht="18.75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86"/>
      <c r="P558" s="1"/>
      <c r="Q558" s="89"/>
      <c r="R558" s="3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86"/>
      <c r="AI558" s="1"/>
      <c r="AJ558" s="1"/>
      <c r="AK558" s="1"/>
      <c r="AL558" s="86"/>
      <c r="AM558" s="9"/>
      <c r="AN558" s="9"/>
      <c r="AO558" s="9"/>
      <c r="AP558" s="9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  <c r="BL558" s="1"/>
      <c r="BM558" s="1"/>
      <c r="BN558" s="1"/>
      <c r="BO558" s="1"/>
      <c r="BP558" s="1"/>
      <c r="BQ558" s="1"/>
      <c r="BR558" s="1"/>
      <c r="BS558" s="1"/>
      <c r="BT558" s="1"/>
      <c r="BU558" s="1"/>
      <c r="BV558" s="1"/>
      <c r="BW558" s="1"/>
      <c r="BX558" s="1"/>
    </row>
    <row r="559" spans="1:76" ht="18.75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86"/>
      <c r="P559" s="1"/>
      <c r="Q559" s="89"/>
      <c r="R559" s="3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86"/>
      <c r="AI559" s="1"/>
      <c r="AJ559" s="1"/>
      <c r="AK559" s="1"/>
      <c r="AL559" s="86"/>
      <c r="AM559" s="9"/>
      <c r="AN559" s="9"/>
      <c r="AO559" s="9"/>
      <c r="AP559" s="9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  <c r="BL559" s="1"/>
      <c r="BM559" s="1"/>
      <c r="BN559" s="1"/>
      <c r="BO559" s="1"/>
      <c r="BP559" s="1"/>
      <c r="BQ559" s="1"/>
      <c r="BR559" s="1"/>
      <c r="BS559" s="1"/>
      <c r="BT559" s="1"/>
      <c r="BU559" s="1"/>
      <c r="BV559" s="1"/>
      <c r="BW559" s="1"/>
      <c r="BX559" s="1"/>
    </row>
    <row r="560" spans="1:76" ht="18.75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86"/>
      <c r="P560" s="1"/>
      <c r="Q560" s="89"/>
      <c r="R560" s="3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86"/>
      <c r="AI560" s="1"/>
      <c r="AJ560" s="1"/>
      <c r="AK560" s="1"/>
      <c r="AL560" s="86"/>
      <c r="AM560" s="9"/>
      <c r="AN560" s="9"/>
      <c r="AO560" s="9"/>
      <c r="AP560" s="9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  <c r="BL560" s="1"/>
      <c r="BM560" s="1"/>
      <c r="BN560" s="1"/>
      <c r="BO560" s="1"/>
      <c r="BP560" s="1"/>
      <c r="BQ560" s="1"/>
      <c r="BR560" s="1"/>
      <c r="BS560" s="1"/>
      <c r="BT560" s="1"/>
      <c r="BU560" s="1"/>
      <c r="BV560" s="1"/>
      <c r="BW560" s="1"/>
      <c r="BX560" s="1"/>
    </row>
    <row r="561" spans="1:76" ht="18.75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86"/>
      <c r="P561" s="1"/>
      <c r="Q561" s="89"/>
      <c r="R561" s="3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86"/>
      <c r="AI561" s="1"/>
      <c r="AJ561" s="1"/>
      <c r="AK561" s="1"/>
      <c r="AL561" s="86"/>
      <c r="AM561" s="9"/>
      <c r="AN561" s="9"/>
      <c r="AO561" s="9"/>
      <c r="AP561" s="9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  <c r="BL561" s="1"/>
      <c r="BM561" s="1"/>
      <c r="BN561" s="1"/>
      <c r="BO561" s="1"/>
      <c r="BP561" s="1"/>
      <c r="BQ561" s="1"/>
      <c r="BR561" s="1"/>
      <c r="BS561" s="1"/>
      <c r="BT561" s="1"/>
      <c r="BU561" s="1"/>
      <c r="BV561" s="1"/>
      <c r="BW561" s="1"/>
      <c r="BX561" s="1"/>
    </row>
    <row r="562" spans="1:76" ht="18.75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86"/>
      <c r="P562" s="1"/>
      <c r="Q562" s="89"/>
      <c r="R562" s="3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86"/>
      <c r="AI562" s="1"/>
      <c r="AJ562" s="1"/>
      <c r="AK562" s="1"/>
      <c r="AL562" s="86"/>
      <c r="AM562" s="9"/>
      <c r="AN562" s="9"/>
      <c r="AO562" s="9"/>
      <c r="AP562" s="9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  <c r="BL562" s="1"/>
      <c r="BM562" s="1"/>
      <c r="BN562" s="1"/>
      <c r="BO562" s="1"/>
      <c r="BP562" s="1"/>
      <c r="BQ562" s="1"/>
      <c r="BR562" s="1"/>
      <c r="BS562" s="1"/>
      <c r="BT562" s="1"/>
      <c r="BU562" s="1"/>
      <c r="BV562" s="1"/>
      <c r="BW562" s="1"/>
      <c r="BX562" s="1"/>
    </row>
    <row r="563" spans="1:76" ht="18.75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86"/>
      <c r="P563" s="1"/>
      <c r="Q563" s="89"/>
      <c r="R563" s="3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86"/>
      <c r="AI563" s="1"/>
      <c r="AJ563" s="1"/>
      <c r="AK563" s="1"/>
      <c r="AL563" s="86"/>
      <c r="AM563" s="9"/>
      <c r="AN563" s="9"/>
      <c r="AO563" s="9"/>
      <c r="AP563" s="9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  <c r="BL563" s="1"/>
      <c r="BM563" s="1"/>
      <c r="BN563" s="1"/>
      <c r="BO563" s="1"/>
      <c r="BP563" s="1"/>
      <c r="BQ563" s="1"/>
      <c r="BR563" s="1"/>
      <c r="BS563" s="1"/>
      <c r="BT563" s="1"/>
      <c r="BU563" s="1"/>
      <c r="BV563" s="1"/>
      <c r="BW563" s="1"/>
      <c r="BX563" s="1"/>
    </row>
    <row r="564" spans="1:76" ht="18.75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86"/>
      <c r="P564" s="1"/>
      <c r="Q564" s="89"/>
      <c r="R564" s="3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86"/>
      <c r="AI564" s="1"/>
      <c r="AJ564" s="1"/>
      <c r="AK564" s="1"/>
      <c r="AL564" s="86"/>
      <c r="AM564" s="9"/>
      <c r="AN564" s="9"/>
      <c r="AO564" s="9"/>
      <c r="AP564" s="9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  <c r="BL564" s="1"/>
      <c r="BM564" s="1"/>
      <c r="BN564" s="1"/>
      <c r="BO564" s="1"/>
      <c r="BP564" s="1"/>
      <c r="BQ564" s="1"/>
      <c r="BR564" s="1"/>
      <c r="BS564" s="1"/>
      <c r="BT564" s="1"/>
      <c r="BU564" s="1"/>
      <c r="BV564" s="1"/>
      <c r="BW564" s="1"/>
      <c r="BX564" s="1"/>
    </row>
    <row r="565" spans="1:76" ht="18.75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86"/>
      <c r="P565" s="1"/>
      <c r="Q565" s="89"/>
      <c r="R565" s="3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86"/>
      <c r="AI565" s="1"/>
      <c r="AJ565" s="1"/>
      <c r="AK565" s="1"/>
      <c r="AL565" s="86"/>
      <c r="AM565" s="9"/>
      <c r="AN565" s="9"/>
      <c r="AO565" s="9"/>
      <c r="AP565" s="9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  <c r="BL565" s="1"/>
      <c r="BM565" s="1"/>
      <c r="BN565" s="1"/>
      <c r="BO565" s="1"/>
      <c r="BP565" s="1"/>
      <c r="BQ565" s="1"/>
      <c r="BR565" s="1"/>
      <c r="BS565" s="1"/>
      <c r="BT565" s="1"/>
      <c r="BU565" s="1"/>
      <c r="BV565" s="1"/>
      <c r="BW565" s="1"/>
      <c r="BX565" s="1"/>
    </row>
    <row r="566" spans="1:76" ht="18.75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86"/>
      <c r="P566" s="1"/>
      <c r="Q566" s="89"/>
      <c r="R566" s="3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86"/>
      <c r="AI566" s="1"/>
      <c r="AJ566" s="1"/>
      <c r="AK566" s="1"/>
      <c r="AL566" s="86"/>
      <c r="AM566" s="9"/>
      <c r="AN566" s="9"/>
      <c r="AO566" s="9"/>
      <c r="AP566" s="9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  <c r="BL566" s="1"/>
      <c r="BM566" s="1"/>
      <c r="BN566" s="1"/>
      <c r="BO566" s="1"/>
      <c r="BP566" s="1"/>
      <c r="BQ566" s="1"/>
      <c r="BR566" s="1"/>
      <c r="BS566" s="1"/>
      <c r="BT566" s="1"/>
      <c r="BU566" s="1"/>
      <c r="BV566" s="1"/>
      <c r="BW566" s="1"/>
      <c r="BX566" s="1"/>
    </row>
    <row r="567" spans="1:76" ht="18.75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86"/>
      <c r="P567" s="1"/>
      <c r="Q567" s="89"/>
      <c r="R567" s="3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86"/>
      <c r="AI567" s="1"/>
      <c r="AJ567" s="1"/>
      <c r="AK567" s="1"/>
      <c r="AL567" s="86"/>
      <c r="AM567" s="9"/>
      <c r="AN567" s="9"/>
      <c r="AO567" s="9"/>
      <c r="AP567" s="9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  <c r="BL567" s="1"/>
      <c r="BM567" s="1"/>
      <c r="BN567" s="1"/>
      <c r="BO567" s="1"/>
      <c r="BP567" s="1"/>
      <c r="BQ567" s="1"/>
      <c r="BR567" s="1"/>
      <c r="BS567" s="1"/>
      <c r="BT567" s="1"/>
      <c r="BU567" s="1"/>
      <c r="BV567" s="1"/>
      <c r="BW567" s="1"/>
      <c r="BX567" s="1"/>
    </row>
    <row r="568" spans="1:76" ht="18.75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86"/>
      <c r="P568" s="1"/>
      <c r="Q568" s="89"/>
      <c r="R568" s="3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86"/>
      <c r="AI568" s="1"/>
      <c r="AJ568" s="1"/>
      <c r="AK568" s="1"/>
      <c r="AL568" s="86"/>
      <c r="AM568" s="9"/>
      <c r="AN568" s="9"/>
      <c r="AO568" s="9"/>
      <c r="AP568" s="9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  <c r="BL568" s="1"/>
      <c r="BM568" s="1"/>
      <c r="BN568" s="1"/>
      <c r="BO568" s="1"/>
      <c r="BP568" s="1"/>
      <c r="BQ568" s="1"/>
      <c r="BR568" s="1"/>
      <c r="BS568" s="1"/>
      <c r="BT568" s="1"/>
      <c r="BU568" s="1"/>
      <c r="BV568" s="1"/>
      <c r="BW568" s="1"/>
      <c r="BX568" s="1"/>
    </row>
    <row r="569" spans="1:76" ht="18.75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86"/>
      <c r="P569" s="1"/>
      <c r="Q569" s="89"/>
      <c r="R569" s="3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86"/>
      <c r="AI569" s="1"/>
      <c r="AJ569" s="1"/>
      <c r="AK569" s="1"/>
      <c r="AL569" s="86"/>
      <c r="AM569" s="9"/>
      <c r="AN569" s="9"/>
      <c r="AO569" s="9"/>
      <c r="AP569" s="9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  <c r="BL569" s="1"/>
      <c r="BM569" s="1"/>
      <c r="BN569" s="1"/>
      <c r="BO569" s="1"/>
      <c r="BP569" s="1"/>
      <c r="BQ569" s="1"/>
      <c r="BR569" s="1"/>
      <c r="BS569" s="1"/>
      <c r="BT569" s="1"/>
      <c r="BU569" s="1"/>
      <c r="BV569" s="1"/>
      <c r="BW569" s="1"/>
      <c r="BX569" s="1"/>
    </row>
    <row r="570" spans="1:76" ht="18.75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86"/>
      <c r="P570" s="1"/>
      <c r="Q570" s="89"/>
      <c r="R570" s="3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86"/>
      <c r="AI570" s="1"/>
      <c r="AJ570" s="1"/>
      <c r="AK570" s="1"/>
      <c r="AL570" s="86"/>
      <c r="AM570" s="9"/>
      <c r="AN570" s="9"/>
      <c r="AO570" s="9"/>
      <c r="AP570" s="9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  <c r="BL570" s="1"/>
      <c r="BM570" s="1"/>
      <c r="BN570" s="1"/>
      <c r="BO570" s="1"/>
      <c r="BP570" s="1"/>
      <c r="BQ570" s="1"/>
      <c r="BR570" s="1"/>
      <c r="BS570" s="1"/>
      <c r="BT570" s="1"/>
      <c r="BU570" s="1"/>
      <c r="BV570" s="1"/>
      <c r="BW570" s="1"/>
      <c r="BX570" s="1"/>
    </row>
    <row r="571" spans="1:76" ht="18.75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86"/>
      <c r="P571" s="1"/>
      <c r="Q571" s="89"/>
      <c r="R571" s="3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86"/>
      <c r="AI571" s="1"/>
      <c r="AJ571" s="1"/>
      <c r="AK571" s="1"/>
      <c r="AL571" s="86"/>
      <c r="AM571" s="9"/>
      <c r="AN571" s="9"/>
      <c r="AO571" s="9"/>
      <c r="AP571" s="9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  <c r="BL571" s="1"/>
      <c r="BM571" s="1"/>
      <c r="BN571" s="1"/>
      <c r="BO571" s="1"/>
      <c r="BP571" s="1"/>
      <c r="BQ571" s="1"/>
      <c r="BR571" s="1"/>
      <c r="BS571" s="1"/>
      <c r="BT571" s="1"/>
      <c r="BU571" s="1"/>
      <c r="BV571" s="1"/>
      <c r="BW571" s="1"/>
      <c r="BX571" s="1"/>
    </row>
    <row r="572" spans="1:76" ht="18.75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86"/>
      <c r="P572" s="1"/>
      <c r="Q572" s="89"/>
      <c r="R572" s="3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86"/>
      <c r="AI572" s="1"/>
      <c r="AJ572" s="1"/>
      <c r="AK572" s="1"/>
      <c r="AL572" s="86"/>
      <c r="AM572" s="9"/>
      <c r="AN572" s="9"/>
      <c r="AO572" s="9"/>
      <c r="AP572" s="9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  <c r="BL572" s="1"/>
      <c r="BM572" s="1"/>
      <c r="BN572" s="1"/>
      <c r="BO572" s="1"/>
      <c r="BP572" s="1"/>
      <c r="BQ572" s="1"/>
      <c r="BR572" s="1"/>
      <c r="BS572" s="1"/>
      <c r="BT572" s="1"/>
      <c r="BU572" s="1"/>
      <c r="BV572" s="1"/>
      <c r="BW572" s="1"/>
      <c r="BX572" s="1"/>
    </row>
    <row r="573" spans="1:76" ht="18.75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86"/>
      <c r="P573" s="1"/>
      <c r="Q573" s="89"/>
      <c r="R573" s="3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86"/>
      <c r="AI573" s="1"/>
      <c r="AJ573" s="1"/>
      <c r="AK573" s="1"/>
      <c r="AL573" s="86"/>
      <c r="AM573" s="9"/>
      <c r="AN573" s="9"/>
      <c r="AO573" s="9"/>
      <c r="AP573" s="9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  <c r="BL573" s="1"/>
      <c r="BM573" s="1"/>
      <c r="BN573" s="1"/>
      <c r="BO573" s="1"/>
      <c r="BP573" s="1"/>
      <c r="BQ573" s="1"/>
      <c r="BR573" s="1"/>
      <c r="BS573" s="1"/>
      <c r="BT573" s="1"/>
      <c r="BU573" s="1"/>
      <c r="BV573" s="1"/>
      <c r="BW573" s="1"/>
      <c r="BX573" s="1"/>
    </row>
    <row r="574" spans="1:76" ht="18.75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86"/>
      <c r="P574" s="1"/>
      <c r="Q574" s="89"/>
      <c r="R574" s="3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86"/>
      <c r="AI574" s="1"/>
      <c r="AJ574" s="1"/>
      <c r="AK574" s="1"/>
      <c r="AL574" s="86"/>
      <c r="AM574" s="9"/>
      <c r="AN574" s="9"/>
      <c r="AO574" s="9"/>
      <c r="AP574" s="9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  <c r="BL574" s="1"/>
      <c r="BM574" s="1"/>
      <c r="BN574" s="1"/>
      <c r="BO574" s="1"/>
      <c r="BP574" s="1"/>
      <c r="BQ574" s="1"/>
      <c r="BR574" s="1"/>
      <c r="BS574" s="1"/>
      <c r="BT574" s="1"/>
      <c r="BU574" s="1"/>
      <c r="BV574" s="1"/>
      <c r="BW574" s="1"/>
      <c r="BX574" s="1"/>
    </row>
    <row r="575" spans="1:76" ht="18.75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86"/>
      <c r="P575" s="1"/>
      <c r="Q575" s="89"/>
      <c r="R575" s="3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86"/>
      <c r="AI575" s="1"/>
      <c r="AJ575" s="1"/>
      <c r="AK575" s="1"/>
      <c r="AL575" s="86"/>
      <c r="AM575" s="9"/>
      <c r="AN575" s="9"/>
      <c r="AO575" s="9"/>
      <c r="AP575" s="9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  <c r="BL575" s="1"/>
      <c r="BM575" s="1"/>
      <c r="BN575" s="1"/>
      <c r="BO575" s="1"/>
      <c r="BP575" s="1"/>
      <c r="BQ575" s="1"/>
      <c r="BR575" s="1"/>
      <c r="BS575" s="1"/>
      <c r="BT575" s="1"/>
      <c r="BU575" s="1"/>
      <c r="BV575" s="1"/>
      <c r="BW575" s="1"/>
      <c r="BX575" s="1"/>
    </row>
    <row r="576" spans="1:76" ht="18.75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86"/>
      <c r="P576" s="1"/>
      <c r="Q576" s="89"/>
      <c r="R576" s="3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86"/>
      <c r="AI576" s="1"/>
      <c r="AJ576" s="1"/>
      <c r="AK576" s="1"/>
      <c r="AL576" s="86"/>
      <c r="AM576" s="9"/>
      <c r="AN576" s="9"/>
      <c r="AO576" s="9"/>
      <c r="AP576" s="9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  <c r="BL576" s="1"/>
      <c r="BM576" s="1"/>
      <c r="BN576" s="1"/>
      <c r="BO576" s="1"/>
      <c r="BP576" s="1"/>
      <c r="BQ576" s="1"/>
      <c r="BR576" s="1"/>
      <c r="BS576" s="1"/>
      <c r="BT576" s="1"/>
      <c r="BU576" s="1"/>
      <c r="BV576" s="1"/>
      <c r="BW576" s="1"/>
      <c r="BX576" s="1"/>
    </row>
    <row r="577" spans="1:76" ht="18.75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86"/>
      <c r="P577" s="1"/>
      <c r="Q577" s="89"/>
      <c r="R577" s="3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86"/>
      <c r="AI577" s="1"/>
      <c r="AJ577" s="1"/>
      <c r="AK577" s="1"/>
      <c r="AL577" s="86"/>
      <c r="AM577" s="9"/>
      <c r="AN577" s="9"/>
      <c r="AO577" s="9"/>
      <c r="AP577" s="9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  <c r="BL577" s="1"/>
      <c r="BM577" s="1"/>
      <c r="BN577" s="1"/>
      <c r="BO577" s="1"/>
      <c r="BP577" s="1"/>
      <c r="BQ577" s="1"/>
      <c r="BR577" s="1"/>
      <c r="BS577" s="1"/>
      <c r="BT577" s="1"/>
      <c r="BU577" s="1"/>
      <c r="BV577" s="1"/>
      <c r="BW577" s="1"/>
      <c r="BX577" s="1"/>
    </row>
    <row r="578" spans="1:76" ht="18.75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86"/>
      <c r="P578" s="1"/>
      <c r="Q578" s="89"/>
      <c r="R578" s="3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86"/>
      <c r="AI578" s="1"/>
      <c r="AJ578" s="1"/>
      <c r="AK578" s="1"/>
      <c r="AL578" s="86"/>
      <c r="AM578" s="9"/>
      <c r="AN578" s="9"/>
      <c r="AO578" s="9"/>
      <c r="AP578" s="9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  <c r="BL578" s="1"/>
      <c r="BM578" s="1"/>
      <c r="BN578" s="1"/>
      <c r="BO578" s="1"/>
      <c r="BP578" s="1"/>
      <c r="BQ578" s="1"/>
      <c r="BR578" s="1"/>
      <c r="BS578" s="1"/>
      <c r="BT578" s="1"/>
      <c r="BU578" s="1"/>
      <c r="BV578" s="1"/>
      <c r="BW578" s="1"/>
      <c r="BX578" s="1"/>
    </row>
    <row r="579" spans="1:76" ht="18.75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86"/>
      <c r="P579" s="1"/>
      <c r="Q579" s="89"/>
      <c r="R579" s="3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86"/>
      <c r="AI579" s="1"/>
      <c r="AJ579" s="1"/>
      <c r="AK579" s="1"/>
      <c r="AL579" s="86"/>
      <c r="AM579" s="9"/>
      <c r="AN579" s="9"/>
      <c r="AO579" s="9"/>
      <c r="AP579" s="9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  <c r="BL579" s="1"/>
      <c r="BM579" s="1"/>
      <c r="BN579" s="1"/>
      <c r="BO579" s="1"/>
      <c r="BP579" s="1"/>
      <c r="BQ579" s="1"/>
      <c r="BR579" s="1"/>
      <c r="BS579" s="1"/>
      <c r="BT579" s="1"/>
      <c r="BU579" s="1"/>
      <c r="BV579" s="1"/>
      <c r="BW579" s="1"/>
      <c r="BX579" s="1"/>
    </row>
    <row r="580" spans="1:76" ht="18.75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86"/>
      <c r="P580" s="1"/>
      <c r="Q580" s="89"/>
      <c r="R580" s="3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86"/>
      <c r="AI580" s="1"/>
      <c r="AJ580" s="1"/>
      <c r="AK580" s="1"/>
      <c r="AL580" s="86"/>
      <c r="AM580" s="9"/>
      <c r="AN580" s="9"/>
      <c r="AO580" s="9"/>
      <c r="AP580" s="9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  <c r="BL580" s="1"/>
      <c r="BM580" s="1"/>
      <c r="BN580" s="1"/>
      <c r="BO580" s="1"/>
      <c r="BP580" s="1"/>
      <c r="BQ580" s="1"/>
      <c r="BR580" s="1"/>
      <c r="BS580" s="1"/>
      <c r="BT580" s="1"/>
      <c r="BU580" s="1"/>
      <c r="BV580" s="1"/>
      <c r="BW580" s="1"/>
      <c r="BX580" s="1"/>
    </row>
    <row r="581" spans="1:76" ht="18.75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86"/>
      <c r="P581" s="1"/>
      <c r="Q581" s="89"/>
      <c r="R581" s="3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86"/>
      <c r="AI581" s="1"/>
      <c r="AJ581" s="1"/>
      <c r="AK581" s="1"/>
      <c r="AL581" s="86"/>
      <c r="AM581" s="9"/>
      <c r="AN581" s="9"/>
      <c r="AO581" s="9"/>
      <c r="AP581" s="9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  <c r="BL581" s="1"/>
      <c r="BM581" s="1"/>
      <c r="BN581" s="1"/>
      <c r="BO581" s="1"/>
      <c r="BP581" s="1"/>
      <c r="BQ581" s="1"/>
      <c r="BR581" s="1"/>
      <c r="BS581" s="1"/>
      <c r="BT581" s="1"/>
      <c r="BU581" s="1"/>
      <c r="BV581" s="1"/>
      <c r="BW581" s="1"/>
      <c r="BX581" s="1"/>
    </row>
    <row r="582" spans="1:76" ht="18.75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86"/>
      <c r="P582" s="1"/>
      <c r="Q582" s="89"/>
      <c r="R582" s="3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86"/>
      <c r="AI582" s="1"/>
      <c r="AJ582" s="1"/>
      <c r="AK582" s="1"/>
      <c r="AL582" s="86"/>
      <c r="AM582" s="9"/>
      <c r="AN582" s="9"/>
      <c r="AO582" s="9"/>
      <c r="AP582" s="9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  <c r="BL582" s="1"/>
      <c r="BM582" s="1"/>
      <c r="BN582" s="1"/>
      <c r="BO582" s="1"/>
      <c r="BP582" s="1"/>
      <c r="BQ582" s="1"/>
      <c r="BR582" s="1"/>
      <c r="BS582" s="1"/>
      <c r="BT582" s="1"/>
      <c r="BU582" s="1"/>
      <c r="BV582" s="1"/>
      <c r="BW582" s="1"/>
      <c r="BX582" s="1"/>
    </row>
    <row r="583" spans="1:76" ht="18.75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86"/>
      <c r="P583" s="1"/>
      <c r="Q583" s="89"/>
      <c r="R583" s="3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86"/>
      <c r="AI583" s="1"/>
      <c r="AJ583" s="1"/>
      <c r="AK583" s="1"/>
      <c r="AL583" s="86"/>
      <c r="AM583" s="9"/>
      <c r="AN583" s="9"/>
      <c r="AO583" s="9"/>
      <c r="AP583" s="9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  <c r="BL583" s="1"/>
      <c r="BM583" s="1"/>
      <c r="BN583" s="1"/>
      <c r="BO583" s="1"/>
      <c r="BP583" s="1"/>
      <c r="BQ583" s="1"/>
      <c r="BR583" s="1"/>
      <c r="BS583" s="1"/>
      <c r="BT583" s="1"/>
      <c r="BU583" s="1"/>
      <c r="BV583" s="1"/>
      <c r="BW583" s="1"/>
      <c r="BX583" s="1"/>
    </row>
    <row r="584" spans="1:76" ht="18.75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86"/>
      <c r="P584" s="1"/>
      <c r="Q584" s="89"/>
      <c r="R584" s="3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86"/>
      <c r="AI584" s="1"/>
      <c r="AJ584" s="1"/>
      <c r="AK584" s="1"/>
      <c r="AL584" s="86"/>
      <c r="AM584" s="9"/>
      <c r="AN584" s="9"/>
      <c r="AO584" s="9"/>
      <c r="AP584" s="9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  <c r="BL584" s="1"/>
      <c r="BM584" s="1"/>
      <c r="BN584" s="1"/>
      <c r="BO584" s="1"/>
      <c r="BP584" s="1"/>
      <c r="BQ584" s="1"/>
      <c r="BR584" s="1"/>
      <c r="BS584" s="1"/>
      <c r="BT584" s="1"/>
      <c r="BU584" s="1"/>
      <c r="BV584" s="1"/>
      <c r="BW584" s="1"/>
      <c r="BX584" s="1"/>
    </row>
    <row r="585" spans="1:76" ht="18.75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86"/>
      <c r="P585" s="1"/>
      <c r="Q585" s="89"/>
      <c r="R585" s="3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86"/>
      <c r="AI585" s="1"/>
      <c r="AJ585" s="1"/>
      <c r="AK585" s="1"/>
      <c r="AL585" s="86"/>
      <c r="AM585" s="9"/>
      <c r="AN585" s="9"/>
      <c r="AO585" s="9"/>
      <c r="AP585" s="9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  <c r="BL585" s="1"/>
      <c r="BM585" s="1"/>
      <c r="BN585" s="1"/>
      <c r="BO585" s="1"/>
      <c r="BP585" s="1"/>
      <c r="BQ585" s="1"/>
      <c r="BR585" s="1"/>
      <c r="BS585" s="1"/>
      <c r="BT585" s="1"/>
      <c r="BU585" s="1"/>
      <c r="BV585" s="1"/>
      <c r="BW585" s="1"/>
      <c r="BX585" s="1"/>
    </row>
    <row r="586" spans="1:76" ht="18.75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86"/>
      <c r="P586" s="1"/>
      <c r="Q586" s="89"/>
      <c r="R586" s="3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86"/>
      <c r="AI586" s="1"/>
      <c r="AJ586" s="1"/>
      <c r="AK586" s="1"/>
      <c r="AL586" s="86"/>
      <c r="AM586" s="9"/>
      <c r="AN586" s="9"/>
      <c r="AO586" s="9"/>
      <c r="AP586" s="9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  <c r="BK586" s="1"/>
      <c r="BL586" s="1"/>
      <c r="BM586" s="1"/>
      <c r="BN586" s="1"/>
      <c r="BO586" s="1"/>
      <c r="BP586" s="1"/>
      <c r="BQ586" s="1"/>
      <c r="BR586" s="1"/>
      <c r="BS586" s="1"/>
      <c r="BT586" s="1"/>
      <c r="BU586" s="1"/>
      <c r="BV586" s="1"/>
      <c r="BW586" s="1"/>
      <c r="BX586" s="1"/>
    </row>
    <row r="587" spans="1:76" ht="18.75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86"/>
      <c r="P587" s="1"/>
      <c r="Q587" s="89"/>
      <c r="R587" s="3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86"/>
      <c r="AI587" s="1"/>
      <c r="AJ587" s="1"/>
      <c r="AK587" s="1"/>
      <c r="AL587" s="86"/>
      <c r="AM587" s="9"/>
      <c r="AN587" s="9"/>
      <c r="AO587" s="9"/>
      <c r="AP587" s="9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  <c r="BL587" s="1"/>
      <c r="BM587" s="1"/>
      <c r="BN587" s="1"/>
      <c r="BO587" s="1"/>
      <c r="BP587" s="1"/>
      <c r="BQ587" s="1"/>
      <c r="BR587" s="1"/>
      <c r="BS587" s="1"/>
      <c r="BT587" s="1"/>
      <c r="BU587" s="1"/>
      <c r="BV587" s="1"/>
      <c r="BW587" s="1"/>
      <c r="BX587" s="1"/>
    </row>
    <row r="588" spans="1:76" ht="18.75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86"/>
      <c r="P588" s="1"/>
      <c r="Q588" s="89"/>
      <c r="R588" s="3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86"/>
      <c r="AL588" s="86"/>
      <c r="AM588" s="9"/>
      <c r="AN588" s="9"/>
      <c r="AO588" s="9"/>
      <c r="AP588" s="9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  <c r="BK588" s="1"/>
      <c r="BL588" s="1"/>
      <c r="BM588" s="1"/>
      <c r="BN588" s="1"/>
      <c r="BO588" s="1"/>
      <c r="BP588" s="1"/>
      <c r="BQ588" s="1"/>
      <c r="BR588" s="1"/>
      <c r="BS588" s="1"/>
      <c r="BT588" s="1"/>
      <c r="BU588" s="1"/>
      <c r="BV588" s="1"/>
      <c r="BW588" s="1"/>
      <c r="BX588" s="1"/>
    </row>
  </sheetData>
  <sheetProtection algorithmName="SHA-512" hashValue="Q9JO3GHzPCLhHyGc9Lu5Bt/NsUHHFoaIGHvzNLyFnZob2K1/r7Q7ERQGezxBJomVQd7TbV5OWxCAaA6XVsiXFw==" saltValue="0Td/mQXR/B9Cc9eqRLKAPQ==" spinCount="100000" sheet="1" selectLockedCells="1" selectUnlockedCells="1"/>
  <mergeCells count="282">
    <mergeCell ref="AB133:AB134"/>
    <mergeCell ref="AF133:AG134"/>
    <mergeCell ref="AE133:AE134"/>
    <mergeCell ref="AD133:AD134"/>
    <mergeCell ref="AC133:AC134"/>
    <mergeCell ref="AF131:AG132"/>
    <mergeCell ref="D133:F134"/>
    <mergeCell ref="D135:F136"/>
    <mergeCell ref="P135:P136"/>
    <mergeCell ref="P133:P134"/>
    <mergeCell ref="N135:N136"/>
    <mergeCell ref="N133:N134"/>
    <mergeCell ref="K135:L136"/>
    <mergeCell ref="I135:J136"/>
    <mergeCell ref="G135:H136"/>
    <mergeCell ref="K133:L134"/>
    <mergeCell ref="I133:J134"/>
    <mergeCell ref="G133:H134"/>
    <mergeCell ref="A1:F1"/>
    <mergeCell ref="I8:J10"/>
    <mergeCell ref="K8:L10"/>
    <mergeCell ref="AF9:AG9"/>
    <mergeCell ref="AF10:AG10"/>
    <mergeCell ref="P8:P10"/>
    <mergeCell ref="AM2:AP2"/>
    <mergeCell ref="AM3:AN3"/>
    <mergeCell ref="AO3:AP3"/>
    <mergeCell ref="AI2:AK2"/>
    <mergeCell ref="AB2:AG2"/>
    <mergeCell ref="A2:N2"/>
    <mergeCell ref="AF5:AG5"/>
    <mergeCell ref="AF6:AG6"/>
    <mergeCell ref="M3:N3"/>
    <mergeCell ref="P4:P6"/>
    <mergeCell ref="R2:Z2"/>
    <mergeCell ref="A4:A6"/>
    <mergeCell ref="G3:H3"/>
    <mergeCell ref="I3:J3"/>
    <mergeCell ref="K3:L3"/>
    <mergeCell ref="G4:H6"/>
    <mergeCell ref="I4:J6"/>
    <mergeCell ref="K4:L6"/>
    <mergeCell ref="A20:A22"/>
    <mergeCell ref="AF17:AG17"/>
    <mergeCell ref="AF18:AG18"/>
    <mergeCell ref="G20:H22"/>
    <mergeCell ref="I20:J22"/>
    <mergeCell ref="K20:L22"/>
    <mergeCell ref="P20:P22"/>
    <mergeCell ref="AF21:AG21"/>
    <mergeCell ref="AF22:AG22"/>
    <mergeCell ref="A16:A18"/>
    <mergeCell ref="G16:H18"/>
    <mergeCell ref="I16:J18"/>
    <mergeCell ref="K16:L18"/>
    <mergeCell ref="P16:P18"/>
    <mergeCell ref="A12:A14"/>
    <mergeCell ref="G12:H14"/>
    <mergeCell ref="I12:J14"/>
    <mergeCell ref="K12:L14"/>
    <mergeCell ref="AF13:AG13"/>
    <mergeCell ref="AF14:AG14"/>
    <mergeCell ref="P12:P14"/>
    <mergeCell ref="A8:A10"/>
    <mergeCell ref="G8:H10"/>
    <mergeCell ref="AF25:AG25"/>
    <mergeCell ref="AF26:AG26"/>
    <mergeCell ref="A28:A30"/>
    <mergeCell ref="G28:H30"/>
    <mergeCell ref="I28:J30"/>
    <mergeCell ref="K28:L30"/>
    <mergeCell ref="P28:P30"/>
    <mergeCell ref="AF29:AG29"/>
    <mergeCell ref="AF30:AG30"/>
    <mergeCell ref="A24:A26"/>
    <mergeCell ref="G24:H26"/>
    <mergeCell ref="I24:J26"/>
    <mergeCell ref="K24:L26"/>
    <mergeCell ref="P24:P26"/>
    <mergeCell ref="AF33:AG33"/>
    <mergeCell ref="AF34:AG34"/>
    <mergeCell ref="A36:A38"/>
    <mergeCell ref="G36:H38"/>
    <mergeCell ref="I36:J38"/>
    <mergeCell ref="K36:L38"/>
    <mergeCell ref="P36:P38"/>
    <mergeCell ref="AF37:AG37"/>
    <mergeCell ref="AF38:AG38"/>
    <mergeCell ref="A32:A34"/>
    <mergeCell ref="G32:H34"/>
    <mergeCell ref="I32:J34"/>
    <mergeCell ref="K32:L34"/>
    <mergeCell ref="P32:P34"/>
    <mergeCell ref="G48:H50"/>
    <mergeCell ref="I48:J50"/>
    <mergeCell ref="K48:L50"/>
    <mergeCell ref="P48:P50"/>
    <mergeCell ref="AF41:AG41"/>
    <mergeCell ref="AF42:AG42"/>
    <mergeCell ref="A44:A46"/>
    <mergeCell ref="G44:H46"/>
    <mergeCell ref="I44:J46"/>
    <mergeCell ref="K44:L46"/>
    <mergeCell ref="P44:P46"/>
    <mergeCell ref="AF45:AG45"/>
    <mergeCell ref="AF46:AG46"/>
    <mergeCell ref="A40:A42"/>
    <mergeCell ref="G40:H42"/>
    <mergeCell ref="I40:J42"/>
    <mergeCell ref="K40:L42"/>
    <mergeCell ref="P40:P42"/>
    <mergeCell ref="AF58:AG58"/>
    <mergeCell ref="A60:A62"/>
    <mergeCell ref="G60:H62"/>
    <mergeCell ref="I60:J62"/>
    <mergeCell ref="K60:L62"/>
    <mergeCell ref="P60:P62"/>
    <mergeCell ref="AF61:AG61"/>
    <mergeCell ref="AF62:AG62"/>
    <mergeCell ref="AF49:AG49"/>
    <mergeCell ref="AF50:AG50"/>
    <mergeCell ref="A52:A54"/>
    <mergeCell ref="G52:H54"/>
    <mergeCell ref="I52:J54"/>
    <mergeCell ref="K52:L54"/>
    <mergeCell ref="P52:P54"/>
    <mergeCell ref="AF53:AG53"/>
    <mergeCell ref="AF54:AG54"/>
    <mergeCell ref="A56:A58"/>
    <mergeCell ref="G56:H58"/>
    <mergeCell ref="I56:J58"/>
    <mergeCell ref="K56:L58"/>
    <mergeCell ref="P56:P58"/>
    <mergeCell ref="AF57:AG57"/>
    <mergeCell ref="A48:A50"/>
    <mergeCell ref="AF65:AG65"/>
    <mergeCell ref="AF66:AG66"/>
    <mergeCell ref="A68:A70"/>
    <mergeCell ref="G68:H70"/>
    <mergeCell ref="I68:J70"/>
    <mergeCell ref="K68:L70"/>
    <mergeCell ref="P68:P70"/>
    <mergeCell ref="AF69:AG69"/>
    <mergeCell ref="AF70:AG70"/>
    <mergeCell ref="A64:A66"/>
    <mergeCell ref="G64:H66"/>
    <mergeCell ref="I64:J66"/>
    <mergeCell ref="K64:L66"/>
    <mergeCell ref="P64:P66"/>
    <mergeCell ref="AF73:AG73"/>
    <mergeCell ref="AF74:AG74"/>
    <mergeCell ref="A76:A78"/>
    <mergeCell ref="G76:H78"/>
    <mergeCell ref="I76:J78"/>
    <mergeCell ref="K76:L78"/>
    <mergeCell ref="P76:P78"/>
    <mergeCell ref="AF77:AG77"/>
    <mergeCell ref="AF78:AG78"/>
    <mergeCell ref="A72:A74"/>
    <mergeCell ref="G72:H74"/>
    <mergeCell ref="I72:J74"/>
    <mergeCell ref="K72:L74"/>
    <mergeCell ref="P72:P74"/>
    <mergeCell ref="AF81:AG81"/>
    <mergeCell ref="AF82:AG82"/>
    <mergeCell ref="A84:A86"/>
    <mergeCell ref="G84:H86"/>
    <mergeCell ref="I84:J86"/>
    <mergeCell ref="K84:L86"/>
    <mergeCell ref="P84:P86"/>
    <mergeCell ref="AF85:AG85"/>
    <mergeCell ref="AF86:AG86"/>
    <mergeCell ref="A80:A82"/>
    <mergeCell ref="G80:H82"/>
    <mergeCell ref="I80:J82"/>
    <mergeCell ref="K80:L82"/>
    <mergeCell ref="P80:P82"/>
    <mergeCell ref="AF89:AG89"/>
    <mergeCell ref="AF90:AG90"/>
    <mergeCell ref="A92:A94"/>
    <mergeCell ref="G92:H94"/>
    <mergeCell ref="I92:J94"/>
    <mergeCell ref="K92:L94"/>
    <mergeCell ref="P92:P94"/>
    <mergeCell ref="AF93:AG93"/>
    <mergeCell ref="AF94:AG94"/>
    <mergeCell ref="A88:A90"/>
    <mergeCell ref="G88:H90"/>
    <mergeCell ref="I88:J90"/>
    <mergeCell ref="K88:L90"/>
    <mergeCell ref="P88:P90"/>
    <mergeCell ref="AF97:AG97"/>
    <mergeCell ref="AF98:AG98"/>
    <mergeCell ref="A100:A102"/>
    <mergeCell ref="G100:H102"/>
    <mergeCell ref="I100:J102"/>
    <mergeCell ref="K100:L102"/>
    <mergeCell ref="P100:P102"/>
    <mergeCell ref="AF101:AG101"/>
    <mergeCell ref="AF102:AG102"/>
    <mergeCell ref="A96:A98"/>
    <mergeCell ref="G96:H98"/>
    <mergeCell ref="I96:J98"/>
    <mergeCell ref="K96:L98"/>
    <mergeCell ref="P96:P98"/>
    <mergeCell ref="AF105:AG105"/>
    <mergeCell ref="AF106:AG106"/>
    <mergeCell ref="A108:A110"/>
    <mergeCell ref="G108:H110"/>
    <mergeCell ref="I108:J110"/>
    <mergeCell ref="K108:L110"/>
    <mergeCell ref="P108:P110"/>
    <mergeCell ref="AF109:AG109"/>
    <mergeCell ref="AF110:AG110"/>
    <mergeCell ref="A104:A106"/>
    <mergeCell ref="G104:H106"/>
    <mergeCell ref="I104:J106"/>
    <mergeCell ref="K104:L106"/>
    <mergeCell ref="P104:P106"/>
    <mergeCell ref="A120:A122"/>
    <mergeCell ref="G120:H122"/>
    <mergeCell ref="I120:J122"/>
    <mergeCell ref="K120:L122"/>
    <mergeCell ref="P120:P122"/>
    <mergeCell ref="AF121:AG121"/>
    <mergeCell ref="AF122:AG122"/>
    <mergeCell ref="AF113:AG113"/>
    <mergeCell ref="AF114:AG114"/>
    <mergeCell ref="A116:A118"/>
    <mergeCell ref="G116:H118"/>
    <mergeCell ref="I116:J118"/>
    <mergeCell ref="K116:L118"/>
    <mergeCell ref="P116:P118"/>
    <mergeCell ref="AF117:AG117"/>
    <mergeCell ref="AF118:AG118"/>
    <mergeCell ref="A112:A114"/>
    <mergeCell ref="G112:H114"/>
    <mergeCell ref="I112:J114"/>
    <mergeCell ref="K112:L114"/>
    <mergeCell ref="P112:P114"/>
    <mergeCell ref="A124:A126"/>
    <mergeCell ref="G124:H126"/>
    <mergeCell ref="I124:J126"/>
    <mergeCell ref="K124:L126"/>
    <mergeCell ref="P124:P126"/>
    <mergeCell ref="AF125:AG125"/>
    <mergeCell ref="AF126:AG126"/>
    <mergeCell ref="AC129:AC130"/>
    <mergeCell ref="AD129:AD130"/>
    <mergeCell ref="Z129:Z130"/>
    <mergeCell ref="Y129:Y130"/>
    <mergeCell ref="X129:X130"/>
    <mergeCell ref="W129:W130"/>
    <mergeCell ref="V129:V130"/>
    <mergeCell ref="U129:U130"/>
    <mergeCell ref="T129:T130"/>
    <mergeCell ref="AE129:AE130"/>
    <mergeCell ref="AF129:AG130"/>
    <mergeCell ref="AM129:AN129"/>
    <mergeCell ref="AO129:AP129"/>
    <mergeCell ref="AI129:AI130"/>
    <mergeCell ref="AI131:AI132"/>
    <mergeCell ref="D131:F132"/>
    <mergeCell ref="G131:H132"/>
    <mergeCell ref="I131:J132"/>
    <mergeCell ref="K131:L132"/>
    <mergeCell ref="N131:N132"/>
    <mergeCell ref="P131:P132"/>
    <mergeCell ref="AB131:AB132"/>
    <mergeCell ref="AE131:AE132"/>
    <mergeCell ref="AD131:AD132"/>
    <mergeCell ref="AC131:AC132"/>
    <mergeCell ref="W132:X132"/>
    <mergeCell ref="U132:V132"/>
    <mergeCell ref="K129:L130"/>
    <mergeCell ref="I129:J130"/>
    <mergeCell ref="G129:H130"/>
    <mergeCell ref="N129:N130"/>
    <mergeCell ref="D129:F130"/>
    <mergeCell ref="AB129:AB130"/>
    <mergeCell ref="S129:S130"/>
    <mergeCell ref="P129:P130"/>
  </mergeCells>
  <phoneticPr fontId="6" type="noConversion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270251-1699-46F2-BE1E-C8CA5FC21004}">
  <dimension ref="A1:CC585"/>
  <sheetViews>
    <sheetView workbookViewId="0">
      <pane xSplit="1" ySplit="3" topLeftCell="B4" activePane="bottomRight" state="frozen"/>
      <selection pane="topRight" activeCell="B1" sqref="B1"/>
      <selection pane="bottomLeft" activeCell="A4" sqref="A4"/>
      <selection pane="bottomRight" sqref="A1:F1"/>
    </sheetView>
  </sheetViews>
  <sheetFormatPr defaultRowHeight="15" x14ac:dyDescent="0.25"/>
  <cols>
    <col min="1" max="1" width="5.5703125" bestFit="1" customWidth="1"/>
    <col min="2" max="2" width="6.85546875" bestFit="1" customWidth="1"/>
    <col min="3" max="3" width="15.7109375" bestFit="1" customWidth="1"/>
    <col min="4" max="10" width="15.7109375" customWidth="1"/>
    <col min="17" max="17" width="8.5703125" bestFit="1" customWidth="1"/>
    <col min="18" max="18" width="18.42578125" bestFit="1" customWidth="1"/>
    <col min="19" max="19" width="1.7109375" style="87" customWidth="1"/>
    <col min="20" max="21" width="8.7109375" customWidth="1"/>
    <col min="22" max="22" width="1.7109375" style="90" customWidth="1"/>
    <col min="23" max="23" width="7.5703125" style="5" bestFit="1" customWidth="1"/>
    <col min="24" max="25" width="11.42578125" bestFit="1" customWidth="1"/>
    <col min="32" max="32" width="1.7109375" customWidth="1"/>
    <col min="34" max="34" width="11.42578125" bestFit="1" customWidth="1"/>
    <col min="39" max="39" width="1.7109375" style="87" customWidth="1"/>
    <col min="40" max="40" width="8.42578125" bestFit="1" customWidth="1"/>
    <col min="43" max="43" width="1.7109375" style="87" customWidth="1"/>
    <col min="44" max="44" width="12" style="10" bestFit="1" customWidth="1"/>
    <col min="45" max="45" width="10.140625" style="10" bestFit="1" customWidth="1"/>
    <col min="46" max="46" width="12" style="10" bestFit="1" customWidth="1"/>
    <col min="47" max="47" width="9.140625" style="10"/>
  </cols>
  <sheetData>
    <row r="1" spans="1:81" ht="30.75" thickBot="1" x14ac:dyDescent="0.45">
      <c r="A1" s="225" t="s">
        <v>52</v>
      </c>
      <c r="B1" s="225"/>
      <c r="C1" s="225"/>
      <c r="D1" s="225"/>
      <c r="E1" s="225"/>
      <c r="F1" s="225"/>
      <c r="G1" s="108"/>
      <c r="H1" s="108"/>
      <c r="I1" s="108"/>
      <c r="J1" s="108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  <c r="AF1" s="79"/>
      <c r="AG1" s="79"/>
      <c r="AH1" s="79"/>
      <c r="AI1" s="79"/>
      <c r="AJ1" s="79"/>
      <c r="AK1" s="79"/>
      <c r="AL1" s="79"/>
      <c r="AM1" s="79"/>
      <c r="AN1" s="79"/>
      <c r="AO1" s="79"/>
      <c r="AP1" s="79"/>
      <c r="AQ1" s="79"/>
      <c r="AR1" s="79"/>
      <c r="AS1" s="79"/>
      <c r="AT1" s="79"/>
      <c r="AU1" s="79"/>
      <c r="AV1" s="17"/>
      <c r="AW1" s="17"/>
      <c r="AX1" s="17"/>
      <c r="AY1" s="17"/>
      <c r="AZ1" s="17"/>
      <c r="BA1" s="17"/>
      <c r="BB1" s="17"/>
      <c r="BC1" s="17"/>
      <c r="BD1" s="17"/>
      <c r="BE1" s="17"/>
      <c r="BF1" s="17"/>
      <c r="BG1" s="17"/>
      <c r="BH1" s="17"/>
      <c r="BI1" s="17"/>
      <c r="BJ1" s="17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</row>
    <row r="2" spans="1:81" ht="21" thickBot="1" x14ac:dyDescent="0.35">
      <c r="A2" s="232" t="s">
        <v>50</v>
      </c>
      <c r="B2" s="233"/>
      <c r="C2" s="259"/>
      <c r="D2" s="259"/>
      <c r="E2" s="259"/>
      <c r="F2" s="259"/>
      <c r="G2" s="259"/>
      <c r="H2" s="259"/>
      <c r="I2" s="259"/>
      <c r="J2" s="259"/>
      <c r="K2" s="233"/>
      <c r="L2" s="233"/>
      <c r="M2" s="233"/>
      <c r="N2" s="233"/>
      <c r="O2" s="233"/>
      <c r="P2" s="233"/>
      <c r="Q2" s="233"/>
      <c r="R2" s="234"/>
      <c r="S2" s="80"/>
      <c r="T2" s="74" t="s">
        <v>41</v>
      </c>
      <c r="U2" s="74" t="s">
        <v>77</v>
      </c>
      <c r="V2" s="88"/>
      <c r="W2" s="232" t="s">
        <v>15</v>
      </c>
      <c r="X2" s="233"/>
      <c r="Y2" s="233"/>
      <c r="Z2" s="233"/>
      <c r="AA2" s="233"/>
      <c r="AB2" s="233"/>
      <c r="AC2" s="233"/>
      <c r="AD2" s="233"/>
      <c r="AE2" s="234"/>
      <c r="AF2" s="17"/>
      <c r="AG2" s="226" t="s">
        <v>32</v>
      </c>
      <c r="AH2" s="227"/>
      <c r="AI2" s="227"/>
      <c r="AJ2" s="227"/>
      <c r="AK2" s="227"/>
      <c r="AL2" s="228"/>
      <c r="AM2" s="88"/>
      <c r="AN2" s="226" t="s">
        <v>38</v>
      </c>
      <c r="AO2" s="227"/>
      <c r="AP2" s="228"/>
      <c r="AQ2" s="85"/>
      <c r="AR2" s="226" t="s">
        <v>35</v>
      </c>
      <c r="AS2" s="227"/>
      <c r="AT2" s="227"/>
      <c r="AU2" s="228"/>
      <c r="AV2" s="17"/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</row>
    <row r="3" spans="1:81" ht="18.75" customHeight="1" thickBot="1" x14ac:dyDescent="0.35">
      <c r="A3" s="103" t="s">
        <v>2</v>
      </c>
      <c r="B3" s="109"/>
      <c r="C3" s="112" t="s">
        <v>55</v>
      </c>
      <c r="D3" s="113" t="s">
        <v>56</v>
      </c>
      <c r="E3" s="113" t="s">
        <v>57</v>
      </c>
      <c r="F3" s="114" t="s">
        <v>58</v>
      </c>
      <c r="G3" s="112" t="s">
        <v>59</v>
      </c>
      <c r="H3" s="113" t="s">
        <v>60</v>
      </c>
      <c r="I3" s="113" t="s">
        <v>61</v>
      </c>
      <c r="J3" s="114" t="s">
        <v>62</v>
      </c>
      <c r="K3" s="260" t="s">
        <v>8</v>
      </c>
      <c r="L3" s="235"/>
      <c r="M3" s="235" t="s">
        <v>12</v>
      </c>
      <c r="N3" s="235"/>
      <c r="O3" s="235" t="s">
        <v>13</v>
      </c>
      <c r="P3" s="235"/>
      <c r="Q3" s="230" t="s">
        <v>9</v>
      </c>
      <c r="R3" s="231"/>
      <c r="S3" s="81"/>
      <c r="T3" s="57" t="s">
        <v>49</v>
      </c>
      <c r="U3" s="57" t="s">
        <v>78</v>
      </c>
      <c r="V3" s="81"/>
      <c r="W3" s="102" t="s">
        <v>24</v>
      </c>
      <c r="X3" s="104" t="s">
        <v>16</v>
      </c>
      <c r="Y3" s="104" t="s">
        <v>17</v>
      </c>
      <c r="Z3" s="104" t="s">
        <v>18</v>
      </c>
      <c r="AA3" s="104" t="s">
        <v>19</v>
      </c>
      <c r="AB3" s="104" t="s">
        <v>20</v>
      </c>
      <c r="AC3" s="104" t="s">
        <v>21</v>
      </c>
      <c r="AD3" s="104" t="s">
        <v>22</v>
      </c>
      <c r="AE3" s="105" t="s">
        <v>23</v>
      </c>
      <c r="AF3" s="19"/>
      <c r="AG3" s="102" t="s">
        <v>30</v>
      </c>
      <c r="AH3" s="39" t="s">
        <v>25</v>
      </c>
      <c r="AI3" s="39" t="s">
        <v>26</v>
      </c>
      <c r="AJ3" s="39" t="s">
        <v>27</v>
      </c>
      <c r="AK3" s="39" t="s">
        <v>28</v>
      </c>
      <c r="AL3" s="40" t="s">
        <v>29</v>
      </c>
      <c r="AM3" s="91"/>
      <c r="AN3" s="102" t="s">
        <v>42</v>
      </c>
      <c r="AO3" s="39" t="s">
        <v>40</v>
      </c>
      <c r="AP3" s="40" t="s">
        <v>39</v>
      </c>
      <c r="AQ3" s="93"/>
      <c r="AR3" s="229" t="s">
        <v>0</v>
      </c>
      <c r="AS3" s="230"/>
      <c r="AT3" s="230" t="s">
        <v>1</v>
      </c>
      <c r="AU3" s="231"/>
      <c r="AV3" s="17"/>
      <c r="AW3" s="17"/>
      <c r="AX3" s="17"/>
      <c r="AY3" s="17"/>
      <c r="AZ3" s="17"/>
      <c r="BA3" s="17"/>
      <c r="BB3" s="17"/>
      <c r="BC3" s="17"/>
      <c r="BD3" s="17"/>
      <c r="BE3" s="17"/>
      <c r="BF3" s="17"/>
      <c r="BG3" s="17"/>
      <c r="BH3" s="17"/>
      <c r="BI3" s="17"/>
      <c r="BJ3" s="17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</row>
    <row r="4" spans="1:81" ht="18.75" customHeight="1" x14ac:dyDescent="0.3">
      <c r="A4" s="197">
        <v>1</v>
      </c>
      <c r="B4" s="110" t="s">
        <v>54</v>
      </c>
      <c r="C4" s="115">
        <v>31339200</v>
      </c>
      <c r="D4" s="50">
        <v>295924</v>
      </c>
      <c r="E4" s="50">
        <v>34118</v>
      </c>
      <c r="F4" s="52">
        <v>961603</v>
      </c>
      <c r="G4" s="115">
        <v>30022300</v>
      </c>
      <c r="H4" s="50">
        <v>242344</v>
      </c>
      <c r="I4" s="50">
        <v>989427</v>
      </c>
      <c r="J4" s="52">
        <v>1820540</v>
      </c>
      <c r="K4" s="252">
        <f>C6+G6</f>
        <v>1433500</v>
      </c>
      <c r="L4" s="237"/>
      <c r="M4" s="236">
        <f>D6+E6+F6+H6+I6+J6</f>
        <v>124249</v>
      </c>
      <c r="N4" s="237"/>
      <c r="O4" s="236">
        <f>M4+K4</f>
        <v>1557749</v>
      </c>
      <c r="P4" s="237"/>
      <c r="Q4" s="51" t="s">
        <v>10</v>
      </c>
      <c r="R4" s="52">
        <v>814068400</v>
      </c>
      <c r="S4" s="82"/>
      <c r="T4" s="206">
        <v>0</v>
      </c>
      <c r="U4" s="255">
        <v>1.1399999999999999</v>
      </c>
      <c r="V4" s="82"/>
      <c r="W4" s="99" t="s">
        <v>10</v>
      </c>
      <c r="X4" s="59">
        <v>438</v>
      </c>
      <c r="Y4" s="59">
        <v>424.6</v>
      </c>
      <c r="Z4" s="59">
        <v>2.6</v>
      </c>
      <c r="AA4" s="59">
        <v>9</v>
      </c>
      <c r="AB4" s="60">
        <v>458.4</v>
      </c>
      <c r="AC4" s="59">
        <v>463.3</v>
      </c>
      <c r="AD4" s="59">
        <v>9.8000000000000007</v>
      </c>
      <c r="AE4" s="61">
        <v>1.3</v>
      </c>
      <c r="AF4" s="19"/>
      <c r="AG4" s="27" t="s">
        <v>34</v>
      </c>
      <c r="AH4" s="28">
        <v>6</v>
      </c>
      <c r="AI4" s="28">
        <v>7.125</v>
      </c>
      <c r="AJ4" s="28">
        <v>0</v>
      </c>
      <c r="AK4" s="28">
        <v>12</v>
      </c>
      <c r="AL4" s="29">
        <v>11</v>
      </c>
      <c r="AM4" s="92"/>
      <c r="AN4" s="97" t="s">
        <v>47</v>
      </c>
      <c r="AO4" s="35">
        <v>17.7</v>
      </c>
      <c r="AP4" s="31">
        <v>7.58</v>
      </c>
      <c r="AQ4" s="93"/>
      <c r="AR4" s="41" t="s">
        <v>44</v>
      </c>
      <c r="AS4" s="75">
        <v>3.5000000000000003E-2</v>
      </c>
      <c r="AT4" s="42" t="s">
        <v>45</v>
      </c>
      <c r="AU4" s="76">
        <v>5.5E-2</v>
      </c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</row>
    <row r="5" spans="1:81" ht="18.75" customHeight="1" thickBot="1" x14ac:dyDescent="0.35">
      <c r="A5" s="220"/>
      <c r="B5" s="111" t="s">
        <v>53</v>
      </c>
      <c r="C5" s="116">
        <v>30617900</v>
      </c>
      <c r="D5" s="117">
        <v>288426</v>
      </c>
      <c r="E5" s="117">
        <v>0</v>
      </c>
      <c r="F5" s="118">
        <v>937932</v>
      </c>
      <c r="G5" s="116">
        <v>29310100</v>
      </c>
      <c r="H5" s="117">
        <v>242344</v>
      </c>
      <c r="I5" s="117">
        <v>958055</v>
      </c>
      <c r="J5" s="118">
        <v>1792950</v>
      </c>
      <c r="K5" s="253"/>
      <c r="L5" s="238"/>
      <c r="M5" s="238"/>
      <c r="N5" s="238"/>
      <c r="O5" s="238"/>
      <c r="P5" s="238"/>
      <c r="Q5" s="12" t="s">
        <v>11</v>
      </c>
      <c r="R5" s="53">
        <v>812492800</v>
      </c>
      <c r="S5" s="82"/>
      <c r="T5" s="207"/>
      <c r="U5" s="256"/>
      <c r="V5" s="82"/>
      <c r="W5" s="101" t="s">
        <v>11</v>
      </c>
      <c r="X5" s="7">
        <v>427.6</v>
      </c>
      <c r="Y5" s="6">
        <v>414.2</v>
      </c>
      <c r="Z5" s="7">
        <v>2.6</v>
      </c>
      <c r="AA5" s="7">
        <v>8.8000000000000007</v>
      </c>
      <c r="AB5" s="7">
        <v>447.5</v>
      </c>
      <c r="AC5" s="7">
        <v>452.5</v>
      </c>
      <c r="AD5" s="7">
        <v>9.4</v>
      </c>
      <c r="AE5" s="62">
        <v>1.3</v>
      </c>
      <c r="AF5" s="19"/>
      <c r="AG5" s="101" t="s">
        <v>31</v>
      </c>
      <c r="AH5" s="8">
        <f>(AH4*10.74)*0.5</f>
        <v>32.22</v>
      </c>
      <c r="AI5" s="8">
        <f>(AI4*2.2)</f>
        <v>15.675000000000001</v>
      </c>
      <c r="AJ5" s="8">
        <f>(AJ4*0.25)</f>
        <v>0</v>
      </c>
      <c r="AK5" s="216">
        <f>AK4+AL4</f>
        <v>23</v>
      </c>
      <c r="AL5" s="217"/>
      <c r="AM5" s="14"/>
      <c r="AN5" s="37" t="s">
        <v>48</v>
      </c>
      <c r="AO5" s="36">
        <v>19.2</v>
      </c>
      <c r="AP5" s="34">
        <v>7.74</v>
      </c>
      <c r="AQ5" s="93"/>
      <c r="AR5" s="43" t="s">
        <v>43</v>
      </c>
      <c r="AS5" s="15">
        <v>0.23699999999999999</v>
      </c>
      <c r="AT5" s="2" t="s">
        <v>46</v>
      </c>
      <c r="AU5" s="44">
        <v>0.32500000000000001</v>
      </c>
      <c r="AV5" s="17"/>
      <c r="AW5" s="17"/>
      <c r="AX5" s="17"/>
      <c r="AY5" s="17"/>
      <c r="AZ5" s="17"/>
      <c r="BA5" s="17"/>
      <c r="BB5" s="17"/>
      <c r="BC5" s="17"/>
      <c r="BD5" s="17"/>
      <c r="BE5" s="17"/>
      <c r="BF5" s="17"/>
      <c r="BG5" s="17"/>
      <c r="BH5" s="17"/>
      <c r="BI5" s="17"/>
      <c r="BJ5" s="17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</row>
    <row r="6" spans="1:81" ht="18" customHeight="1" thickBot="1" x14ac:dyDescent="0.35">
      <c r="A6" s="221"/>
      <c r="B6" s="109" t="s">
        <v>3</v>
      </c>
      <c r="C6" s="119">
        <f>C4-C5</f>
        <v>721300</v>
      </c>
      <c r="D6" s="119">
        <f t="shared" ref="D6:J6" si="0">D4-D5</f>
        <v>7498</v>
      </c>
      <c r="E6" s="119">
        <f t="shared" si="0"/>
        <v>34118</v>
      </c>
      <c r="F6" s="119">
        <f t="shared" si="0"/>
        <v>23671</v>
      </c>
      <c r="G6" s="119">
        <f t="shared" si="0"/>
        <v>712200</v>
      </c>
      <c r="H6" s="119">
        <f t="shared" si="0"/>
        <v>0</v>
      </c>
      <c r="I6" s="119">
        <f t="shared" si="0"/>
        <v>31372</v>
      </c>
      <c r="J6" s="119">
        <f t="shared" si="0"/>
        <v>27590</v>
      </c>
      <c r="K6" s="254"/>
      <c r="L6" s="239"/>
      <c r="M6" s="239"/>
      <c r="N6" s="239"/>
      <c r="O6" s="239"/>
      <c r="P6" s="239"/>
      <c r="Q6" s="72" t="s">
        <v>3</v>
      </c>
      <c r="R6" s="55">
        <f>R4-R5</f>
        <v>1575600</v>
      </c>
      <c r="S6" s="83"/>
      <c r="T6" s="208"/>
      <c r="U6" s="257"/>
      <c r="V6" s="83"/>
      <c r="W6" s="63" t="s">
        <v>3</v>
      </c>
      <c r="X6" s="64">
        <f>X4-X5</f>
        <v>10.399999999999977</v>
      </c>
      <c r="Y6" s="65">
        <f t="shared" ref="Y6:AE6" si="1">Y4-Y5</f>
        <v>10.400000000000034</v>
      </c>
      <c r="Z6" s="64">
        <f t="shared" si="1"/>
        <v>0</v>
      </c>
      <c r="AA6" s="64">
        <f t="shared" si="1"/>
        <v>0.19999999999999929</v>
      </c>
      <c r="AB6" s="64">
        <f t="shared" si="1"/>
        <v>10.899999999999977</v>
      </c>
      <c r="AC6" s="64">
        <f t="shared" si="1"/>
        <v>10.800000000000011</v>
      </c>
      <c r="AD6" s="64">
        <f t="shared" si="1"/>
        <v>0.40000000000000036</v>
      </c>
      <c r="AE6" s="66">
        <f t="shared" si="1"/>
        <v>0</v>
      </c>
      <c r="AF6" s="19"/>
      <c r="AG6" s="102" t="s">
        <v>33</v>
      </c>
      <c r="AH6" s="100">
        <f>(AH5)/((K4/1000000)*8.34)</f>
        <v>2.6950187321367181</v>
      </c>
      <c r="AI6" s="100">
        <f>(AI5)/((K4/1000000)*8.34)</f>
        <v>1.311124103856085</v>
      </c>
      <c r="AJ6" s="100">
        <f>(AJ5)/((K4/1000000)*8.34)</f>
        <v>0</v>
      </c>
      <c r="AK6" s="218">
        <f>(AK5)/((K4/1000000)*8.34)</f>
        <v>1.9238184617984022</v>
      </c>
      <c r="AL6" s="219"/>
      <c r="AM6" s="14"/>
      <c r="AN6" s="85"/>
      <c r="AO6" s="17"/>
      <c r="AP6" s="17"/>
      <c r="AQ6" s="93"/>
      <c r="AR6" s="103" t="s">
        <v>64</v>
      </c>
      <c r="AS6" s="130">
        <v>1.46</v>
      </c>
      <c r="AT6" s="104" t="s">
        <v>63</v>
      </c>
      <c r="AU6" s="48">
        <v>5.8999999999999997E-2</v>
      </c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</row>
    <row r="7" spans="1:81" ht="2.1" customHeight="1" thickBot="1" x14ac:dyDescent="0.35">
      <c r="A7" s="17"/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84"/>
      <c r="T7" s="18"/>
      <c r="U7" s="128"/>
      <c r="V7" s="84"/>
      <c r="W7" s="4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85"/>
      <c r="AN7" s="85"/>
      <c r="AO7" s="17"/>
      <c r="AP7" s="17"/>
      <c r="AQ7" s="85"/>
      <c r="AR7" s="19"/>
      <c r="AS7" s="19"/>
      <c r="AT7" s="19"/>
      <c r="AU7" s="19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</row>
    <row r="8" spans="1:81" ht="18.75" customHeight="1" x14ac:dyDescent="0.3">
      <c r="A8" s="197">
        <v>2</v>
      </c>
      <c r="B8" s="110" t="s">
        <v>54</v>
      </c>
      <c r="C8" s="115">
        <v>32156800</v>
      </c>
      <c r="D8" s="50">
        <v>303455</v>
      </c>
      <c r="E8" s="50">
        <v>34118</v>
      </c>
      <c r="F8" s="52">
        <v>976849</v>
      </c>
      <c r="G8" s="115">
        <v>30850000</v>
      </c>
      <c r="H8" s="50">
        <v>248839</v>
      </c>
      <c r="I8" s="50">
        <v>989427</v>
      </c>
      <c r="J8" s="52">
        <v>1836710</v>
      </c>
      <c r="K8" s="252">
        <f>C10+G10</f>
        <v>1645300</v>
      </c>
      <c r="L8" s="237"/>
      <c r="M8" s="236">
        <f>D10+E10+F10+H10+I10+J10</f>
        <v>45442</v>
      </c>
      <c r="N8" s="237"/>
      <c r="O8" s="222">
        <f>M8+K8</f>
        <v>1690742</v>
      </c>
      <c r="P8" s="222"/>
      <c r="Q8" s="56" t="s">
        <v>10</v>
      </c>
      <c r="R8" s="52">
        <v>815693900</v>
      </c>
      <c r="S8" s="82"/>
      <c r="T8" s="206">
        <v>0</v>
      </c>
      <c r="U8" s="255">
        <v>1.1200000000000001</v>
      </c>
      <c r="V8" s="82"/>
      <c r="W8" s="99" t="s">
        <v>10</v>
      </c>
      <c r="X8" s="59">
        <v>449.8</v>
      </c>
      <c r="Y8" s="59">
        <v>436.4</v>
      </c>
      <c r="Z8" s="59">
        <v>2.6</v>
      </c>
      <c r="AA8" s="59">
        <v>9.1999999999999993</v>
      </c>
      <c r="AB8" s="60">
        <v>470.6</v>
      </c>
      <c r="AC8" s="60">
        <v>475.5</v>
      </c>
      <c r="AD8" s="59">
        <v>9.8000000000000007</v>
      </c>
      <c r="AE8" s="61">
        <v>1.3</v>
      </c>
      <c r="AF8" s="19"/>
      <c r="AG8" s="99" t="s">
        <v>34</v>
      </c>
      <c r="AH8" s="22">
        <v>6.625</v>
      </c>
      <c r="AI8" s="22">
        <v>7.625</v>
      </c>
      <c r="AJ8" s="22">
        <v>0</v>
      </c>
      <c r="AK8" s="22">
        <v>12</v>
      </c>
      <c r="AL8" s="23">
        <v>13</v>
      </c>
      <c r="AM8" s="92"/>
      <c r="AN8" s="98" t="s">
        <v>47</v>
      </c>
      <c r="AO8" s="30">
        <v>18</v>
      </c>
      <c r="AP8" s="31">
        <v>7.46</v>
      </c>
      <c r="AQ8" s="93"/>
      <c r="AR8" s="41" t="s">
        <v>44</v>
      </c>
      <c r="AS8" s="77">
        <v>3.3000000000000002E-2</v>
      </c>
      <c r="AT8" s="42" t="s">
        <v>45</v>
      </c>
      <c r="AU8" s="78">
        <v>4.3999999999999997E-2</v>
      </c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</row>
    <row r="9" spans="1:81" ht="19.5" customHeight="1" thickBot="1" x14ac:dyDescent="0.35">
      <c r="A9" s="220"/>
      <c r="B9" s="111" t="s">
        <v>53</v>
      </c>
      <c r="C9" s="116">
        <f>C4</f>
        <v>31339200</v>
      </c>
      <c r="D9" s="117">
        <f t="shared" ref="D9:J9" si="2">D4</f>
        <v>295924</v>
      </c>
      <c r="E9" s="117">
        <f t="shared" si="2"/>
        <v>34118</v>
      </c>
      <c r="F9" s="118">
        <f t="shared" si="2"/>
        <v>961603</v>
      </c>
      <c r="G9" s="116">
        <f t="shared" si="2"/>
        <v>30022300</v>
      </c>
      <c r="H9" s="117">
        <f t="shared" si="2"/>
        <v>242344</v>
      </c>
      <c r="I9" s="117">
        <f t="shared" si="2"/>
        <v>989427</v>
      </c>
      <c r="J9" s="118">
        <f t="shared" si="2"/>
        <v>1820540</v>
      </c>
      <c r="K9" s="253"/>
      <c r="L9" s="238"/>
      <c r="M9" s="238"/>
      <c r="N9" s="238"/>
      <c r="O9" s="223"/>
      <c r="P9" s="223"/>
      <c r="Q9" s="20" t="s">
        <v>11</v>
      </c>
      <c r="R9" s="53">
        <f>R4</f>
        <v>814068400</v>
      </c>
      <c r="S9" s="82"/>
      <c r="T9" s="207"/>
      <c r="U9" s="256"/>
      <c r="V9" s="82"/>
      <c r="W9" s="101" t="s">
        <v>11</v>
      </c>
      <c r="X9" s="7">
        <f t="shared" ref="X9:AE9" si="3">X4</f>
        <v>438</v>
      </c>
      <c r="Y9" s="6">
        <f t="shared" si="3"/>
        <v>424.6</v>
      </c>
      <c r="Z9" s="7">
        <f t="shared" si="3"/>
        <v>2.6</v>
      </c>
      <c r="AA9" s="7">
        <f t="shared" si="3"/>
        <v>9</v>
      </c>
      <c r="AB9" s="6">
        <f t="shared" si="3"/>
        <v>458.4</v>
      </c>
      <c r="AC9" s="7">
        <f t="shared" si="3"/>
        <v>463.3</v>
      </c>
      <c r="AD9" s="7">
        <f t="shared" si="3"/>
        <v>9.8000000000000007</v>
      </c>
      <c r="AE9" s="62">
        <f t="shared" si="3"/>
        <v>1.3</v>
      </c>
      <c r="AF9" s="19"/>
      <c r="AG9" s="101" t="s">
        <v>31</v>
      </c>
      <c r="AH9" s="8">
        <f>(AH8*10.74)*0.5</f>
        <v>35.576250000000002</v>
      </c>
      <c r="AI9" s="8">
        <f>(AI8*2.2)</f>
        <v>16.775000000000002</v>
      </c>
      <c r="AJ9" s="8">
        <f>(AJ8*0.25)</f>
        <v>0</v>
      </c>
      <c r="AK9" s="216">
        <f>AK8+AL8</f>
        <v>25</v>
      </c>
      <c r="AL9" s="217"/>
      <c r="AM9" s="14"/>
      <c r="AN9" s="32" t="s">
        <v>48</v>
      </c>
      <c r="AO9" s="33">
        <v>18.600000000000001</v>
      </c>
      <c r="AP9" s="34">
        <v>7.86</v>
      </c>
      <c r="AQ9" s="93"/>
      <c r="AR9" s="43" t="s">
        <v>43</v>
      </c>
      <c r="AS9" s="16">
        <v>0.253</v>
      </c>
      <c r="AT9" s="2" t="s">
        <v>46</v>
      </c>
      <c r="AU9" s="49">
        <v>0.218</v>
      </c>
      <c r="AV9" s="17"/>
      <c r="AW9" s="17"/>
      <c r="AX9" s="17"/>
      <c r="AY9" s="17"/>
      <c r="AZ9" s="17"/>
      <c r="BA9" s="17"/>
      <c r="BB9" s="17"/>
      <c r="BC9" s="17"/>
      <c r="BD9" s="17"/>
      <c r="BE9" s="17"/>
      <c r="BF9" s="17"/>
      <c r="BG9" s="17"/>
      <c r="BH9" s="17"/>
      <c r="BI9" s="17"/>
      <c r="BJ9" s="17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</row>
    <row r="10" spans="1:81" ht="19.5" customHeight="1" thickBot="1" x14ac:dyDescent="0.35">
      <c r="A10" s="221"/>
      <c r="B10" s="109" t="s">
        <v>3</v>
      </c>
      <c r="C10" s="119">
        <f t="shared" ref="C10:J10" si="4">C8-C9</f>
        <v>817600</v>
      </c>
      <c r="D10" s="119">
        <f t="shared" si="4"/>
        <v>7531</v>
      </c>
      <c r="E10" s="119">
        <f t="shared" si="4"/>
        <v>0</v>
      </c>
      <c r="F10" s="120">
        <f t="shared" si="4"/>
        <v>15246</v>
      </c>
      <c r="G10" s="119">
        <f t="shared" si="4"/>
        <v>827700</v>
      </c>
      <c r="H10" s="119">
        <f t="shared" si="4"/>
        <v>6495</v>
      </c>
      <c r="I10" s="119">
        <f t="shared" si="4"/>
        <v>0</v>
      </c>
      <c r="J10" s="120">
        <f t="shared" si="4"/>
        <v>16170</v>
      </c>
      <c r="K10" s="254"/>
      <c r="L10" s="239"/>
      <c r="M10" s="239"/>
      <c r="N10" s="239"/>
      <c r="O10" s="224"/>
      <c r="P10" s="224"/>
      <c r="Q10" s="73" t="s">
        <v>3</v>
      </c>
      <c r="R10" s="55">
        <f>R8-R9</f>
        <v>1625500</v>
      </c>
      <c r="S10" s="83"/>
      <c r="T10" s="208"/>
      <c r="U10" s="257"/>
      <c r="V10" s="83"/>
      <c r="W10" s="63" t="s">
        <v>3</v>
      </c>
      <c r="X10" s="64">
        <f>X8-X9</f>
        <v>11.800000000000011</v>
      </c>
      <c r="Y10" s="65">
        <f t="shared" ref="Y10:AE10" si="5">Y8-Y9</f>
        <v>11.799999999999955</v>
      </c>
      <c r="Z10" s="64">
        <f t="shared" si="5"/>
        <v>0</v>
      </c>
      <c r="AA10" s="64">
        <f t="shared" si="5"/>
        <v>0.19999999999999929</v>
      </c>
      <c r="AB10" s="64">
        <f t="shared" si="5"/>
        <v>12.200000000000045</v>
      </c>
      <c r="AC10" s="64">
        <f t="shared" si="5"/>
        <v>12.199999999999989</v>
      </c>
      <c r="AD10" s="64">
        <f t="shared" si="5"/>
        <v>0</v>
      </c>
      <c r="AE10" s="66">
        <f t="shared" si="5"/>
        <v>0</v>
      </c>
      <c r="AF10" s="19"/>
      <c r="AG10" s="102" t="s">
        <v>33</v>
      </c>
      <c r="AH10" s="100">
        <f>(AH9)/((K8/1000000)*8.34)</f>
        <v>2.5926806114823697</v>
      </c>
      <c r="AI10" s="100">
        <f>(AI9)/((K8/1000000)*8.34)</f>
        <v>1.2225070730506096</v>
      </c>
      <c r="AJ10" s="100">
        <f>(AJ9)/((K8/1000000)*8.34)</f>
        <v>0</v>
      </c>
      <c r="AK10" s="218">
        <f>(AK9)/((K8/1000000)*8.34)</f>
        <v>1.8219181416551558</v>
      </c>
      <c r="AL10" s="219"/>
      <c r="AM10" s="14"/>
      <c r="AN10" s="85"/>
      <c r="AO10" s="17"/>
      <c r="AP10" s="17"/>
      <c r="AQ10" s="93"/>
      <c r="AR10" s="106" t="s">
        <v>64</v>
      </c>
      <c r="AS10" s="130">
        <v>1.34</v>
      </c>
      <c r="AT10" s="107" t="s">
        <v>63</v>
      </c>
      <c r="AU10" s="48">
        <v>4.7E-2</v>
      </c>
      <c r="AV10" s="17"/>
      <c r="AW10" s="17"/>
      <c r="AX10" s="17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</row>
    <row r="11" spans="1:81" ht="2.1" customHeight="1" thickBot="1" x14ac:dyDescent="0.35">
      <c r="A11" s="17"/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84"/>
      <c r="T11" s="18"/>
      <c r="U11" s="128"/>
      <c r="V11" s="84"/>
      <c r="W11" s="4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38"/>
      <c r="AM11" s="85"/>
      <c r="AN11" s="85"/>
      <c r="AO11" s="17"/>
      <c r="AP11" s="17"/>
      <c r="AQ11" s="85"/>
      <c r="AR11" s="19"/>
      <c r="AS11" s="19"/>
      <c r="AT11" s="19"/>
      <c r="AU11" s="19"/>
      <c r="AV11" s="17"/>
      <c r="AW11" s="17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</row>
    <row r="12" spans="1:81" ht="18.75" customHeight="1" x14ac:dyDescent="0.3">
      <c r="A12" s="197">
        <v>3</v>
      </c>
      <c r="B12" s="110" t="s">
        <v>54</v>
      </c>
      <c r="C12" s="115">
        <v>32869100</v>
      </c>
      <c r="D12" s="50">
        <v>310924</v>
      </c>
      <c r="E12" s="50">
        <v>68172</v>
      </c>
      <c r="F12" s="52">
        <v>1008020</v>
      </c>
      <c r="G12" s="115">
        <v>31530800</v>
      </c>
      <c r="H12" s="50">
        <v>255310</v>
      </c>
      <c r="I12" s="50">
        <v>1020510</v>
      </c>
      <c r="J12" s="52">
        <v>1894160</v>
      </c>
      <c r="K12" s="252">
        <f>C14+G14</f>
        <v>1393100</v>
      </c>
      <c r="L12" s="237"/>
      <c r="M12" s="236">
        <f>D14+E14+F14+H14+I14+J14</f>
        <v>167698</v>
      </c>
      <c r="N12" s="237"/>
      <c r="O12" s="222">
        <f>M12+K12</f>
        <v>1560798</v>
      </c>
      <c r="P12" s="222"/>
      <c r="Q12" s="56" t="s">
        <v>10</v>
      </c>
      <c r="R12" s="52">
        <v>817426300</v>
      </c>
      <c r="S12" s="82"/>
      <c r="T12" s="206">
        <v>0</v>
      </c>
      <c r="U12" s="255">
        <v>1.0900000000000001</v>
      </c>
      <c r="V12" s="82"/>
      <c r="W12" s="99" t="s">
        <v>10</v>
      </c>
      <c r="X12" s="59">
        <v>460.2</v>
      </c>
      <c r="Y12" s="59">
        <v>446.3</v>
      </c>
      <c r="Z12" s="59">
        <v>2.6</v>
      </c>
      <c r="AA12" s="59">
        <v>9.5</v>
      </c>
      <c r="AB12" s="60">
        <v>481.5</v>
      </c>
      <c r="AC12" s="60">
        <v>486.3</v>
      </c>
      <c r="AD12" s="59">
        <v>10.1</v>
      </c>
      <c r="AE12" s="61">
        <v>1.4</v>
      </c>
      <c r="AF12" s="19"/>
      <c r="AG12" s="99" t="s">
        <v>34</v>
      </c>
      <c r="AH12" s="22">
        <v>6.25</v>
      </c>
      <c r="AI12" s="22">
        <v>6.5</v>
      </c>
      <c r="AJ12" s="22">
        <v>0</v>
      </c>
      <c r="AK12" s="22">
        <v>11</v>
      </c>
      <c r="AL12" s="23">
        <v>11</v>
      </c>
      <c r="AM12" s="92"/>
      <c r="AN12" s="98" t="s">
        <v>47</v>
      </c>
      <c r="AO12" s="30">
        <v>18.899999999999999</v>
      </c>
      <c r="AP12" s="31">
        <v>7.61</v>
      </c>
      <c r="AQ12" s="93"/>
      <c r="AR12" s="41" t="s">
        <v>44</v>
      </c>
      <c r="AS12" s="77">
        <v>2.7E-2</v>
      </c>
      <c r="AT12" s="42" t="s">
        <v>45</v>
      </c>
      <c r="AU12" s="78">
        <v>4.7E-2</v>
      </c>
      <c r="AV12" s="17"/>
      <c r="AW12" s="17"/>
      <c r="AX12" s="17"/>
      <c r="AY12" s="17"/>
      <c r="AZ12" s="17"/>
      <c r="BA12" s="17"/>
      <c r="BB12" s="17"/>
      <c r="BC12" s="17"/>
      <c r="BD12" s="17"/>
      <c r="BE12" s="17"/>
      <c r="BF12" s="17"/>
      <c r="BG12" s="17"/>
      <c r="BH12" s="17"/>
      <c r="BI12" s="17"/>
      <c r="BJ12" s="17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</row>
    <row r="13" spans="1:81" ht="19.5" customHeight="1" thickBot="1" x14ac:dyDescent="0.35">
      <c r="A13" s="220"/>
      <c r="B13" s="111" t="s">
        <v>53</v>
      </c>
      <c r="C13" s="116">
        <f>C8</f>
        <v>32156800</v>
      </c>
      <c r="D13" s="117">
        <f t="shared" ref="D13:J13" si="6">D8</f>
        <v>303455</v>
      </c>
      <c r="E13" s="117">
        <f t="shared" si="6"/>
        <v>34118</v>
      </c>
      <c r="F13" s="118">
        <f t="shared" si="6"/>
        <v>976849</v>
      </c>
      <c r="G13" s="116">
        <f t="shared" si="6"/>
        <v>30850000</v>
      </c>
      <c r="H13" s="117">
        <f t="shared" si="6"/>
        <v>248839</v>
      </c>
      <c r="I13" s="117">
        <f t="shared" si="6"/>
        <v>989427</v>
      </c>
      <c r="J13" s="118">
        <f t="shared" si="6"/>
        <v>1836710</v>
      </c>
      <c r="K13" s="253"/>
      <c r="L13" s="238"/>
      <c r="M13" s="238"/>
      <c r="N13" s="238"/>
      <c r="O13" s="223"/>
      <c r="P13" s="223"/>
      <c r="Q13" s="20" t="s">
        <v>11</v>
      </c>
      <c r="R13" s="53">
        <f>R8</f>
        <v>815693900</v>
      </c>
      <c r="S13" s="82"/>
      <c r="T13" s="207"/>
      <c r="U13" s="256"/>
      <c r="V13" s="82"/>
      <c r="W13" s="101" t="s">
        <v>11</v>
      </c>
      <c r="X13" s="7">
        <f t="shared" ref="X13:AE13" si="7">X8</f>
        <v>449.8</v>
      </c>
      <c r="Y13" s="6">
        <f t="shared" si="7"/>
        <v>436.4</v>
      </c>
      <c r="Z13" s="7">
        <f t="shared" si="7"/>
        <v>2.6</v>
      </c>
      <c r="AA13" s="7">
        <f t="shared" si="7"/>
        <v>9.1999999999999993</v>
      </c>
      <c r="AB13" s="6">
        <f t="shared" si="7"/>
        <v>470.6</v>
      </c>
      <c r="AC13" s="6">
        <f t="shared" si="7"/>
        <v>475.5</v>
      </c>
      <c r="AD13" s="7">
        <f t="shared" si="7"/>
        <v>9.8000000000000007</v>
      </c>
      <c r="AE13" s="62">
        <f t="shared" si="7"/>
        <v>1.3</v>
      </c>
      <c r="AF13" s="19"/>
      <c r="AG13" s="101" t="s">
        <v>31</v>
      </c>
      <c r="AH13" s="8">
        <f>(AH12*10.74)*0.5</f>
        <v>33.5625</v>
      </c>
      <c r="AI13" s="8">
        <f>(AI12*2.2)</f>
        <v>14.3</v>
      </c>
      <c r="AJ13" s="8">
        <f>(AJ12*0.25)</f>
        <v>0</v>
      </c>
      <c r="AK13" s="216">
        <f>AK12+AL12</f>
        <v>22</v>
      </c>
      <c r="AL13" s="217"/>
      <c r="AM13" s="14"/>
      <c r="AN13" s="32" t="s">
        <v>48</v>
      </c>
      <c r="AO13" s="33">
        <v>19.2</v>
      </c>
      <c r="AP13" s="34">
        <v>7.82</v>
      </c>
      <c r="AQ13" s="93"/>
      <c r="AR13" s="43" t="s">
        <v>43</v>
      </c>
      <c r="AS13" s="16">
        <v>0.30099999999999999</v>
      </c>
      <c r="AT13" s="2" t="s">
        <v>46</v>
      </c>
      <c r="AU13" s="49">
        <v>0.27700000000000002</v>
      </c>
      <c r="AV13" s="17"/>
      <c r="AW13" s="17"/>
      <c r="AX13" s="17"/>
      <c r="AY13" s="17"/>
      <c r="AZ13" s="17"/>
      <c r="BA13" s="17"/>
      <c r="BB13" s="17"/>
      <c r="BC13" s="17"/>
      <c r="BD13" s="17"/>
      <c r="BE13" s="17"/>
      <c r="BF13" s="17"/>
      <c r="BG13" s="17"/>
      <c r="BH13" s="17"/>
      <c r="BI13" s="17"/>
      <c r="BJ13" s="17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</row>
    <row r="14" spans="1:81" ht="19.5" customHeight="1" thickBot="1" x14ac:dyDescent="0.35">
      <c r="A14" s="221"/>
      <c r="B14" s="109" t="s">
        <v>3</v>
      </c>
      <c r="C14" s="119">
        <f t="shared" ref="C14:J14" si="8">C12-C13</f>
        <v>712300</v>
      </c>
      <c r="D14" s="119">
        <f t="shared" si="8"/>
        <v>7469</v>
      </c>
      <c r="E14" s="119">
        <f t="shared" si="8"/>
        <v>34054</v>
      </c>
      <c r="F14" s="120">
        <f t="shared" si="8"/>
        <v>31171</v>
      </c>
      <c r="G14" s="119">
        <f t="shared" si="8"/>
        <v>680800</v>
      </c>
      <c r="H14" s="119">
        <f t="shared" si="8"/>
        <v>6471</v>
      </c>
      <c r="I14" s="119">
        <f t="shared" si="8"/>
        <v>31083</v>
      </c>
      <c r="J14" s="120">
        <f t="shared" si="8"/>
        <v>57450</v>
      </c>
      <c r="K14" s="254"/>
      <c r="L14" s="239"/>
      <c r="M14" s="239"/>
      <c r="N14" s="239"/>
      <c r="O14" s="224"/>
      <c r="P14" s="224"/>
      <c r="Q14" s="73" t="s">
        <v>3</v>
      </c>
      <c r="R14" s="55">
        <f>R12-R13</f>
        <v>1732400</v>
      </c>
      <c r="S14" s="83"/>
      <c r="T14" s="208"/>
      <c r="U14" s="257"/>
      <c r="V14" s="83"/>
      <c r="W14" s="63" t="s">
        <v>3</v>
      </c>
      <c r="X14" s="64">
        <f>X12-X13</f>
        <v>10.399999999999977</v>
      </c>
      <c r="Y14" s="65">
        <f t="shared" ref="Y14:AE14" si="9">Y12-Y13</f>
        <v>9.9000000000000341</v>
      </c>
      <c r="Z14" s="64">
        <f t="shared" si="9"/>
        <v>0</v>
      </c>
      <c r="AA14" s="64">
        <f t="shared" si="9"/>
        <v>0.30000000000000071</v>
      </c>
      <c r="AB14" s="64">
        <f t="shared" si="9"/>
        <v>10.899999999999977</v>
      </c>
      <c r="AC14" s="64">
        <f t="shared" si="9"/>
        <v>10.800000000000011</v>
      </c>
      <c r="AD14" s="64">
        <f t="shared" si="9"/>
        <v>0.29999999999999893</v>
      </c>
      <c r="AE14" s="66">
        <f t="shared" si="9"/>
        <v>9.9999999999999867E-2</v>
      </c>
      <c r="AF14" s="19"/>
      <c r="AG14" s="102" t="s">
        <v>33</v>
      </c>
      <c r="AH14" s="100">
        <f>(AH13)/((K12/1000000)*8.34)</f>
        <v>2.888723405024455</v>
      </c>
      <c r="AI14" s="100">
        <f>(AI13)/((K12/1000000)*8.34)</f>
        <v>1.2308005867217791</v>
      </c>
      <c r="AJ14" s="100">
        <f>(AJ13)/((K12/1000000)*8.34)</f>
        <v>0</v>
      </c>
      <c r="AK14" s="218">
        <f>(AK13)/((K12/1000000)*8.34)</f>
        <v>1.8935393641873524</v>
      </c>
      <c r="AL14" s="219"/>
      <c r="AM14" s="14"/>
      <c r="AN14" s="85"/>
      <c r="AO14" s="17"/>
      <c r="AP14" s="17"/>
      <c r="AQ14" s="93"/>
      <c r="AR14" s="106" t="s">
        <v>64</v>
      </c>
      <c r="AS14" s="130">
        <v>1.38</v>
      </c>
      <c r="AT14" s="107" t="s">
        <v>63</v>
      </c>
      <c r="AU14" s="48">
        <v>4.5999999999999999E-2</v>
      </c>
      <c r="AV14" s="17"/>
      <c r="AW14" s="17"/>
      <c r="AX14" s="17"/>
      <c r="AY14" s="17"/>
      <c r="AZ14" s="17"/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</row>
    <row r="15" spans="1:81" ht="2.1" customHeight="1" thickBot="1" x14ac:dyDescent="0.35">
      <c r="A15" s="17"/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85"/>
      <c r="T15" s="17"/>
      <c r="U15" s="128"/>
      <c r="V15" s="84"/>
      <c r="W15" s="4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17"/>
      <c r="AM15" s="85"/>
      <c r="AN15" s="85"/>
      <c r="AO15" s="17"/>
      <c r="AP15" s="17"/>
      <c r="AQ15" s="85"/>
      <c r="AR15" s="19"/>
      <c r="AS15" s="19"/>
      <c r="AT15" s="19"/>
      <c r="AU15" s="19"/>
      <c r="AV15" s="17"/>
      <c r="AW15" s="17"/>
      <c r="AX15" s="17"/>
      <c r="AY15" s="17"/>
      <c r="AZ15" s="17"/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</row>
    <row r="16" spans="1:81" ht="18.75" customHeight="1" x14ac:dyDescent="0.3">
      <c r="A16" s="197">
        <v>4</v>
      </c>
      <c r="B16" s="110" t="s">
        <v>54</v>
      </c>
      <c r="C16" s="115">
        <v>33588900</v>
      </c>
      <c r="D16" s="50">
        <v>310924</v>
      </c>
      <c r="E16" s="50">
        <v>102138</v>
      </c>
      <c r="F16" s="52">
        <v>1042120</v>
      </c>
      <c r="G16" s="115">
        <v>32273900</v>
      </c>
      <c r="H16" s="50">
        <v>255310</v>
      </c>
      <c r="I16" s="50">
        <v>1020510</v>
      </c>
      <c r="J16" s="52">
        <v>1916520</v>
      </c>
      <c r="K16" s="252">
        <f>C18+G18</f>
        <v>1462900</v>
      </c>
      <c r="L16" s="237"/>
      <c r="M16" s="236">
        <f>D18+E18+F18+H18+I18+J18</f>
        <v>90426</v>
      </c>
      <c r="N16" s="237"/>
      <c r="O16" s="222">
        <f>M16+K16</f>
        <v>1553326</v>
      </c>
      <c r="P16" s="222"/>
      <c r="Q16" s="56" t="s">
        <v>10</v>
      </c>
      <c r="R16" s="52">
        <v>819014100</v>
      </c>
      <c r="S16" s="82"/>
      <c r="T16" s="206">
        <v>0</v>
      </c>
      <c r="U16" s="255">
        <v>1.18</v>
      </c>
      <c r="V16" s="82"/>
      <c r="W16" s="99" t="s">
        <v>10</v>
      </c>
      <c r="X16" s="59">
        <v>470.6</v>
      </c>
      <c r="Y16" s="59">
        <v>457.2</v>
      </c>
      <c r="Z16" s="59">
        <v>2.6</v>
      </c>
      <c r="AA16" s="59">
        <v>9.5</v>
      </c>
      <c r="AB16" s="60">
        <v>492.5</v>
      </c>
      <c r="AC16" s="60">
        <v>497.4</v>
      </c>
      <c r="AD16" s="59">
        <v>10.3</v>
      </c>
      <c r="AE16" s="61">
        <v>1.4</v>
      </c>
      <c r="AF16" s="19"/>
      <c r="AG16" s="99" t="s">
        <v>34</v>
      </c>
      <c r="AH16" s="22">
        <v>6.5</v>
      </c>
      <c r="AI16" s="22">
        <v>6.625</v>
      </c>
      <c r="AJ16" s="22">
        <v>0</v>
      </c>
      <c r="AK16" s="22">
        <v>12</v>
      </c>
      <c r="AL16" s="23">
        <v>12</v>
      </c>
      <c r="AM16" s="92"/>
      <c r="AN16" s="98" t="s">
        <v>47</v>
      </c>
      <c r="AO16" s="30">
        <v>19.5</v>
      </c>
      <c r="AP16" s="31">
        <v>7.62</v>
      </c>
      <c r="AQ16" s="93"/>
      <c r="AR16" s="2" t="s">
        <v>44</v>
      </c>
      <c r="AS16" s="16">
        <v>4.1000000000000002E-2</v>
      </c>
      <c r="AT16" s="2" t="s">
        <v>45</v>
      </c>
      <c r="AU16" s="16">
        <v>4.8000000000000001E-2</v>
      </c>
      <c r="AV16" s="17"/>
      <c r="AW16" s="17"/>
      <c r="AX16" s="17"/>
      <c r="AY16" s="17"/>
      <c r="AZ16" s="17"/>
      <c r="BA16" s="17"/>
      <c r="BB16" s="17"/>
      <c r="BC16" s="17"/>
      <c r="BD16" s="17"/>
      <c r="BE16" s="17"/>
      <c r="BF16" s="17"/>
      <c r="BG16" s="17"/>
      <c r="BH16" s="17"/>
      <c r="BI16" s="17"/>
      <c r="BJ16" s="17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</row>
    <row r="17" spans="1:81" ht="19.5" customHeight="1" thickBot="1" x14ac:dyDescent="0.35">
      <c r="A17" s="220"/>
      <c r="B17" s="111" t="s">
        <v>53</v>
      </c>
      <c r="C17" s="116">
        <f>C12</f>
        <v>32869100</v>
      </c>
      <c r="D17" s="117">
        <f t="shared" ref="D17:J17" si="10">D12</f>
        <v>310924</v>
      </c>
      <c r="E17" s="117">
        <f t="shared" si="10"/>
        <v>68172</v>
      </c>
      <c r="F17" s="118">
        <f t="shared" si="10"/>
        <v>1008020</v>
      </c>
      <c r="G17" s="116">
        <f t="shared" si="10"/>
        <v>31530800</v>
      </c>
      <c r="H17" s="117">
        <f t="shared" si="10"/>
        <v>255310</v>
      </c>
      <c r="I17" s="117">
        <f t="shared" si="10"/>
        <v>1020510</v>
      </c>
      <c r="J17" s="118">
        <f t="shared" si="10"/>
        <v>1894160</v>
      </c>
      <c r="K17" s="253"/>
      <c r="L17" s="238"/>
      <c r="M17" s="238"/>
      <c r="N17" s="238"/>
      <c r="O17" s="223"/>
      <c r="P17" s="223"/>
      <c r="Q17" s="20" t="s">
        <v>11</v>
      </c>
      <c r="R17" s="53">
        <f>R12</f>
        <v>817426300</v>
      </c>
      <c r="S17" s="82"/>
      <c r="T17" s="207"/>
      <c r="U17" s="256"/>
      <c r="V17" s="82"/>
      <c r="W17" s="101" t="s">
        <v>11</v>
      </c>
      <c r="X17" s="7">
        <f t="shared" ref="X17:AE17" si="11">X12</f>
        <v>460.2</v>
      </c>
      <c r="Y17" s="6">
        <f t="shared" si="11"/>
        <v>446.3</v>
      </c>
      <c r="Z17" s="7">
        <f t="shared" si="11"/>
        <v>2.6</v>
      </c>
      <c r="AA17" s="7">
        <f t="shared" si="11"/>
        <v>9.5</v>
      </c>
      <c r="AB17" s="6">
        <f t="shared" si="11"/>
        <v>481.5</v>
      </c>
      <c r="AC17" s="7">
        <f t="shared" si="11"/>
        <v>486.3</v>
      </c>
      <c r="AD17" s="7">
        <f t="shared" si="11"/>
        <v>10.1</v>
      </c>
      <c r="AE17" s="62">
        <f t="shared" si="11"/>
        <v>1.4</v>
      </c>
      <c r="AF17" s="19"/>
      <c r="AG17" s="101" t="s">
        <v>31</v>
      </c>
      <c r="AH17" s="8">
        <f>(AH16*10.74)*0.5</f>
        <v>34.905000000000001</v>
      </c>
      <c r="AI17" s="8">
        <f>(AI16*2.2)</f>
        <v>14.575000000000001</v>
      </c>
      <c r="AJ17" s="8">
        <f>(AJ16*0.25)</f>
        <v>0</v>
      </c>
      <c r="AK17" s="216">
        <f>AK16+AL16</f>
        <v>24</v>
      </c>
      <c r="AL17" s="217"/>
      <c r="AM17" s="14"/>
      <c r="AN17" s="32" t="s">
        <v>48</v>
      </c>
      <c r="AO17" s="33">
        <v>20.2</v>
      </c>
      <c r="AP17" s="34">
        <v>7.9</v>
      </c>
      <c r="AQ17" s="93"/>
      <c r="AR17" s="2" t="s">
        <v>43</v>
      </c>
      <c r="AS17" s="16">
        <v>0.41299999999999998</v>
      </c>
      <c r="AT17" s="2" t="s">
        <v>46</v>
      </c>
      <c r="AU17" s="16">
        <v>0.29899999999999999</v>
      </c>
      <c r="AV17" s="17"/>
      <c r="AW17" s="17"/>
      <c r="AX17" s="17"/>
      <c r="AY17" s="17"/>
      <c r="AZ17" s="17"/>
      <c r="BA17" s="17"/>
      <c r="BB17" s="17"/>
      <c r="BC17" s="17"/>
      <c r="BD17" s="17"/>
      <c r="BE17" s="17"/>
      <c r="BF17" s="17"/>
      <c r="BG17" s="17"/>
      <c r="BH17" s="17"/>
      <c r="BI17" s="17"/>
      <c r="BJ17" s="17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</row>
    <row r="18" spans="1:81" ht="19.5" customHeight="1" thickBot="1" x14ac:dyDescent="0.35">
      <c r="A18" s="221"/>
      <c r="B18" s="109" t="s">
        <v>3</v>
      </c>
      <c r="C18" s="119">
        <f t="shared" ref="C18:J18" si="12">C16-C17</f>
        <v>719800</v>
      </c>
      <c r="D18" s="119">
        <f t="shared" si="12"/>
        <v>0</v>
      </c>
      <c r="E18" s="119">
        <f t="shared" si="12"/>
        <v>33966</v>
      </c>
      <c r="F18" s="120">
        <f t="shared" si="12"/>
        <v>34100</v>
      </c>
      <c r="G18" s="119">
        <f t="shared" si="12"/>
        <v>743100</v>
      </c>
      <c r="H18" s="119">
        <f t="shared" si="12"/>
        <v>0</v>
      </c>
      <c r="I18" s="119">
        <f t="shared" si="12"/>
        <v>0</v>
      </c>
      <c r="J18" s="120">
        <f t="shared" si="12"/>
        <v>22360</v>
      </c>
      <c r="K18" s="254"/>
      <c r="L18" s="239"/>
      <c r="M18" s="239"/>
      <c r="N18" s="239"/>
      <c r="O18" s="224"/>
      <c r="P18" s="224"/>
      <c r="Q18" s="73" t="s">
        <v>3</v>
      </c>
      <c r="R18" s="55">
        <f>R16-R17</f>
        <v>1587800</v>
      </c>
      <c r="S18" s="83"/>
      <c r="T18" s="208"/>
      <c r="U18" s="257"/>
      <c r="V18" s="83"/>
      <c r="W18" s="63" t="s">
        <v>3</v>
      </c>
      <c r="X18" s="64">
        <f>X16-X17</f>
        <v>10.400000000000034</v>
      </c>
      <c r="Y18" s="65">
        <f t="shared" ref="Y18:AE18" si="13">Y16-Y17</f>
        <v>10.899999999999977</v>
      </c>
      <c r="Z18" s="64">
        <f t="shared" si="13"/>
        <v>0</v>
      </c>
      <c r="AA18" s="64">
        <f t="shared" si="13"/>
        <v>0</v>
      </c>
      <c r="AB18" s="64">
        <f t="shared" si="13"/>
        <v>11</v>
      </c>
      <c r="AC18" s="64">
        <f t="shared" si="13"/>
        <v>11.099999999999966</v>
      </c>
      <c r="AD18" s="64">
        <f t="shared" si="13"/>
        <v>0.20000000000000107</v>
      </c>
      <c r="AE18" s="66">
        <f t="shared" si="13"/>
        <v>0</v>
      </c>
      <c r="AF18" s="19"/>
      <c r="AG18" s="102" t="s">
        <v>33</v>
      </c>
      <c r="AH18" s="100">
        <f>(AH17)/((K16/1000000)*8.34)</f>
        <v>2.8609281554181085</v>
      </c>
      <c r="AI18" s="100">
        <f>(AI17)/((K16/1000000)*8.34)</f>
        <v>1.1946147504718216</v>
      </c>
      <c r="AJ18" s="100">
        <f>(AJ17)/((K16/1000000)*8.34)</f>
        <v>0</v>
      </c>
      <c r="AK18" s="218">
        <f>(AK17)/((K16/1000000)*8.34)</f>
        <v>1.9671186285642344</v>
      </c>
      <c r="AL18" s="219"/>
      <c r="AM18" s="14"/>
      <c r="AN18" s="85"/>
      <c r="AO18" s="17"/>
      <c r="AP18" s="17"/>
      <c r="AQ18" s="93"/>
      <c r="AR18" s="106" t="s">
        <v>64</v>
      </c>
      <c r="AS18" s="130">
        <v>1.03</v>
      </c>
      <c r="AT18" s="107" t="s">
        <v>63</v>
      </c>
      <c r="AU18" s="15">
        <v>5.1999999999999998E-2</v>
      </c>
      <c r="AV18" s="17"/>
      <c r="AW18" s="17"/>
      <c r="AX18" s="17"/>
      <c r="AY18" s="17"/>
      <c r="AZ18" s="17"/>
      <c r="BA18" s="17"/>
      <c r="BB18" s="17"/>
      <c r="BC18" s="17"/>
      <c r="BD18" s="17"/>
      <c r="BE18" s="17"/>
      <c r="BF18" s="17"/>
      <c r="BG18" s="17"/>
      <c r="BH18" s="17"/>
      <c r="BI18" s="17"/>
      <c r="BJ18" s="17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</row>
    <row r="19" spans="1:81" ht="2.1" customHeight="1" thickBot="1" x14ac:dyDescent="0.35">
      <c r="A19" s="17"/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85"/>
      <c r="T19" s="17"/>
      <c r="U19" s="128"/>
      <c r="V19" s="84"/>
      <c r="W19" s="4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7"/>
      <c r="AL19" s="17"/>
      <c r="AM19" s="85"/>
      <c r="AN19" s="85"/>
      <c r="AO19" s="17"/>
      <c r="AP19" s="17"/>
      <c r="AQ19" s="85"/>
      <c r="AR19" s="19"/>
      <c r="AS19" s="19"/>
      <c r="AT19" s="19"/>
      <c r="AU19" s="19"/>
      <c r="AV19" s="17"/>
      <c r="AW19" s="17"/>
      <c r="AX19" s="17"/>
      <c r="AY19" s="17"/>
      <c r="AZ19" s="17"/>
      <c r="BA19" s="17"/>
      <c r="BB19" s="17"/>
      <c r="BC19" s="17"/>
      <c r="BD19" s="17"/>
      <c r="BE19" s="17"/>
      <c r="BF19" s="17"/>
      <c r="BG19" s="17"/>
      <c r="BH19" s="17"/>
      <c r="BI19" s="17"/>
      <c r="BJ19" s="17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</row>
    <row r="20" spans="1:81" ht="18.75" customHeight="1" x14ac:dyDescent="0.3">
      <c r="A20" s="197">
        <v>5</v>
      </c>
      <c r="B20" s="110" t="s">
        <v>54</v>
      </c>
      <c r="C20" s="115">
        <v>34310700</v>
      </c>
      <c r="D20" s="50">
        <v>318440</v>
      </c>
      <c r="E20" s="50">
        <v>102138</v>
      </c>
      <c r="F20" s="52">
        <v>1057400</v>
      </c>
      <c r="G20" s="115">
        <v>32957200</v>
      </c>
      <c r="H20" s="50">
        <v>261798</v>
      </c>
      <c r="I20" s="50">
        <v>1051590</v>
      </c>
      <c r="J20" s="52">
        <v>1945440</v>
      </c>
      <c r="K20" s="252">
        <f>C22+G22</f>
        <v>1405100</v>
      </c>
      <c r="L20" s="237"/>
      <c r="M20" s="236">
        <f>D22+E22+F22+H22+I22+J22</f>
        <v>89284</v>
      </c>
      <c r="N20" s="237"/>
      <c r="O20" s="222">
        <f>M20+K20</f>
        <v>1494384</v>
      </c>
      <c r="P20" s="222"/>
      <c r="Q20" s="56" t="s">
        <v>10</v>
      </c>
      <c r="R20" s="52">
        <v>820463800</v>
      </c>
      <c r="S20" s="82">
        <v>0</v>
      </c>
      <c r="T20" s="206">
        <v>0</v>
      </c>
      <c r="U20" s="255">
        <v>1.1599999999999999</v>
      </c>
      <c r="V20" s="82"/>
      <c r="W20" s="99" t="s">
        <v>10</v>
      </c>
      <c r="X20" s="131">
        <v>481.1</v>
      </c>
      <c r="Y20" s="59">
        <v>467.2</v>
      </c>
      <c r="Z20" s="59">
        <v>2.6</v>
      </c>
      <c r="AA20" s="59">
        <v>9.8000000000000007</v>
      </c>
      <c r="AB20" s="60">
        <v>503.3</v>
      </c>
      <c r="AC20" s="60">
        <v>507.9</v>
      </c>
      <c r="AD20" s="59">
        <v>10.4</v>
      </c>
      <c r="AE20" s="61">
        <v>1.4</v>
      </c>
      <c r="AF20" s="19"/>
      <c r="AG20" s="99" t="s">
        <v>34</v>
      </c>
      <c r="AH20" s="22">
        <v>6.375</v>
      </c>
      <c r="AI20" s="22">
        <v>6.875</v>
      </c>
      <c r="AJ20" s="22">
        <v>0</v>
      </c>
      <c r="AK20" s="22">
        <v>12</v>
      </c>
      <c r="AL20" s="23">
        <v>11</v>
      </c>
      <c r="AM20" s="92"/>
      <c r="AN20" s="98" t="s">
        <v>47</v>
      </c>
      <c r="AO20" s="30">
        <v>21.1</v>
      </c>
      <c r="AP20" s="31">
        <v>7.52</v>
      </c>
      <c r="AQ20" s="93"/>
      <c r="AR20" s="41" t="s">
        <v>44</v>
      </c>
      <c r="AS20" s="77">
        <v>5.2999999999999999E-2</v>
      </c>
      <c r="AT20" s="42" t="s">
        <v>45</v>
      </c>
      <c r="AU20" s="78">
        <v>4.2999999999999997E-2</v>
      </c>
      <c r="AV20" s="17"/>
      <c r="AW20" s="17"/>
      <c r="AX20" s="17"/>
      <c r="AY20" s="17"/>
      <c r="AZ20" s="17"/>
      <c r="BA20" s="17"/>
      <c r="BB20" s="17"/>
      <c r="BC20" s="17"/>
      <c r="BD20" s="17"/>
      <c r="BE20" s="17"/>
      <c r="BF20" s="17"/>
      <c r="BG20" s="17"/>
      <c r="BH20" s="17"/>
      <c r="BI20" s="17"/>
      <c r="BJ20" s="17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</row>
    <row r="21" spans="1:81" ht="18.75" customHeight="1" thickBot="1" x14ac:dyDescent="0.35">
      <c r="A21" s="220"/>
      <c r="B21" s="111" t="s">
        <v>53</v>
      </c>
      <c r="C21" s="116">
        <f>C16</f>
        <v>33588900</v>
      </c>
      <c r="D21" s="117">
        <f t="shared" ref="D21:J21" si="14">D16</f>
        <v>310924</v>
      </c>
      <c r="E21" s="117">
        <f t="shared" si="14"/>
        <v>102138</v>
      </c>
      <c r="F21" s="118">
        <f t="shared" si="14"/>
        <v>1042120</v>
      </c>
      <c r="G21" s="116">
        <f t="shared" si="14"/>
        <v>32273900</v>
      </c>
      <c r="H21" s="117">
        <f t="shared" si="14"/>
        <v>255310</v>
      </c>
      <c r="I21" s="117">
        <f t="shared" si="14"/>
        <v>1020510</v>
      </c>
      <c r="J21" s="118">
        <f t="shared" si="14"/>
        <v>1916520</v>
      </c>
      <c r="K21" s="253"/>
      <c r="L21" s="238"/>
      <c r="M21" s="238"/>
      <c r="N21" s="238"/>
      <c r="O21" s="223"/>
      <c r="P21" s="223"/>
      <c r="Q21" s="20" t="s">
        <v>11</v>
      </c>
      <c r="R21" s="53">
        <f>R16</f>
        <v>819014100</v>
      </c>
      <c r="S21" s="82"/>
      <c r="T21" s="207"/>
      <c r="U21" s="256"/>
      <c r="V21" s="82"/>
      <c r="W21" s="101" t="s">
        <v>11</v>
      </c>
      <c r="X21" s="7">
        <f t="shared" ref="X21:AE21" si="15">X16</f>
        <v>470.6</v>
      </c>
      <c r="Y21" s="6">
        <f t="shared" si="15"/>
        <v>457.2</v>
      </c>
      <c r="Z21" s="7">
        <f t="shared" si="15"/>
        <v>2.6</v>
      </c>
      <c r="AA21" s="7">
        <f t="shared" si="15"/>
        <v>9.5</v>
      </c>
      <c r="AB21" s="6">
        <f t="shared" si="15"/>
        <v>492.5</v>
      </c>
      <c r="AC21" s="7">
        <f t="shared" si="15"/>
        <v>497.4</v>
      </c>
      <c r="AD21" s="7">
        <f t="shared" si="15"/>
        <v>10.3</v>
      </c>
      <c r="AE21" s="62">
        <f t="shared" si="15"/>
        <v>1.4</v>
      </c>
      <c r="AF21" s="19"/>
      <c r="AG21" s="101" t="s">
        <v>31</v>
      </c>
      <c r="AH21" s="8">
        <f>(AH20*10.74)*0.5</f>
        <v>34.233750000000001</v>
      </c>
      <c r="AI21" s="8">
        <f>(AI20*2.2)</f>
        <v>15.125000000000002</v>
      </c>
      <c r="AJ21" s="8">
        <f>(AJ20*0.25)</f>
        <v>0</v>
      </c>
      <c r="AK21" s="216">
        <f>AK20+AL20</f>
        <v>23</v>
      </c>
      <c r="AL21" s="217"/>
      <c r="AM21" s="14"/>
      <c r="AN21" s="32" t="s">
        <v>48</v>
      </c>
      <c r="AO21" s="33">
        <v>21.8</v>
      </c>
      <c r="AP21" s="34">
        <v>7.91</v>
      </c>
      <c r="AQ21" s="93"/>
      <c r="AR21" s="43" t="s">
        <v>43</v>
      </c>
      <c r="AS21" s="16">
        <v>0.22600000000000001</v>
      </c>
      <c r="AT21" s="2" t="s">
        <v>46</v>
      </c>
      <c r="AU21" s="49">
        <v>0.20100000000000001</v>
      </c>
      <c r="AV21" s="17"/>
      <c r="AW21" s="17"/>
      <c r="AX21" s="17"/>
      <c r="AY21" s="17"/>
      <c r="AZ21" s="17"/>
      <c r="BA21" s="17"/>
      <c r="BB21" s="17"/>
      <c r="BC21" s="17"/>
      <c r="BD21" s="17"/>
      <c r="BE21" s="17"/>
      <c r="BF21" s="17"/>
      <c r="BG21" s="17"/>
      <c r="BH21" s="17"/>
      <c r="BI21" s="17"/>
      <c r="BJ21" s="17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</row>
    <row r="22" spans="1:81" ht="18.75" customHeight="1" thickBot="1" x14ac:dyDescent="0.35">
      <c r="A22" s="221"/>
      <c r="B22" s="109" t="s">
        <v>3</v>
      </c>
      <c r="C22" s="119">
        <f t="shared" ref="C22:J22" si="16">C20-C21</f>
        <v>721800</v>
      </c>
      <c r="D22" s="119">
        <f t="shared" si="16"/>
        <v>7516</v>
      </c>
      <c r="E22" s="119">
        <f t="shared" si="16"/>
        <v>0</v>
      </c>
      <c r="F22" s="120">
        <f t="shared" si="16"/>
        <v>15280</v>
      </c>
      <c r="G22" s="119">
        <f t="shared" si="16"/>
        <v>683300</v>
      </c>
      <c r="H22" s="119">
        <f t="shared" si="16"/>
        <v>6488</v>
      </c>
      <c r="I22" s="119">
        <f t="shared" si="16"/>
        <v>31080</v>
      </c>
      <c r="J22" s="120">
        <f t="shared" si="16"/>
        <v>28920</v>
      </c>
      <c r="K22" s="254"/>
      <c r="L22" s="239"/>
      <c r="M22" s="239"/>
      <c r="N22" s="239"/>
      <c r="O22" s="224"/>
      <c r="P22" s="224"/>
      <c r="Q22" s="73" t="s">
        <v>3</v>
      </c>
      <c r="R22" s="55">
        <f>R20-R21</f>
        <v>1449700</v>
      </c>
      <c r="S22" s="83"/>
      <c r="T22" s="208"/>
      <c r="U22" s="257"/>
      <c r="V22" s="83"/>
      <c r="W22" s="63" t="s">
        <v>3</v>
      </c>
      <c r="X22" s="64">
        <f>X20-X21</f>
        <v>10.5</v>
      </c>
      <c r="Y22" s="65">
        <f t="shared" ref="Y22:AE22" si="17">Y20-Y21</f>
        <v>10</v>
      </c>
      <c r="Z22" s="64">
        <f t="shared" si="17"/>
        <v>0</v>
      </c>
      <c r="AA22" s="64">
        <f t="shared" si="17"/>
        <v>0.30000000000000071</v>
      </c>
      <c r="AB22" s="64">
        <f t="shared" si="17"/>
        <v>10.800000000000011</v>
      </c>
      <c r="AC22" s="64">
        <f t="shared" si="17"/>
        <v>10.5</v>
      </c>
      <c r="AD22" s="64">
        <f t="shared" si="17"/>
        <v>9.9999999999999645E-2</v>
      </c>
      <c r="AE22" s="66">
        <f t="shared" si="17"/>
        <v>0</v>
      </c>
      <c r="AF22" s="19"/>
      <c r="AG22" s="102" t="s">
        <v>33</v>
      </c>
      <c r="AH22" s="100">
        <f>(AH21)/((K20/1000000)*8.34)</f>
        <v>2.9213338460254499</v>
      </c>
      <c r="AI22" s="100">
        <f>(AI21)/((K20/1000000)*8.34)</f>
        <v>1.2906904566731643</v>
      </c>
      <c r="AJ22" s="100">
        <f>(AJ21)/((K20/1000000)*8.34)</f>
        <v>0</v>
      </c>
      <c r="AK22" s="218">
        <f>(AK21)/((K20/1000000)*8.34)</f>
        <v>1.9627028432054727</v>
      </c>
      <c r="AL22" s="219"/>
      <c r="AM22" s="14"/>
      <c r="AN22" s="85"/>
      <c r="AO22" s="17"/>
      <c r="AP22" s="17"/>
      <c r="AQ22" s="93"/>
      <c r="AR22" s="106" t="s">
        <v>64</v>
      </c>
      <c r="AS22" s="130">
        <v>0.95</v>
      </c>
      <c r="AT22" s="107" t="s">
        <v>63</v>
      </c>
      <c r="AU22" s="48">
        <v>5.8000000000000003E-2</v>
      </c>
      <c r="AV22" s="17"/>
      <c r="AW22" s="17"/>
      <c r="AX22" s="17"/>
      <c r="AY22" s="17"/>
      <c r="AZ22" s="17"/>
      <c r="BA22" s="17"/>
      <c r="BB22" s="17"/>
      <c r="BC22" s="17"/>
      <c r="BD22" s="17"/>
      <c r="BE22" s="17"/>
      <c r="BF22" s="17"/>
      <c r="BG22" s="17"/>
      <c r="BH22" s="17"/>
      <c r="BI22" s="17"/>
      <c r="BJ22" s="17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</row>
    <row r="23" spans="1:81" ht="2.1" customHeight="1" thickBot="1" x14ac:dyDescent="0.35">
      <c r="A23" s="17"/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85"/>
      <c r="T23" s="17"/>
      <c r="U23" s="128"/>
      <c r="V23" s="84"/>
      <c r="W23" s="4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7"/>
      <c r="AL23" s="17"/>
      <c r="AM23" s="85"/>
      <c r="AN23" s="85"/>
      <c r="AO23" s="17"/>
      <c r="AP23" s="17"/>
      <c r="AQ23" s="85"/>
      <c r="AR23" s="19"/>
      <c r="AS23" s="19"/>
      <c r="AT23" s="19"/>
      <c r="AU23" s="19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</row>
    <row r="24" spans="1:81" ht="18.75" customHeight="1" x14ac:dyDescent="0.3">
      <c r="A24" s="197">
        <v>6</v>
      </c>
      <c r="B24" s="110" t="s">
        <v>54</v>
      </c>
      <c r="C24" s="115">
        <v>34877000</v>
      </c>
      <c r="D24" s="50">
        <v>318440</v>
      </c>
      <c r="E24" s="50">
        <v>136048</v>
      </c>
      <c r="F24" s="52">
        <v>1088700</v>
      </c>
      <c r="G24" s="115">
        <v>33526600</v>
      </c>
      <c r="H24" s="50">
        <v>268299</v>
      </c>
      <c r="I24" s="50">
        <v>1051590</v>
      </c>
      <c r="J24" s="52">
        <v>1973010</v>
      </c>
      <c r="K24" s="252">
        <f>C26+G26</f>
        <v>1135700</v>
      </c>
      <c r="L24" s="237"/>
      <c r="M24" s="236">
        <f>D26+E26+F26+H26+I26+J26</f>
        <v>99281</v>
      </c>
      <c r="N24" s="237"/>
      <c r="O24" s="222">
        <f>M24+K24</f>
        <v>1234981</v>
      </c>
      <c r="P24" s="222"/>
      <c r="Q24" s="56" t="s">
        <v>10</v>
      </c>
      <c r="R24" s="52">
        <v>821978800</v>
      </c>
      <c r="S24" s="82"/>
      <c r="T24" s="206">
        <v>0</v>
      </c>
      <c r="U24" s="255">
        <v>1.1200000000000001</v>
      </c>
      <c r="V24" s="82"/>
      <c r="W24" s="99" t="s">
        <v>10</v>
      </c>
      <c r="X24" s="59">
        <v>489.4</v>
      </c>
      <c r="Y24" s="59">
        <v>475.5</v>
      </c>
      <c r="Z24" s="59">
        <v>2.6</v>
      </c>
      <c r="AA24" s="59">
        <v>10</v>
      </c>
      <c r="AB24" s="60">
        <v>512</v>
      </c>
      <c r="AC24" s="60">
        <v>516.70000000000005</v>
      </c>
      <c r="AD24" s="59">
        <v>10.6</v>
      </c>
      <c r="AE24" s="61">
        <v>1.5</v>
      </c>
      <c r="AF24" s="19"/>
      <c r="AG24" s="99" t="s">
        <v>34</v>
      </c>
      <c r="AH24" s="22">
        <v>4.875</v>
      </c>
      <c r="AI24" s="22">
        <v>5.4375</v>
      </c>
      <c r="AJ24" s="22">
        <v>0</v>
      </c>
      <c r="AK24" s="22">
        <v>10</v>
      </c>
      <c r="AL24" s="23">
        <v>9</v>
      </c>
      <c r="AM24" s="92"/>
      <c r="AN24" s="98" t="s">
        <v>47</v>
      </c>
      <c r="AO24" s="30">
        <v>17.2</v>
      </c>
      <c r="AP24" s="31">
        <v>7.6</v>
      </c>
      <c r="AQ24" s="93"/>
      <c r="AR24" s="41" t="s">
        <v>44</v>
      </c>
      <c r="AS24" s="77">
        <v>0.04</v>
      </c>
      <c r="AT24" s="42" t="s">
        <v>45</v>
      </c>
      <c r="AU24" s="78">
        <v>4.8000000000000001E-2</v>
      </c>
      <c r="AV24" s="17"/>
      <c r="AW24" s="17"/>
      <c r="AX24" s="17"/>
      <c r="AY24" s="17"/>
      <c r="AZ24" s="17"/>
      <c r="BA24" s="17"/>
      <c r="BB24" s="17"/>
      <c r="BC24" s="17"/>
      <c r="BD24" s="17"/>
      <c r="BE24" s="17"/>
      <c r="BF24" s="17"/>
      <c r="BG24" s="17"/>
      <c r="BH24" s="17"/>
      <c r="BI24" s="17"/>
      <c r="BJ24" s="17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</row>
    <row r="25" spans="1:81" ht="19.5" customHeight="1" thickBot="1" x14ac:dyDescent="0.35">
      <c r="A25" s="220"/>
      <c r="B25" s="111" t="s">
        <v>53</v>
      </c>
      <c r="C25" s="116">
        <f t="shared" ref="C25:J25" si="18">C20</f>
        <v>34310700</v>
      </c>
      <c r="D25" s="117">
        <f t="shared" si="18"/>
        <v>318440</v>
      </c>
      <c r="E25" s="117">
        <f t="shared" si="18"/>
        <v>102138</v>
      </c>
      <c r="F25" s="118">
        <f t="shared" si="18"/>
        <v>1057400</v>
      </c>
      <c r="G25" s="116">
        <f t="shared" si="18"/>
        <v>32957200</v>
      </c>
      <c r="H25" s="117">
        <f t="shared" si="18"/>
        <v>261798</v>
      </c>
      <c r="I25" s="117">
        <f t="shared" si="18"/>
        <v>1051590</v>
      </c>
      <c r="J25" s="118">
        <f t="shared" si="18"/>
        <v>1945440</v>
      </c>
      <c r="K25" s="253"/>
      <c r="L25" s="238"/>
      <c r="M25" s="238"/>
      <c r="N25" s="238"/>
      <c r="O25" s="223"/>
      <c r="P25" s="223"/>
      <c r="Q25" s="20" t="s">
        <v>11</v>
      </c>
      <c r="R25" s="53">
        <f>R20</f>
        <v>820463800</v>
      </c>
      <c r="S25" s="82"/>
      <c r="T25" s="207"/>
      <c r="U25" s="256"/>
      <c r="V25" s="82"/>
      <c r="W25" s="101" t="s">
        <v>11</v>
      </c>
      <c r="X25" s="7">
        <f t="shared" ref="X25:AE25" si="19">X20</f>
        <v>481.1</v>
      </c>
      <c r="Y25" s="6">
        <f t="shared" si="19"/>
        <v>467.2</v>
      </c>
      <c r="Z25" s="7">
        <f t="shared" si="19"/>
        <v>2.6</v>
      </c>
      <c r="AA25" s="7">
        <f t="shared" si="19"/>
        <v>9.8000000000000007</v>
      </c>
      <c r="AB25" s="6">
        <f t="shared" si="19"/>
        <v>503.3</v>
      </c>
      <c r="AC25" s="7">
        <f t="shared" si="19"/>
        <v>507.9</v>
      </c>
      <c r="AD25" s="7">
        <f t="shared" si="19"/>
        <v>10.4</v>
      </c>
      <c r="AE25" s="62">
        <f t="shared" si="19"/>
        <v>1.4</v>
      </c>
      <c r="AF25" s="19"/>
      <c r="AG25" s="101" t="s">
        <v>31</v>
      </c>
      <c r="AH25" s="8">
        <f>(AH24*10.74)*0.5</f>
        <v>26.178750000000001</v>
      </c>
      <c r="AI25" s="8">
        <f>(AI24*2.2)</f>
        <v>11.9625</v>
      </c>
      <c r="AJ25" s="8">
        <f>(AJ24*0.25)</f>
        <v>0</v>
      </c>
      <c r="AK25" s="216">
        <f>AK24+AL24</f>
        <v>19</v>
      </c>
      <c r="AL25" s="217"/>
      <c r="AM25" s="14"/>
      <c r="AN25" s="32" t="s">
        <v>48</v>
      </c>
      <c r="AO25" s="33">
        <v>19</v>
      </c>
      <c r="AP25" s="34">
        <v>7.84</v>
      </c>
      <c r="AQ25" s="93"/>
      <c r="AR25" s="43" t="s">
        <v>43</v>
      </c>
      <c r="AS25" s="16">
        <v>0.28499999999999998</v>
      </c>
      <c r="AT25" s="2" t="s">
        <v>46</v>
      </c>
      <c r="AU25" s="49">
        <v>0.24</v>
      </c>
      <c r="AV25" s="17"/>
      <c r="AW25" s="17"/>
      <c r="AX25" s="17"/>
      <c r="AY25" s="17"/>
      <c r="AZ25" s="17"/>
      <c r="BA25" s="17"/>
      <c r="BB25" s="17"/>
      <c r="BC25" s="17"/>
      <c r="BD25" s="17"/>
      <c r="BE25" s="17"/>
      <c r="BF25" s="17"/>
      <c r="BG25" s="17"/>
      <c r="BH25" s="17"/>
      <c r="BI25" s="17"/>
      <c r="BJ25" s="17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</row>
    <row r="26" spans="1:81" ht="18.75" customHeight="1" thickBot="1" x14ac:dyDescent="0.35">
      <c r="A26" s="221"/>
      <c r="B26" s="109" t="s">
        <v>3</v>
      </c>
      <c r="C26" s="119">
        <f t="shared" ref="C26:J26" si="20">C24-C25</f>
        <v>566300</v>
      </c>
      <c r="D26" s="119">
        <f t="shared" si="20"/>
        <v>0</v>
      </c>
      <c r="E26" s="119">
        <f t="shared" si="20"/>
        <v>33910</v>
      </c>
      <c r="F26" s="120">
        <f t="shared" si="20"/>
        <v>31300</v>
      </c>
      <c r="G26" s="119">
        <f t="shared" si="20"/>
        <v>569400</v>
      </c>
      <c r="H26" s="119">
        <f t="shared" si="20"/>
        <v>6501</v>
      </c>
      <c r="I26" s="119">
        <f t="shared" si="20"/>
        <v>0</v>
      </c>
      <c r="J26" s="120">
        <f t="shared" si="20"/>
        <v>27570</v>
      </c>
      <c r="K26" s="254"/>
      <c r="L26" s="239"/>
      <c r="M26" s="239"/>
      <c r="N26" s="239"/>
      <c r="O26" s="224"/>
      <c r="P26" s="224"/>
      <c r="Q26" s="73" t="s">
        <v>3</v>
      </c>
      <c r="R26" s="55">
        <f>R24-R25</f>
        <v>1515000</v>
      </c>
      <c r="S26" s="83"/>
      <c r="T26" s="208"/>
      <c r="U26" s="257"/>
      <c r="V26" s="83"/>
      <c r="W26" s="63" t="s">
        <v>3</v>
      </c>
      <c r="X26" s="64">
        <f>X24-X25</f>
        <v>8.2999999999999545</v>
      </c>
      <c r="Y26" s="65">
        <f t="shared" ref="Y26:AE26" si="21">Y24-Y25</f>
        <v>8.3000000000000114</v>
      </c>
      <c r="Z26" s="64">
        <f t="shared" si="21"/>
        <v>0</v>
      </c>
      <c r="AA26" s="64">
        <f t="shared" si="21"/>
        <v>0.19999999999999929</v>
      </c>
      <c r="AB26" s="64">
        <f t="shared" si="21"/>
        <v>8.6999999999999886</v>
      </c>
      <c r="AC26" s="64">
        <f t="shared" si="21"/>
        <v>8.8000000000000682</v>
      </c>
      <c r="AD26" s="64">
        <f t="shared" si="21"/>
        <v>0.19999999999999929</v>
      </c>
      <c r="AE26" s="66">
        <f t="shared" si="21"/>
        <v>0.10000000000000009</v>
      </c>
      <c r="AF26" s="19"/>
      <c r="AG26" s="102" t="s">
        <v>33</v>
      </c>
      <c r="AH26" s="100">
        <f>(AH25)/((K24/1000000)*8.34)</f>
        <v>2.7638802931415549</v>
      </c>
      <c r="AI26" s="100">
        <f>(AI25)/((K24/1000000)*8.34)</f>
        <v>1.2629677890161237</v>
      </c>
      <c r="AJ26" s="100">
        <f>(AJ25)/((K24/1000000)*8.34)</f>
        <v>0</v>
      </c>
      <c r="AK26" s="218">
        <f>(AK25)/((K24/1000000)*8.34)</f>
        <v>2.0059676481760795</v>
      </c>
      <c r="AL26" s="219"/>
      <c r="AM26" s="14"/>
      <c r="AN26" s="85"/>
      <c r="AO26" s="17"/>
      <c r="AP26" s="17"/>
      <c r="AQ26" s="93"/>
      <c r="AR26" s="106" t="s">
        <v>64</v>
      </c>
      <c r="AS26" s="130">
        <v>0.96</v>
      </c>
      <c r="AT26" s="107" t="s">
        <v>63</v>
      </c>
      <c r="AU26" s="48">
        <v>5.1999999999999998E-2</v>
      </c>
      <c r="AV26" s="17"/>
      <c r="AW26" s="17"/>
      <c r="AX26" s="17"/>
      <c r="AY26" s="17"/>
      <c r="AZ26" s="17"/>
      <c r="BA26" s="17"/>
      <c r="BB26" s="17"/>
      <c r="BC26" s="17"/>
      <c r="BD26" s="17"/>
      <c r="BE26" s="17"/>
      <c r="BF26" s="17"/>
      <c r="BG26" s="17"/>
      <c r="BH26" s="17"/>
      <c r="BI26" s="17"/>
      <c r="BJ26" s="17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</row>
    <row r="27" spans="1:81" ht="2.1" customHeight="1" thickBot="1" x14ac:dyDescent="0.35">
      <c r="A27" s="17"/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85"/>
      <c r="T27" s="17"/>
      <c r="U27" s="128"/>
      <c r="V27" s="84"/>
      <c r="W27" s="4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7"/>
      <c r="AL27" s="17"/>
      <c r="AM27" s="85"/>
      <c r="AN27" s="85"/>
      <c r="AO27" s="17"/>
      <c r="AP27" s="17"/>
      <c r="AQ27" s="85"/>
      <c r="AR27" s="19"/>
      <c r="AS27" s="19"/>
      <c r="AT27" s="19"/>
      <c r="AU27" s="19"/>
      <c r="AV27" s="17"/>
      <c r="AW27" s="17"/>
      <c r="AX27" s="17"/>
      <c r="AY27" s="17"/>
      <c r="AZ27" s="17"/>
      <c r="BA27" s="17"/>
      <c r="BB27" s="17"/>
      <c r="BC27" s="17"/>
      <c r="BD27" s="17"/>
      <c r="BE27" s="17"/>
      <c r="BF27" s="17"/>
      <c r="BG27" s="17"/>
      <c r="BH27" s="17"/>
      <c r="BI27" s="17"/>
      <c r="BJ27" s="17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</row>
    <row r="28" spans="1:81" ht="18.75" customHeight="1" x14ac:dyDescent="0.3">
      <c r="A28" s="197">
        <v>7</v>
      </c>
      <c r="B28" s="110" t="s">
        <v>54</v>
      </c>
      <c r="C28" s="115">
        <v>35646300</v>
      </c>
      <c r="D28" s="50">
        <v>325956</v>
      </c>
      <c r="E28" s="50">
        <v>136048</v>
      </c>
      <c r="F28" s="52">
        <v>1104080</v>
      </c>
      <c r="G28" s="115">
        <v>34268900</v>
      </c>
      <c r="H28" s="50">
        <v>268299</v>
      </c>
      <c r="I28" s="50">
        <v>1082950</v>
      </c>
      <c r="J28" s="52">
        <v>2002300</v>
      </c>
      <c r="K28" s="252">
        <f>C30+G30</f>
        <v>1511600</v>
      </c>
      <c r="L28" s="237"/>
      <c r="M28" s="236">
        <f>D30+E30+F30+H30+I30+J30</f>
        <v>83546</v>
      </c>
      <c r="N28" s="237"/>
      <c r="O28" s="222">
        <f>M28+K28</f>
        <v>1595146</v>
      </c>
      <c r="P28" s="222"/>
      <c r="Q28" s="56" t="s">
        <v>10</v>
      </c>
      <c r="R28" s="52">
        <v>823590000</v>
      </c>
      <c r="S28" s="82"/>
      <c r="T28" s="206">
        <v>0</v>
      </c>
      <c r="U28" s="255">
        <v>1.1200000000000001</v>
      </c>
      <c r="V28" s="82"/>
      <c r="W28" s="99" t="s">
        <v>10</v>
      </c>
      <c r="X28" s="59">
        <v>500.6</v>
      </c>
      <c r="Y28" s="59">
        <v>486.4</v>
      </c>
      <c r="Z28" s="59">
        <v>2.6</v>
      </c>
      <c r="AA28" s="59">
        <v>10.199999999999999</v>
      </c>
      <c r="AB28" s="60">
        <v>523.5</v>
      </c>
      <c r="AC28" s="60">
        <v>528</v>
      </c>
      <c r="AD28" s="59">
        <v>10.8</v>
      </c>
      <c r="AE28" s="61">
        <v>1.5</v>
      </c>
      <c r="AF28" s="19"/>
      <c r="AG28" s="99" t="s">
        <v>34</v>
      </c>
      <c r="AH28" s="22">
        <v>6.625</v>
      </c>
      <c r="AI28" s="22">
        <v>8</v>
      </c>
      <c r="AJ28" s="22">
        <v>0</v>
      </c>
      <c r="AK28" s="22">
        <v>12</v>
      </c>
      <c r="AL28" s="23">
        <v>12</v>
      </c>
      <c r="AM28" s="92"/>
      <c r="AN28" s="98" t="s">
        <v>47</v>
      </c>
      <c r="AO28" s="30">
        <v>17.899999999999999</v>
      </c>
      <c r="AP28" s="31">
        <v>7.61</v>
      </c>
      <c r="AQ28" s="93"/>
      <c r="AR28" s="41" t="s">
        <v>44</v>
      </c>
      <c r="AS28" s="77">
        <v>4.8000000000000001E-2</v>
      </c>
      <c r="AT28" s="42" t="s">
        <v>45</v>
      </c>
      <c r="AU28" s="78">
        <v>4.3999999999999997E-2</v>
      </c>
      <c r="AV28" s="17"/>
      <c r="AW28" s="17"/>
      <c r="AX28" s="17"/>
      <c r="AY28" s="17"/>
      <c r="AZ28" s="17"/>
      <c r="BA28" s="17"/>
      <c r="BB28" s="17"/>
      <c r="BC28" s="17"/>
      <c r="BD28" s="17"/>
      <c r="BE28" s="17"/>
      <c r="BF28" s="17"/>
      <c r="BG28" s="17"/>
      <c r="BH28" s="17"/>
      <c r="BI28" s="17"/>
      <c r="BJ28" s="17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</row>
    <row r="29" spans="1:81" ht="18.75" customHeight="1" thickBot="1" x14ac:dyDescent="0.35">
      <c r="A29" s="220"/>
      <c r="B29" s="111" t="s">
        <v>53</v>
      </c>
      <c r="C29" s="116">
        <f t="shared" ref="C29:J29" si="22">C24</f>
        <v>34877000</v>
      </c>
      <c r="D29" s="117">
        <f t="shared" si="22"/>
        <v>318440</v>
      </c>
      <c r="E29" s="117">
        <f t="shared" si="22"/>
        <v>136048</v>
      </c>
      <c r="F29" s="118">
        <f t="shared" si="22"/>
        <v>1088700</v>
      </c>
      <c r="G29" s="116">
        <f t="shared" si="22"/>
        <v>33526600</v>
      </c>
      <c r="H29" s="117">
        <f t="shared" si="22"/>
        <v>268299</v>
      </c>
      <c r="I29" s="117">
        <f t="shared" si="22"/>
        <v>1051590</v>
      </c>
      <c r="J29" s="118">
        <f t="shared" si="22"/>
        <v>1973010</v>
      </c>
      <c r="K29" s="253"/>
      <c r="L29" s="238"/>
      <c r="M29" s="238"/>
      <c r="N29" s="238"/>
      <c r="O29" s="223"/>
      <c r="P29" s="223"/>
      <c r="Q29" s="20" t="s">
        <v>11</v>
      </c>
      <c r="R29" s="53">
        <f>R24</f>
        <v>821978800</v>
      </c>
      <c r="S29" s="82"/>
      <c r="T29" s="207"/>
      <c r="U29" s="256"/>
      <c r="V29" s="82"/>
      <c r="W29" s="101" t="s">
        <v>11</v>
      </c>
      <c r="X29" s="7">
        <f t="shared" ref="X29:AE29" si="23">X24</f>
        <v>489.4</v>
      </c>
      <c r="Y29" s="6">
        <f t="shared" si="23"/>
        <v>475.5</v>
      </c>
      <c r="Z29" s="7">
        <f t="shared" si="23"/>
        <v>2.6</v>
      </c>
      <c r="AA29" s="7">
        <f t="shared" si="23"/>
        <v>10</v>
      </c>
      <c r="AB29" s="6">
        <f t="shared" si="23"/>
        <v>512</v>
      </c>
      <c r="AC29" s="7">
        <f t="shared" si="23"/>
        <v>516.70000000000005</v>
      </c>
      <c r="AD29" s="7">
        <f t="shared" si="23"/>
        <v>10.6</v>
      </c>
      <c r="AE29" s="62">
        <f t="shared" si="23"/>
        <v>1.5</v>
      </c>
      <c r="AF29" s="19"/>
      <c r="AG29" s="101" t="s">
        <v>31</v>
      </c>
      <c r="AH29" s="8">
        <f>(AH28*10.74)*0.5</f>
        <v>35.576250000000002</v>
      </c>
      <c r="AI29" s="8">
        <f>(AI28*2.2)</f>
        <v>17.600000000000001</v>
      </c>
      <c r="AJ29" s="8">
        <f>(AJ28*0.25)</f>
        <v>0</v>
      </c>
      <c r="AK29" s="216">
        <f>AK28+AL28</f>
        <v>24</v>
      </c>
      <c r="AL29" s="217"/>
      <c r="AM29" s="14"/>
      <c r="AN29" s="32" t="s">
        <v>48</v>
      </c>
      <c r="AO29" s="33">
        <v>19.3</v>
      </c>
      <c r="AP29" s="34">
        <v>7.79</v>
      </c>
      <c r="AQ29" s="93"/>
      <c r="AR29" s="43" t="s">
        <v>43</v>
      </c>
      <c r="AS29" s="16">
        <v>0.19700000000000001</v>
      </c>
      <c r="AT29" s="2" t="s">
        <v>46</v>
      </c>
      <c r="AU29" s="49">
        <v>0.33600000000000002</v>
      </c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</row>
    <row r="30" spans="1:81" ht="18.75" customHeight="1" thickBot="1" x14ac:dyDescent="0.35">
      <c r="A30" s="221"/>
      <c r="B30" s="109" t="s">
        <v>3</v>
      </c>
      <c r="C30" s="119">
        <f t="shared" ref="C30:J30" si="24">C28-C29</f>
        <v>769300</v>
      </c>
      <c r="D30" s="119">
        <f t="shared" si="24"/>
        <v>7516</v>
      </c>
      <c r="E30" s="119">
        <f t="shared" si="24"/>
        <v>0</v>
      </c>
      <c r="F30" s="120">
        <f t="shared" si="24"/>
        <v>15380</v>
      </c>
      <c r="G30" s="119">
        <f t="shared" si="24"/>
        <v>742300</v>
      </c>
      <c r="H30" s="119">
        <f t="shared" si="24"/>
        <v>0</v>
      </c>
      <c r="I30" s="119">
        <f t="shared" si="24"/>
        <v>31360</v>
      </c>
      <c r="J30" s="120">
        <f t="shared" si="24"/>
        <v>29290</v>
      </c>
      <c r="K30" s="254"/>
      <c r="L30" s="239"/>
      <c r="M30" s="239"/>
      <c r="N30" s="239"/>
      <c r="O30" s="224"/>
      <c r="P30" s="224"/>
      <c r="Q30" s="73" t="s">
        <v>3</v>
      </c>
      <c r="R30" s="55">
        <f>R28-R29</f>
        <v>1611200</v>
      </c>
      <c r="S30" s="83"/>
      <c r="T30" s="208"/>
      <c r="U30" s="257"/>
      <c r="V30" s="83"/>
      <c r="W30" s="63" t="s">
        <v>3</v>
      </c>
      <c r="X30" s="64">
        <f>X28-X29</f>
        <v>11.200000000000045</v>
      </c>
      <c r="Y30" s="65">
        <f t="shared" ref="Y30:AE30" si="25">Y28-Y29</f>
        <v>10.899999999999977</v>
      </c>
      <c r="Z30" s="64">
        <f t="shared" si="25"/>
        <v>0</v>
      </c>
      <c r="AA30" s="64">
        <f t="shared" si="25"/>
        <v>0.19999999999999929</v>
      </c>
      <c r="AB30" s="64">
        <f t="shared" si="25"/>
        <v>11.5</v>
      </c>
      <c r="AC30" s="64">
        <f t="shared" si="25"/>
        <v>11.299999999999955</v>
      </c>
      <c r="AD30" s="64">
        <f t="shared" si="25"/>
        <v>0.20000000000000107</v>
      </c>
      <c r="AE30" s="66">
        <f t="shared" si="25"/>
        <v>0</v>
      </c>
      <c r="AF30" s="19"/>
      <c r="AG30" s="102" t="s">
        <v>33</v>
      </c>
      <c r="AH30" s="100">
        <f>(AH29)/((K28/1000000)*8.34)</f>
        <v>2.8220014620745846</v>
      </c>
      <c r="AI30" s="100">
        <f>(AI29)/((K28/1000000)*8.34)</f>
        <v>1.3960781626088385</v>
      </c>
      <c r="AJ30" s="100">
        <f>(AJ29)/((K28/1000000)*8.34)</f>
        <v>0</v>
      </c>
      <c r="AK30" s="218">
        <f>(AK29)/((K28/1000000)*8.34)</f>
        <v>1.9037429490120525</v>
      </c>
      <c r="AL30" s="219"/>
      <c r="AM30" s="14"/>
      <c r="AN30" s="85"/>
      <c r="AO30" s="17"/>
      <c r="AP30" s="17"/>
      <c r="AQ30" s="93"/>
      <c r="AR30" s="106" t="s">
        <v>64</v>
      </c>
      <c r="AS30" s="130">
        <v>0.93</v>
      </c>
      <c r="AT30" s="107" t="s">
        <v>63</v>
      </c>
      <c r="AU30" s="48">
        <v>5.3999999999999999E-2</v>
      </c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</row>
    <row r="31" spans="1:81" ht="2.1" customHeight="1" thickBot="1" x14ac:dyDescent="0.3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86"/>
      <c r="T31" s="1"/>
      <c r="U31" s="129"/>
      <c r="V31" s="89"/>
      <c r="W31" s="3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86"/>
      <c r="AN31" s="86"/>
      <c r="AO31" s="1"/>
      <c r="AP31" s="1"/>
      <c r="AQ31" s="86"/>
      <c r="AR31" s="9"/>
      <c r="AS31" s="9"/>
      <c r="AT31" s="9"/>
      <c r="AU31" s="9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</row>
    <row r="32" spans="1:81" ht="18.75" customHeight="1" x14ac:dyDescent="0.3">
      <c r="A32" s="197">
        <v>8</v>
      </c>
      <c r="B32" s="110" t="s">
        <v>54</v>
      </c>
      <c r="C32" s="115"/>
      <c r="D32" s="50"/>
      <c r="E32" s="50"/>
      <c r="F32" s="52"/>
      <c r="G32" s="115"/>
      <c r="H32" s="50"/>
      <c r="I32" s="50"/>
      <c r="J32" s="52"/>
      <c r="K32" s="252">
        <f>C34+G34</f>
        <v>-69915200</v>
      </c>
      <c r="L32" s="237"/>
      <c r="M32" s="236">
        <f>D34+E34+F34+H34+I34+J34</f>
        <v>-4919633</v>
      </c>
      <c r="N32" s="237"/>
      <c r="O32" s="222">
        <f>M32+K32</f>
        <v>-74834833</v>
      </c>
      <c r="P32" s="222"/>
      <c r="Q32" s="56" t="s">
        <v>10</v>
      </c>
      <c r="R32" s="52"/>
      <c r="S32" s="82"/>
      <c r="T32" s="206">
        <v>0</v>
      </c>
      <c r="U32" s="255">
        <v>1.1200000000000001</v>
      </c>
      <c r="V32" s="82"/>
      <c r="W32" s="99" t="s">
        <v>10</v>
      </c>
      <c r="X32" s="59"/>
      <c r="Y32" s="59"/>
      <c r="Z32" s="59"/>
      <c r="AA32" s="59"/>
      <c r="AB32" s="60"/>
      <c r="AC32" s="60"/>
      <c r="AD32" s="59"/>
      <c r="AE32" s="61"/>
      <c r="AF32" s="19"/>
      <c r="AG32" s="99" t="s">
        <v>34</v>
      </c>
      <c r="AH32" s="22"/>
      <c r="AI32" s="22"/>
      <c r="AJ32" s="22"/>
      <c r="AK32" s="22"/>
      <c r="AL32" s="23"/>
      <c r="AM32" s="92"/>
      <c r="AN32" s="98" t="s">
        <v>47</v>
      </c>
      <c r="AO32" s="30">
        <v>17.100000000000001</v>
      </c>
      <c r="AP32" s="31">
        <v>7.65</v>
      </c>
      <c r="AQ32" s="93"/>
      <c r="AR32" s="41" t="s">
        <v>44</v>
      </c>
      <c r="AS32" s="77">
        <v>0.05</v>
      </c>
      <c r="AT32" s="42" t="s">
        <v>45</v>
      </c>
      <c r="AU32" s="78">
        <v>6.7000000000000004E-2</v>
      </c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</row>
    <row r="33" spans="1:81" ht="19.5" customHeight="1" thickBot="1" x14ac:dyDescent="0.35">
      <c r="A33" s="220"/>
      <c r="B33" s="111" t="s">
        <v>53</v>
      </c>
      <c r="C33" s="116">
        <f t="shared" ref="C33:J33" si="26">C28</f>
        <v>35646300</v>
      </c>
      <c r="D33" s="117">
        <f t="shared" si="26"/>
        <v>325956</v>
      </c>
      <c r="E33" s="117">
        <f t="shared" si="26"/>
        <v>136048</v>
      </c>
      <c r="F33" s="118">
        <f t="shared" si="26"/>
        <v>1104080</v>
      </c>
      <c r="G33" s="116">
        <f t="shared" si="26"/>
        <v>34268900</v>
      </c>
      <c r="H33" s="117">
        <f t="shared" si="26"/>
        <v>268299</v>
      </c>
      <c r="I33" s="117">
        <f t="shared" si="26"/>
        <v>1082950</v>
      </c>
      <c r="J33" s="118">
        <f t="shared" si="26"/>
        <v>2002300</v>
      </c>
      <c r="K33" s="253"/>
      <c r="L33" s="238"/>
      <c r="M33" s="238"/>
      <c r="N33" s="238"/>
      <c r="O33" s="223"/>
      <c r="P33" s="223"/>
      <c r="Q33" s="20" t="s">
        <v>11</v>
      </c>
      <c r="R33" s="53">
        <f>R28</f>
        <v>823590000</v>
      </c>
      <c r="S33" s="82"/>
      <c r="T33" s="207"/>
      <c r="U33" s="256"/>
      <c r="V33" s="82"/>
      <c r="W33" s="101" t="s">
        <v>11</v>
      </c>
      <c r="X33" s="7">
        <f t="shared" ref="X33:AE33" si="27">X28</f>
        <v>500.6</v>
      </c>
      <c r="Y33" s="6">
        <f t="shared" si="27"/>
        <v>486.4</v>
      </c>
      <c r="Z33" s="7">
        <f t="shared" si="27"/>
        <v>2.6</v>
      </c>
      <c r="AA33" s="7">
        <f t="shared" si="27"/>
        <v>10.199999999999999</v>
      </c>
      <c r="AB33" s="6">
        <f t="shared" si="27"/>
        <v>523.5</v>
      </c>
      <c r="AC33" s="7">
        <f t="shared" si="27"/>
        <v>528</v>
      </c>
      <c r="AD33" s="7">
        <f t="shared" si="27"/>
        <v>10.8</v>
      </c>
      <c r="AE33" s="62">
        <f t="shared" si="27"/>
        <v>1.5</v>
      </c>
      <c r="AF33" s="19"/>
      <c r="AG33" s="101" t="s">
        <v>31</v>
      </c>
      <c r="AH33" s="8">
        <f>(AH32*10.74)*0.5</f>
        <v>0</v>
      </c>
      <c r="AI33" s="8">
        <f>(AI32*2.2)</f>
        <v>0</v>
      </c>
      <c r="AJ33" s="8">
        <f>(AJ32*0.25)</f>
        <v>0</v>
      </c>
      <c r="AK33" s="216">
        <f>AK32+AL32</f>
        <v>0</v>
      </c>
      <c r="AL33" s="217"/>
      <c r="AM33" s="14"/>
      <c r="AN33" s="32" t="s">
        <v>48</v>
      </c>
      <c r="AO33" s="33">
        <v>18.600000000000001</v>
      </c>
      <c r="AP33" s="34">
        <v>7.87</v>
      </c>
      <c r="AQ33" s="93"/>
      <c r="AR33" s="43" t="s">
        <v>43</v>
      </c>
      <c r="AS33" s="16">
        <v>0.28100000000000003</v>
      </c>
      <c r="AT33" s="2" t="s">
        <v>46</v>
      </c>
      <c r="AU33" s="49">
        <v>0.27900000000000003</v>
      </c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</row>
    <row r="34" spans="1:81" ht="19.5" customHeight="1" thickBot="1" x14ac:dyDescent="0.35">
      <c r="A34" s="221"/>
      <c r="B34" s="109" t="s">
        <v>3</v>
      </c>
      <c r="C34" s="119">
        <f t="shared" ref="C34:J34" si="28">C32-C33</f>
        <v>-35646300</v>
      </c>
      <c r="D34" s="119">
        <f t="shared" si="28"/>
        <v>-325956</v>
      </c>
      <c r="E34" s="119">
        <f t="shared" si="28"/>
        <v>-136048</v>
      </c>
      <c r="F34" s="120">
        <f t="shared" si="28"/>
        <v>-1104080</v>
      </c>
      <c r="G34" s="119">
        <f t="shared" si="28"/>
        <v>-34268900</v>
      </c>
      <c r="H34" s="119">
        <f t="shared" si="28"/>
        <v>-268299</v>
      </c>
      <c r="I34" s="119">
        <f t="shared" si="28"/>
        <v>-1082950</v>
      </c>
      <c r="J34" s="120">
        <f t="shared" si="28"/>
        <v>-2002300</v>
      </c>
      <c r="K34" s="254"/>
      <c r="L34" s="239"/>
      <c r="M34" s="239"/>
      <c r="N34" s="239"/>
      <c r="O34" s="224"/>
      <c r="P34" s="224"/>
      <c r="Q34" s="73" t="s">
        <v>3</v>
      </c>
      <c r="R34" s="55">
        <f>R32-R33</f>
        <v>-823590000</v>
      </c>
      <c r="S34" s="83"/>
      <c r="T34" s="208"/>
      <c r="U34" s="257"/>
      <c r="V34" s="83"/>
      <c r="W34" s="63" t="s">
        <v>3</v>
      </c>
      <c r="X34" s="64">
        <f>X32-X33</f>
        <v>-500.6</v>
      </c>
      <c r="Y34" s="65">
        <f t="shared" ref="Y34:AE34" si="29">Y32-Y33</f>
        <v>-486.4</v>
      </c>
      <c r="Z34" s="64">
        <f t="shared" si="29"/>
        <v>-2.6</v>
      </c>
      <c r="AA34" s="64">
        <f t="shared" si="29"/>
        <v>-10.199999999999999</v>
      </c>
      <c r="AB34" s="64">
        <f t="shared" si="29"/>
        <v>-523.5</v>
      </c>
      <c r="AC34" s="64">
        <f t="shared" si="29"/>
        <v>-528</v>
      </c>
      <c r="AD34" s="64">
        <f t="shared" si="29"/>
        <v>-10.8</v>
      </c>
      <c r="AE34" s="66">
        <f t="shared" si="29"/>
        <v>-1.5</v>
      </c>
      <c r="AF34" s="19"/>
      <c r="AG34" s="102" t="s">
        <v>33</v>
      </c>
      <c r="AH34" s="100">
        <f>(AH33)/((K32/1000000)*8.34)</f>
        <v>0</v>
      </c>
      <c r="AI34" s="100">
        <f>(AI33)/((K32/1000000)*8.34)</f>
        <v>0</v>
      </c>
      <c r="AJ34" s="100">
        <f>(AJ33)/((K32/1000000)*8.34)</f>
        <v>0</v>
      </c>
      <c r="AK34" s="218">
        <f>(AK33)/((K32/1000000)*8.34)</f>
        <v>0</v>
      </c>
      <c r="AL34" s="219"/>
      <c r="AM34" s="14"/>
      <c r="AN34" s="85"/>
      <c r="AO34" s="17"/>
      <c r="AP34" s="17"/>
      <c r="AQ34" s="93"/>
      <c r="AR34" s="106" t="s">
        <v>64</v>
      </c>
      <c r="AS34" s="130">
        <v>1</v>
      </c>
      <c r="AT34" s="107" t="s">
        <v>63</v>
      </c>
      <c r="AU34" s="48">
        <v>6.9000000000000006E-2</v>
      </c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</row>
    <row r="35" spans="1:81" ht="2.1" customHeight="1" thickBot="1" x14ac:dyDescent="0.3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86"/>
      <c r="T35" s="1"/>
      <c r="U35" s="129"/>
      <c r="V35" s="89"/>
      <c r="W35" s="3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86"/>
      <c r="AN35" s="86"/>
      <c r="AO35" s="1"/>
      <c r="AP35" s="1"/>
      <c r="AQ35" s="86"/>
      <c r="AR35" s="9"/>
      <c r="AS35" s="9"/>
      <c r="AT35" s="9"/>
      <c r="AU35" s="9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</row>
    <row r="36" spans="1:81" ht="18.75" customHeight="1" x14ac:dyDescent="0.3">
      <c r="A36" s="197">
        <v>9</v>
      </c>
      <c r="B36" s="110" t="s">
        <v>54</v>
      </c>
      <c r="C36" s="115"/>
      <c r="D36" s="50"/>
      <c r="E36" s="50"/>
      <c r="F36" s="52"/>
      <c r="G36" s="115"/>
      <c r="H36" s="50"/>
      <c r="I36" s="50"/>
      <c r="J36" s="52"/>
      <c r="K36" s="252">
        <f>C38+G38</f>
        <v>0</v>
      </c>
      <c r="L36" s="237"/>
      <c r="M36" s="236">
        <f>D38+E38+F38+H38+I38+J38</f>
        <v>0</v>
      </c>
      <c r="N36" s="237"/>
      <c r="O36" s="222">
        <f>M36+K36</f>
        <v>0</v>
      </c>
      <c r="P36" s="222"/>
      <c r="Q36" s="56" t="s">
        <v>10</v>
      </c>
      <c r="R36" s="52"/>
      <c r="S36" s="82"/>
      <c r="T36" s="206">
        <v>0</v>
      </c>
      <c r="U36" s="255">
        <v>0.98</v>
      </c>
      <c r="V36" s="82"/>
      <c r="W36" s="99" t="s">
        <v>10</v>
      </c>
      <c r="X36" s="59"/>
      <c r="Y36" s="59"/>
      <c r="Z36" s="59"/>
      <c r="AA36" s="59"/>
      <c r="AB36" s="60"/>
      <c r="AC36" s="60"/>
      <c r="AD36" s="59"/>
      <c r="AE36" s="61"/>
      <c r="AF36" s="19"/>
      <c r="AG36" s="99" t="s">
        <v>34</v>
      </c>
      <c r="AH36" s="22"/>
      <c r="AI36" s="22"/>
      <c r="AJ36" s="22"/>
      <c r="AK36" s="22"/>
      <c r="AL36" s="23"/>
      <c r="AM36" s="92"/>
      <c r="AN36" s="98" t="s">
        <v>47</v>
      </c>
      <c r="AO36" s="30">
        <v>17.2</v>
      </c>
      <c r="AP36" s="31">
        <v>7.81</v>
      </c>
      <c r="AQ36" s="93"/>
      <c r="AR36" s="41" t="s">
        <v>44</v>
      </c>
      <c r="AS36" s="77"/>
      <c r="AT36" s="42" t="s">
        <v>45</v>
      </c>
      <c r="AU36" s="78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</row>
    <row r="37" spans="1:81" ht="19.5" customHeight="1" thickBot="1" x14ac:dyDescent="0.35">
      <c r="A37" s="220"/>
      <c r="B37" s="111" t="s">
        <v>53</v>
      </c>
      <c r="C37" s="116">
        <f t="shared" ref="C37:J37" si="30">C32</f>
        <v>0</v>
      </c>
      <c r="D37" s="117">
        <f t="shared" si="30"/>
        <v>0</v>
      </c>
      <c r="E37" s="117">
        <f t="shared" si="30"/>
        <v>0</v>
      </c>
      <c r="F37" s="118">
        <f t="shared" si="30"/>
        <v>0</v>
      </c>
      <c r="G37" s="116">
        <f t="shared" si="30"/>
        <v>0</v>
      </c>
      <c r="H37" s="117">
        <f t="shared" si="30"/>
        <v>0</v>
      </c>
      <c r="I37" s="117">
        <f t="shared" si="30"/>
        <v>0</v>
      </c>
      <c r="J37" s="118">
        <f t="shared" si="30"/>
        <v>0</v>
      </c>
      <c r="K37" s="253"/>
      <c r="L37" s="238"/>
      <c r="M37" s="238"/>
      <c r="N37" s="238"/>
      <c r="O37" s="223"/>
      <c r="P37" s="223"/>
      <c r="Q37" s="20" t="s">
        <v>11</v>
      </c>
      <c r="R37" s="53">
        <f>R32</f>
        <v>0</v>
      </c>
      <c r="S37" s="82"/>
      <c r="T37" s="207"/>
      <c r="U37" s="256"/>
      <c r="V37" s="82"/>
      <c r="W37" s="101" t="s">
        <v>11</v>
      </c>
      <c r="X37" s="7">
        <f t="shared" ref="X37:AE37" si="31">X32</f>
        <v>0</v>
      </c>
      <c r="Y37" s="6">
        <f t="shared" si="31"/>
        <v>0</v>
      </c>
      <c r="Z37" s="7">
        <f t="shared" si="31"/>
        <v>0</v>
      </c>
      <c r="AA37" s="7">
        <f t="shared" si="31"/>
        <v>0</v>
      </c>
      <c r="AB37" s="6">
        <f t="shared" si="31"/>
        <v>0</v>
      </c>
      <c r="AC37" s="7">
        <f t="shared" si="31"/>
        <v>0</v>
      </c>
      <c r="AD37" s="7">
        <f t="shared" si="31"/>
        <v>0</v>
      </c>
      <c r="AE37" s="62">
        <f t="shared" si="31"/>
        <v>0</v>
      </c>
      <c r="AF37" s="19"/>
      <c r="AG37" s="101" t="s">
        <v>31</v>
      </c>
      <c r="AH37" s="8">
        <f>(AH36*10.74)*0.5</f>
        <v>0</v>
      </c>
      <c r="AI37" s="8">
        <f>(AI36*2.2)</f>
        <v>0</v>
      </c>
      <c r="AJ37" s="8">
        <f>(AJ36*0.25)</f>
        <v>0</v>
      </c>
      <c r="AK37" s="216">
        <f>AK36+AL36</f>
        <v>0</v>
      </c>
      <c r="AL37" s="217"/>
      <c r="AM37" s="14"/>
      <c r="AN37" s="32" t="s">
        <v>48</v>
      </c>
      <c r="AO37" s="33">
        <v>17</v>
      </c>
      <c r="AP37" s="34">
        <v>7.99</v>
      </c>
      <c r="AQ37" s="93"/>
      <c r="AR37" s="43" t="s">
        <v>43</v>
      </c>
      <c r="AS37" s="16"/>
      <c r="AT37" s="2" t="s">
        <v>46</v>
      </c>
      <c r="AU37" s="49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</row>
    <row r="38" spans="1:81" ht="19.5" customHeight="1" thickBot="1" x14ac:dyDescent="0.35">
      <c r="A38" s="221"/>
      <c r="B38" s="109" t="s">
        <v>3</v>
      </c>
      <c r="C38" s="119">
        <f t="shared" ref="C38:J38" si="32">C36-C37</f>
        <v>0</v>
      </c>
      <c r="D38" s="119">
        <f t="shared" si="32"/>
        <v>0</v>
      </c>
      <c r="E38" s="119">
        <f t="shared" si="32"/>
        <v>0</v>
      </c>
      <c r="F38" s="120">
        <f t="shared" si="32"/>
        <v>0</v>
      </c>
      <c r="G38" s="119">
        <f t="shared" si="32"/>
        <v>0</v>
      </c>
      <c r="H38" s="119">
        <f t="shared" si="32"/>
        <v>0</v>
      </c>
      <c r="I38" s="119">
        <f t="shared" si="32"/>
        <v>0</v>
      </c>
      <c r="J38" s="120">
        <f t="shared" si="32"/>
        <v>0</v>
      </c>
      <c r="K38" s="254"/>
      <c r="L38" s="239"/>
      <c r="M38" s="239"/>
      <c r="N38" s="239"/>
      <c r="O38" s="224"/>
      <c r="P38" s="224"/>
      <c r="Q38" s="73" t="s">
        <v>3</v>
      </c>
      <c r="R38" s="55">
        <f>R36-R37</f>
        <v>0</v>
      </c>
      <c r="S38" s="83"/>
      <c r="T38" s="208"/>
      <c r="U38" s="257"/>
      <c r="V38" s="83"/>
      <c r="W38" s="63" t="s">
        <v>3</v>
      </c>
      <c r="X38" s="64">
        <f>X36-X37</f>
        <v>0</v>
      </c>
      <c r="Y38" s="65">
        <f t="shared" ref="Y38:AE38" si="33">Y36-Y37</f>
        <v>0</v>
      </c>
      <c r="Z38" s="64">
        <f t="shared" si="33"/>
        <v>0</v>
      </c>
      <c r="AA38" s="64">
        <f t="shared" si="33"/>
        <v>0</v>
      </c>
      <c r="AB38" s="64">
        <f t="shared" si="33"/>
        <v>0</v>
      </c>
      <c r="AC38" s="64">
        <f t="shared" si="33"/>
        <v>0</v>
      </c>
      <c r="AD38" s="64">
        <f t="shared" si="33"/>
        <v>0</v>
      </c>
      <c r="AE38" s="66">
        <f t="shared" si="33"/>
        <v>0</v>
      </c>
      <c r="AF38" s="19"/>
      <c r="AG38" s="102" t="s">
        <v>33</v>
      </c>
      <c r="AH38" s="100" t="e">
        <f>(AH37)/((K36/1000000)*8.34)</f>
        <v>#DIV/0!</v>
      </c>
      <c r="AI38" s="100" t="e">
        <f>(AI37)/((K36/1000000)*8.34)</f>
        <v>#DIV/0!</v>
      </c>
      <c r="AJ38" s="100" t="e">
        <f>(AJ37)/((K36/1000000)*8.34)</f>
        <v>#DIV/0!</v>
      </c>
      <c r="AK38" s="218" t="e">
        <f>(AK37)/((K36/1000000)*8.34)</f>
        <v>#DIV/0!</v>
      </c>
      <c r="AL38" s="219"/>
      <c r="AM38" s="14"/>
      <c r="AN38" s="85"/>
      <c r="AO38" s="17"/>
      <c r="AP38" s="17"/>
      <c r="AQ38" s="93"/>
      <c r="AR38" s="106" t="s">
        <v>64</v>
      </c>
      <c r="AS38" s="130"/>
      <c r="AT38" s="107" t="s">
        <v>63</v>
      </c>
      <c r="AU38" s="48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</row>
    <row r="39" spans="1:81" ht="2.1" customHeight="1" thickBot="1" x14ac:dyDescent="0.3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86"/>
      <c r="T39" s="1"/>
      <c r="U39" s="129"/>
      <c r="V39" s="89"/>
      <c r="W39" s="3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86"/>
      <c r="AN39" s="86"/>
      <c r="AO39" s="1"/>
      <c r="AP39" s="1"/>
      <c r="AQ39" s="86"/>
      <c r="AR39" s="9"/>
      <c r="AS39" s="9"/>
      <c r="AT39" s="9"/>
      <c r="AU39" s="9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</row>
    <row r="40" spans="1:81" ht="18.75" customHeight="1" x14ac:dyDescent="0.3">
      <c r="A40" s="197">
        <v>10</v>
      </c>
      <c r="B40" s="110" t="s">
        <v>54</v>
      </c>
      <c r="C40" s="115"/>
      <c r="D40" s="50"/>
      <c r="E40" s="50"/>
      <c r="F40" s="52"/>
      <c r="G40" s="115"/>
      <c r="H40" s="50"/>
      <c r="I40" s="50"/>
      <c r="J40" s="52"/>
      <c r="K40" s="252">
        <f>C42+G42</f>
        <v>0</v>
      </c>
      <c r="L40" s="237"/>
      <c r="M40" s="236">
        <f>D42+E42+F42+H42+I42+J42</f>
        <v>0</v>
      </c>
      <c r="N40" s="237"/>
      <c r="O40" s="222">
        <f>M40+K40</f>
        <v>0</v>
      </c>
      <c r="P40" s="222"/>
      <c r="Q40" s="56" t="s">
        <v>10</v>
      </c>
      <c r="R40" s="52"/>
      <c r="S40" s="82"/>
      <c r="T40" s="206">
        <v>0</v>
      </c>
      <c r="U40" s="255">
        <v>0.98</v>
      </c>
      <c r="V40" s="82"/>
      <c r="W40" s="99" t="s">
        <v>10</v>
      </c>
      <c r="X40" s="59"/>
      <c r="Y40" s="59"/>
      <c r="Z40" s="59"/>
      <c r="AA40" s="59"/>
      <c r="AB40" s="60"/>
      <c r="AC40" s="60"/>
      <c r="AD40" s="59"/>
      <c r="AE40" s="61"/>
      <c r="AF40" s="19"/>
      <c r="AG40" s="99" t="s">
        <v>34</v>
      </c>
      <c r="AH40" s="22"/>
      <c r="AI40" s="22"/>
      <c r="AJ40" s="22"/>
      <c r="AK40" s="22"/>
      <c r="AL40" s="23"/>
      <c r="AM40" s="92"/>
      <c r="AN40" s="98" t="s">
        <v>47</v>
      </c>
      <c r="AO40" s="30">
        <v>16.8</v>
      </c>
      <c r="AP40" s="31">
        <v>7.78</v>
      </c>
      <c r="AQ40" s="93"/>
      <c r="AR40" s="41" t="s">
        <v>44</v>
      </c>
      <c r="AS40" s="77"/>
      <c r="AT40" s="42" t="s">
        <v>45</v>
      </c>
      <c r="AU40" s="78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</row>
    <row r="41" spans="1:81" ht="19.5" customHeight="1" thickBot="1" x14ac:dyDescent="0.35">
      <c r="A41" s="220"/>
      <c r="B41" s="111" t="s">
        <v>53</v>
      </c>
      <c r="C41" s="116">
        <f t="shared" ref="C41:J41" si="34">C36</f>
        <v>0</v>
      </c>
      <c r="D41" s="117">
        <f t="shared" si="34"/>
        <v>0</v>
      </c>
      <c r="E41" s="117">
        <f t="shared" si="34"/>
        <v>0</v>
      </c>
      <c r="F41" s="118">
        <f t="shared" si="34"/>
        <v>0</v>
      </c>
      <c r="G41" s="116">
        <f t="shared" si="34"/>
        <v>0</v>
      </c>
      <c r="H41" s="117">
        <f t="shared" si="34"/>
        <v>0</v>
      </c>
      <c r="I41" s="117">
        <f t="shared" si="34"/>
        <v>0</v>
      </c>
      <c r="J41" s="118">
        <f t="shared" si="34"/>
        <v>0</v>
      </c>
      <c r="K41" s="253"/>
      <c r="L41" s="238"/>
      <c r="M41" s="238"/>
      <c r="N41" s="238"/>
      <c r="O41" s="223"/>
      <c r="P41" s="223"/>
      <c r="Q41" s="20" t="s">
        <v>11</v>
      </c>
      <c r="R41" s="53">
        <f>R36</f>
        <v>0</v>
      </c>
      <c r="S41" s="82"/>
      <c r="T41" s="207"/>
      <c r="U41" s="256"/>
      <c r="V41" s="82"/>
      <c r="W41" s="101" t="s">
        <v>11</v>
      </c>
      <c r="X41" s="7">
        <f t="shared" ref="X41:AE41" si="35">X36</f>
        <v>0</v>
      </c>
      <c r="Y41" s="6">
        <f t="shared" si="35"/>
        <v>0</v>
      </c>
      <c r="Z41" s="7">
        <f t="shared" si="35"/>
        <v>0</v>
      </c>
      <c r="AA41" s="7">
        <f t="shared" si="35"/>
        <v>0</v>
      </c>
      <c r="AB41" s="6">
        <f t="shared" si="35"/>
        <v>0</v>
      </c>
      <c r="AC41" s="7">
        <f t="shared" si="35"/>
        <v>0</v>
      </c>
      <c r="AD41" s="7">
        <f t="shared" si="35"/>
        <v>0</v>
      </c>
      <c r="AE41" s="62">
        <f t="shared" si="35"/>
        <v>0</v>
      </c>
      <c r="AF41" s="19"/>
      <c r="AG41" s="101" t="s">
        <v>31</v>
      </c>
      <c r="AH41" s="8">
        <f>(AH40*10.74)*0.5</f>
        <v>0</v>
      </c>
      <c r="AI41" s="8">
        <f>(AI40*2.2)</f>
        <v>0</v>
      </c>
      <c r="AJ41" s="8">
        <f>(AJ40*0.25)</f>
        <v>0</v>
      </c>
      <c r="AK41" s="216">
        <f>AK40+AL40</f>
        <v>0</v>
      </c>
      <c r="AL41" s="217"/>
      <c r="AM41" s="14"/>
      <c r="AN41" s="32" t="s">
        <v>48</v>
      </c>
      <c r="AO41" s="33">
        <v>17.600000000000001</v>
      </c>
      <c r="AP41" s="34">
        <v>7.63</v>
      </c>
      <c r="AQ41" s="93"/>
      <c r="AR41" s="43" t="s">
        <v>43</v>
      </c>
      <c r="AS41" s="16"/>
      <c r="AT41" s="2" t="s">
        <v>46</v>
      </c>
      <c r="AU41" s="49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</row>
    <row r="42" spans="1:81" ht="19.5" customHeight="1" thickBot="1" x14ac:dyDescent="0.35">
      <c r="A42" s="221"/>
      <c r="B42" s="109" t="s">
        <v>3</v>
      </c>
      <c r="C42" s="119">
        <f t="shared" ref="C42:J42" si="36">C40-C41</f>
        <v>0</v>
      </c>
      <c r="D42" s="119">
        <f t="shared" si="36"/>
        <v>0</v>
      </c>
      <c r="E42" s="119">
        <f t="shared" si="36"/>
        <v>0</v>
      </c>
      <c r="F42" s="120">
        <f t="shared" si="36"/>
        <v>0</v>
      </c>
      <c r="G42" s="119">
        <f t="shared" si="36"/>
        <v>0</v>
      </c>
      <c r="H42" s="119">
        <f t="shared" si="36"/>
        <v>0</v>
      </c>
      <c r="I42" s="119">
        <f t="shared" si="36"/>
        <v>0</v>
      </c>
      <c r="J42" s="120">
        <f t="shared" si="36"/>
        <v>0</v>
      </c>
      <c r="K42" s="254"/>
      <c r="L42" s="239"/>
      <c r="M42" s="239"/>
      <c r="N42" s="239"/>
      <c r="O42" s="224"/>
      <c r="P42" s="224"/>
      <c r="Q42" s="73" t="s">
        <v>3</v>
      </c>
      <c r="R42" s="55">
        <f>R40-R41</f>
        <v>0</v>
      </c>
      <c r="S42" s="83"/>
      <c r="T42" s="208"/>
      <c r="U42" s="257"/>
      <c r="V42" s="83"/>
      <c r="W42" s="63" t="s">
        <v>3</v>
      </c>
      <c r="X42" s="64">
        <f>X40-X41</f>
        <v>0</v>
      </c>
      <c r="Y42" s="65">
        <f t="shared" ref="Y42:AE42" si="37">Y40-Y41</f>
        <v>0</v>
      </c>
      <c r="Z42" s="64">
        <f t="shared" si="37"/>
        <v>0</v>
      </c>
      <c r="AA42" s="64">
        <f t="shared" si="37"/>
        <v>0</v>
      </c>
      <c r="AB42" s="64">
        <f t="shared" si="37"/>
        <v>0</v>
      </c>
      <c r="AC42" s="64">
        <f t="shared" si="37"/>
        <v>0</v>
      </c>
      <c r="AD42" s="64">
        <f t="shared" si="37"/>
        <v>0</v>
      </c>
      <c r="AE42" s="66">
        <f t="shared" si="37"/>
        <v>0</v>
      </c>
      <c r="AF42" s="19"/>
      <c r="AG42" s="102" t="s">
        <v>33</v>
      </c>
      <c r="AH42" s="100" t="e">
        <f>(AH41)/((K40/1000000)*8.34)</f>
        <v>#DIV/0!</v>
      </c>
      <c r="AI42" s="100" t="e">
        <f>(AI41)/((K40/1000000)*8.34)</f>
        <v>#DIV/0!</v>
      </c>
      <c r="AJ42" s="100" t="e">
        <f>(AJ41)/((K40/1000000)*8.34)</f>
        <v>#DIV/0!</v>
      </c>
      <c r="AK42" s="218" t="e">
        <f>(AK41)/((K40/1000000)*8.34)</f>
        <v>#DIV/0!</v>
      </c>
      <c r="AL42" s="219"/>
      <c r="AM42" s="14"/>
      <c r="AN42" s="85"/>
      <c r="AO42" s="17"/>
      <c r="AP42" s="17"/>
      <c r="AQ42" s="93"/>
      <c r="AR42" s="106" t="s">
        <v>64</v>
      </c>
      <c r="AS42" s="130"/>
      <c r="AT42" s="107" t="s">
        <v>63</v>
      </c>
      <c r="AU42" s="48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</row>
    <row r="43" spans="1:81" ht="2.1" customHeight="1" thickBot="1" x14ac:dyDescent="0.3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86"/>
      <c r="T43" s="1"/>
      <c r="U43" s="129"/>
      <c r="V43" s="89"/>
      <c r="W43" s="3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86"/>
      <c r="AN43" s="86"/>
      <c r="AO43" s="1"/>
      <c r="AP43" s="1"/>
      <c r="AQ43" s="86"/>
      <c r="AR43" s="9"/>
      <c r="AS43" s="9"/>
      <c r="AT43" s="9"/>
      <c r="AU43" s="9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</row>
    <row r="44" spans="1:81" ht="18.75" customHeight="1" x14ac:dyDescent="0.3">
      <c r="A44" s="197">
        <v>11</v>
      </c>
      <c r="B44" s="110" t="s">
        <v>54</v>
      </c>
      <c r="C44" s="115"/>
      <c r="D44" s="50"/>
      <c r="E44" s="50"/>
      <c r="F44" s="52"/>
      <c r="G44" s="115"/>
      <c r="H44" s="50"/>
      <c r="I44" s="50"/>
      <c r="J44" s="52"/>
      <c r="K44" s="252">
        <f>C46+G46</f>
        <v>0</v>
      </c>
      <c r="L44" s="237"/>
      <c r="M44" s="236">
        <f>D46+E46+F46+H46+I46+J46</f>
        <v>0</v>
      </c>
      <c r="N44" s="237"/>
      <c r="O44" s="222">
        <f>M44+K44</f>
        <v>0</v>
      </c>
      <c r="P44" s="222"/>
      <c r="Q44" s="56" t="s">
        <v>10</v>
      </c>
      <c r="R44" s="52"/>
      <c r="S44" s="82"/>
      <c r="T44" s="206">
        <v>0</v>
      </c>
      <c r="U44" s="255">
        <v>0.87</v>
      </c>
      <c r="V44" s="82"/>
      <c r="W44" s="99" t="s">
        <v>10</v>
      </c>
      <c r="X44" s="59"/>
      <c r="Y44" s="59"/>
      <c r="Z44" s="59"/>
      <c r="AA44" s="59"/>
      <c r="AB44" s="60"/>
      <c r="AC44" s="60"/>
      <c r="AD44" s="59"/>
      <c r="AE44" s="61"/>
      <c r="AF44" s="19"/>
      <c r="AG44" s="99" t="s">
        <v>34</v>
      </c>
      <c r="AH44" s="22"/>
      <c r="AI44" s="22"/>
      <c r="AJ44" s="22"/>
      <c r="AK44" s="22"/>
      <c r="AL44" s="23"/>
      <c r="AM44" s="92"/>
      <c r="AN44" s="98" t="s">
        <v>47</v>
      </c>
      <c r="AO44" s="30">
        <v>15.3</v>
      </c>
      <c r="AP44" s="31">
        <v>7.36</v>
      </c>
      <c r="AQ44" s="93"/>
      <c r="AR44" s="41" t="s">
        <v>44</v>
      </c>
      <c r="AS44" s="77"/>
      <c r="AT44" s="42" t="s">
        <v>45</v>
      </c>
      <c r="AU44" s="78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</row>
    <row r="45" spans="1:81" ht="19.5" customHeight="1" thickBot="1" x14ac:dyDescent="0.35">
      <c r="A45" s="220"/>
      <c r="B45" s="111" t="s">
        <v>53</v>
      </c>
      <c r="C45" s="116">
        <f t="shared" ref="C45:J45" si="38">C40</f>
        <v>0</v>
      </c>
      <c r="D45" s="117">
        <f t="shared" si="38"/>
        <v>0</v>
      </c>
      <c r="E45" s="117">
        <f t="shared" si="38"/>
        <v>0</v>
      </c>
      <c r="F45" s="118">
        <f t="shared" si="38"/>
        <v>0</v>
      </c>
      <c r="G45" s="116">
        <f t="shared" si="38"/>
        <v>0</v>
      </c>
      <c r="H45" s="117">
        <f t="shared" si="38"/>
        <v>0</v>
      </c>
      <c r="I45" s="117">
        <f t="shared" si="38"/>
        <v>0</v>
      </c>
      <c r="J45" s="118">
        <f t="shared" si="38"/>
        <v>0</v>
      </c>
      <c r="K45" s="253"/>
      <c r="L45" s="238"/>
      <c r="M45" s="238"/>
      <c r="N45" s="238"/>
      <c r="O45" s="223"/>
      <c r="P45" s="223"/>
      <c r="Q45" s="20" t="s">
        <v>11</v>
      </c>
      <c r="R45" s="53">
        <f>R40</f>
        <v>0</v>
      </c>
      <c r="S45" s="82"/>
      <c r="T45" s="207"/>
      <c r="U45" s="256"/>
      <c r="V45" s="82"/>
      <c r="W45" s="101" t="s">
        <v>11</v>
      </c>
      <c r="X45" s="7">
        <f t="shared" ref="X45:AE45" si="39">X40</f>
        <v>0</v>
      </c>
      <c r="Y45" s="6">
        <f t="shared" si="39"/>
        <v>0</v>
      </c>
      <c r="Z45" s="7">
        <f t="shared" si="39"/>
        <v>0</v>
      </c>
      <c r="AA45" s="7">
        <f t="shared" si="39"/>
        <v>0</v>
      </c>
      <c r="AB45" s="6">
        <f t="shared" si="39"/>
        <v>0</v>
      </c>
      <c r="AC45" s="7">
        <f t="shared" si="39"/>
        <v>0</v>
      </c>
      <c r="AD45" s="7">
        <f t="shared" si="39"/>
        <v>0</v>
      </c>
      <c r="AE45" s="62">
        <f t="shared" si="39"/>
        <v>0</v>
      </c>
      <c r="AF45" s="19"/>
      <c r="AG45" s="101" t="s">
        <v>31</v>
      </c>
      <c r="AH45" s="8">
        <f>(AH44*10.74)*0.5</f>
        <v>0</v>
      </c>
      <c r="AI45" s="8">
        <f>(AI44*2.2)</f>
        <v>0</v>
      </c>
      <c r="AJ45" s="8">
        <f>(AJ44*0.25)</f>
        <v>0</v>
      </c>
      <c r="AK45" s="216">
        <f>AK44+AL44</f>
        <v>0</v>
      </c>
      <c r="AL45" s="217"/>
      <c r="AM45" s="14"/>
      <c r="AN45" s="32" t="s">
        <v>48</v>
      </c>
      <c r="AO45" s="33">
        <v>17.2</v>
      </c>
      <c r="AP45" s="34">
        <v>7.22</v>
      </c>
      <c r="AQ45" s="93"/>
      <c r="AR45" s="43" t="s">
        <v>43</v>
      </c>
      <c r="AS45" s="16"/>
      <c r="AT45" s="2" t="s">
        <v>46</v>
      </c>
      <c r="AU45" s="49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</row>
    <row r="46" spans="1:81" ht="19.5" customHeight="1" thickBot="1" x14ac:dyDescent="0.35">
      <c r="A46" s="221"/>
      <c r="B46" s="109" t="s">
        <v>3</v>
      </c>
      <c r="C46" s="119">
        <f t="shared" ref="C46:J46" si="40">C44-C45</f>
        <v>0</v>
      </c>
      <c r="D46" s="119">
        <f t="shared" si="40"/>
        <v>0</v>
      </c>
      <c r="E46" s="119">
        <f t="shared" si="40"/>
        <v>0</v>
      </c>
      <c r="F46" s="120">
        <f t="shared" si="40"/>
        <v>0</v>
      </c>
      <c r="G46" s="119">
        <f t="shared" si="40"/>
        <v>0</v>
      </c>
      <c r="H46" s="119">
        <f t="shared" si="40"/>
        <v>0</v>
      </c>
      <c r="I46" s="119">
        <f t="shared" si="40"/>
        <v>0</v>
      </c>
      <c r="J46" s="120">
        <f t="shared" si="40"/>
        <v>0</v>
      </c>
      <c r="K46" s="254"/>
      <c r="L46" s="239"/>
      <c r="M46" s="239"/>
      <c r="N46" s="239"/>
      <c r="O46" s="224"/>
      <c r="P46" s="224"/>
      <c r="Q46" s="73" t="s">
        <v>3</v>
      </c>
      <c r="R46" s="55">
        <f>R44-R45</f>
        <v>0</v>
      </c>
      <c r="S46" s="83"/>
      <c r="T46" s="208"/>
      <c r="U46" s="257"/>
      <c r="V46" s="83"/>
      <c r="W46" s="63" t="s">
        <v>3</v>
      </c>
      <c r="X46" s="64">
        <f>X44-X45</f>
        <v>0</v>
      </c>
      <c r="Y46" s="65">
        <f t="shared" ref="Y46:AE46" si="41">Y44-Y45</f>
        <v>0</v>
      </c>
      <c r="Z46" s="64">
        <f t="shared" si="41"/>
        <v>0</v>
      </c>
      <c r="AA46" s="64">
        <f t="shared" si="41"/>
        <v>0</v>
      </c>
      <c r="AB46" s="64">
        <f t="shared" si="41"/>
        <v>0</v>
      </c>
      <c r="AC46" s="64">
        <f t="shared" si="41"/>
        <v>0</v>
      </c>
      <c r="AD46" s="64">
        <f t="shared" si="41"/>
        <v>0</v>
      </c>
      <c r="AE46" s="66">
        <f t="shared" si="41"/>
        <v>0</v>
      </c>
      <c r="AF46" s="19"/>
      <c r="AG46" s="102" t="s">
        <v>33</v>
      </c>
      <c r="AH46" s="100" t="e">
        <f>(AH45)/((K44/1000000)*8.34)</f>
        <v>#DIV/0!</v>
      </c>
      <c r="AI46" s="100" t="e">
        <f>(AI45)/((K44/1000000)*8.34)</f>
        <v>#DIV/0!</v>
      </c>
      <c r="AJ46" s="100" t="e">
        <f>(AJ45)/((K44/1000000)*8.34)</f>
        <v>#DIV/0!</v>
      </c>
      <c r="AK46" s="218" t="e">
        <f>(AK45)/((K44/1000000)*8.34)</f>
        <v>#DIV/0!</v>
      </c>
      <c r="AL46" s="219"/>
      <c r="AM46" s="14"/>
      <c r="AN46" s="85"/>
      <c r="AO46" s="17"/>
      <c r="AP46" s="17"/>
      <c r="AQ46" s="93"/>
      <c r="AR46" s="106" t="s">
        <v>64</v>
      </c>
      <c r="AS46" s="130"/>
      <c r="AT46" s="107" t="s">
        <v>63</v>
      </c>
      <c r="AU46" s="48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</row>
    <row r="47" spans="1:81" ht="2.1" customHeight="1" thickBot="1" x14ac:dyDescent="0.3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86"/>
      <c r="T47" s="1"/>
      <c r="U47" s="129"/>
      <c r="V47" s="89"/>
      <c r="W47" s="3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86"/>
      <c r="AN47" s="86"/>
      <c r="AO47" s="1"/>
      <c r="AP47" s="1"/>
      <c r="AQ47" s="86"/>
      <c r="AR47" s="9"/>
      <c r="AS47" s="9"/>
      <c r="AT47" s="9"/>
      <c r="AU47" s="9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</row>
    <row r="48" spans="1:81" ht="18.75" customHeight="1" x14ac:dyDescent="0.3">
      <c r="A48" s="197">
        <v>12</v>
      </c>
      <c r="B48" s="110" t="s">
        <v>54</v>
      </c>
      <c r="C48" s="115"/>
      <c r="D48" s="50"/>
      <c r="E48" s="50"/>
      <c r="F48" s="52"/>
      <c r="G48" s="115"/>
      <c r="H48" s="50"/>
      <c r="I48" s="50"/>
      <c r="J48" s="52"/>
      <c r="K48" s="252">
        <f>C50+G50</f>
        <v>0</v>
      </c>
      <c r="L48" s="237"/>
      <c r="M48" s="236">
        <f>D50+E50+F50+H50+I50+J50</f>
        <v>0</v>
      </c>
      <c r="N48" s="237"/>
      <c r="O48" s="200">
        <f>M48+K48</f>
        <v>0</v>
      </c>
      <c r="P48" s="201"/>
      <c r="Q48" s="56" t="s">
        <v>10</v>
      </c>
      <c r="R48" s="52"/>
      <c r="S48" s="82"/>
      <c r="T48" s="206">
        <v>0</v>
      </c>
      <c r="U48" s="255">
        <v>1.2</v>
      </c>
      <c r="V48" s="82"/>
      <c r="W48" s="99" t="s">
        <v>10</v>
      </c>
      <c r="X48" s="59"/>
      <c r="Y48" s="59"/>
      <c r="Z48" s="59"/>
      <c r="AA48" s="59"/>
      <c r="AB48" s="60"/>
      <c r="AC48" s="60"/>
      <c r="AD48" s="59"/>
      <c r="AE48" s="61"/>
      <c r="AF48" s="19"/>
      <c r="AG48" s="99" t="s">
        <v>34</v>
      </c>
      <c r="AH48" s="22"/>
      <c r="AI48" s="22"/>
      <c r="AJ48" s="22"/>
      <c r="AK48" s="22"/>
      <c r="AL48" s="23"/>
      <c r="AM48" s="92"/>
      <c r="AN48" s="98" t="s">
        <v>47</v>
      </c>
      <c r="AO48" s="30">
        <v>15</v>
      </c>
      <c r="AP48" s="31">
        <v>7.13</v>
      </c>
      <c r="AQ48" s="93"/>
      <c r="AR48" s="41" t="s">
        <v>44</v>
      </c>
      <c r="AS48" s="77"/>
      <c r="AT48" s="42" t="s">
        <v>45</v>
      </c>
      <c r="AU48" s="78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</row>
    <row r="49" spans="1:81" ht="19.5" customHeight="1" thickBot="1" x14ac:dyDescent="0.35">
      <c r="A49" s="198"/>
      <c r="B49" s="111" t="s">
        <v>53</v>
      </c>
      <c r="C49" s="116">
        <f t="shared" ref="C49:J49" si="42">C44</f>
        <v>0</v>
      </c>
      <c r="D49" s="117">
        <f t="shared" si="42"/>
        <v>0</v>
      </c>
      <c r="E49" s="117">
        <f t="shared" si="42"/>
        <v>0</v>
      </c>
      <c r="F49" s="118">
        <f t="shared" si="42"/>
        <v>0</v>
      </c>
      <c r="G49" s="116">
        <f t="shared" si="42"/>
        <v>0</v>
      </c>
      <c r="H49" s="117">
        <f t="shared" si="42"/>
        <v>0</v>
      </c>
      <c r="I49" s="117">
        <f t="shared" si="42"/>
        <v>0</v>
      </c>
      <c r="J49" s="118">
        <f t="shared" si="42"/>
        <v>0</v>
      </c>
      <c r="K49" s="253"/>
      <c r="L49" s="238"/>
      <c r="M49" s="238"/>
      <c r="N49" s="238"/>
      <c r="O49" s="202"/>
      <c r="P49" s="203"/>
      <c r="Q49" s="20" t="s">
        <v>11</v>
      </c>
      <c r="R49" s="53">
        <f>R44</f>
        <v>0</v>
      </c>
      <c r="S49" s="82"/>
      <c r="T49" s="207"/>
      <c r="U49" s="256"/>
      <c r="V49" s="82"/>
      <c r="W49" s="101" t="s">
        <v>11</v>
      </c>
      <c r="X49" s="7">
        <f t="shared" ref="X49:AE49" si="43">X44</f>
        <v>0</v>
      </c>
      <c r="Y49" s="6">
        <f t="shared" si="43"/>
        <v>0</v>
      </c>
      <c r="Z49" s="7">
        <f t="shared" si="43"/>
        <v>0</v>
      </c>
      <c r="AA49" s="7">
        <f t="shared" si="43"/>
        <v>0</v>
      </c>
      <c r="AB49" s="6">
        <f t="shared" si="43"/>
        <v>0</v>
      </c>
      <c r="AC49" s="7">
        <f t="shared" si="43"/>
        <v>0</v>
      </c>
      <c r="AD49" s="7">
        <f t="shared" si="43"/>
        <v>0</v>
      </c>
      <c r="AE49" s="62">
        <f t="shared" si="43"/>
        <v>0</v>
      </c>
      <c r="AF49" s="19"/>
      <c r="AG49" s="101" t="s">
        <v>31</v>
      </c>
      <c r="AH49" s="8">
        <f>(AH48*10.74)*0.5</f>
        <v>0</v>
      </c>
      <c r="AI49" s="8">
        <f>(AI48*2.2)</f>
        <v>0</v>
      </c>
      <c r="AJ49" s="8">
        <f>(AJ48*0.25)</f>
        <v>0</v>
      </c>
      <c r="AK49" s="209">
        <f>AK48+AL48</f>
        <v>0</v>
      </c>
      <c r="AL49" s="210"/>
      <c r="AM49" s="14"/>
      <c r="AN49" s="32" t="s">
        <v>48</v>
      </c>
      <c r="AO49" s="33">
        <v>16.100000000000001</v>
      </c>
      <c r="AP49" s="34">
        <v>7.46</v>
      </c>
      <c r="AQ49" s="93"/>
      <c r="AR49" s="43" t="s">
        <v>43</v>
      </c>
      <c r="AS49" s="16"/>
      <c r="AT49" s="2" t="s">
        <v>46</v>
      </c>
      <c r="AU49" s="49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</row>
    <row r="50" spans="1:81" ht="19.5" customHeight="1" thickBot="1" x14ac:dyDescent="0.35">
      <c r="A50" s="199"/>
      <c r="B50" s="109" t="s">
        <v>3</v>
      </c>
      <c r="C50" s="119">
        <f t="shared" ref="C50:J50" si="44">C48-C49</f>
        <v>0</v>
      </c>
      <c r="D50" s="119">
        <f t="shared" si="44"/>
        <v>0</v>
      </c>
      <c r="E50" s="119">
        <f t="shared" si="44"/>
        <v>0</v>
      </c>
      <c r="F50" s="120">
        <f t="shared" si="44"/>
        <v>0</v>
      </c>
      <c r="G50" s="119">
        <f t="shared" si="44"/>
        <v>0</v>
      </c>
      <c r="H50" s="119">
        <f t="shared" si="44"/>
        <v>0</v>
      </c>
      <c r="I50" s="119">
        <f t="shared" si="44"/>
        <v>0</v>
      </c>
      <c r="J50" s="120">
        <f t="shared" si="44"/>
        <v>0</v>
      </c>
      <c r="K50" s="254"/>
      <c r="L50" s="239"/>
      <c r="M50" s="239"/>
      <c r="N50" s="239"/>
      <c r="O50" s="204"/>
      <c r="P50" s="205"/>
      <c r="Q50" s="73" t="s">
        <v>3</v>
      </c>
      <c r="R50" s="55">
        <f>R48-R49</f>
        <v>0</v>
      </c>
      <c r="S50" s="83"/>
      <c r="T50" s="208"/>
      <c r="U50" s="257"/>
      <c r="V50" s="83"/>
      <c r="W50" s="63" t="s">
        <v>3</v>
      </c>
      <c r="X50" s="64">
        <f>X48-X49</f>
        <v>0</v>
      </c>
      <c r="Y50" s="65">
        <f t="shared" ref="Y50:AE50" si="45">Y48-Y49</f>
        <v>0</v>
      </c>
      <c r="Z50" s="64">
        <f t="shared" si="45"/>
        <v>0</v>
      </c>
      <c r="AA50" s="64">
        <f t="shared" si="45"/>
        <v>0</v>
      </c>
      <c r="AB50" s="64">
        <f t="shared" si="45"/>
        <v>0</v>
      </c>
      <c r="AC50" s="64">
        <f t="shared" si="45"/>
        <v>0</v>
      </c>
      <c r="AD50" s="64">
        <f t="shared" si="45"/>
        <v>0</v>
      </c>
      <c r="AE50" s="66">
        <f t="shared" si="45"/>
        <v>0</v>
      </c>
      <c r="AF50" s="19"/>
      <c r="AG50" s="102" t="s">
        <v>33</v>
      </c>
      <c r="AH50" s="100" t="e">
        <f>(AH49)/((K48/1000000)*8.34)</f>
        <v>#DIV/0!</v>
      </c>
      <c r="AI50" s="100" t="e">
        <f>(AI49)/((K48/1000000)*8.34)</f>
        <v>#DIV/0!</v>
      </c>
      <c r="AJ50" s="100" t="e">
        <f>(AJ49)/((K48/1000000)*8.34)</f>
        <v>#DIV/0!</v>
      </c>
      <c r="AK50" s="211" t="e">
        <f>(AK49)/((K48/1000000)*8.34)</f>
        <v>#DIV/0!</v>
      </c>
      <c r="AL50" s="212"/>
      <c r="AM50" s="14"/>
      <c r="AN50" s="85"/>
      <c r="AO50" s="17"/>
      <c r="AP50" s="17"/>
      <c r="AQ50" s="93"/>
      <c r="AR50" s="106" t="s">
        <v>64</v>
      </c>
      <c r="AS50" s="130"/>
      <c r="AT50" s="107" t="s">
        <v>63</v>
      </c>
      <c r="AU50" s="48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</row>
    <row r="51" spans="1:81" ht="2.1" customHeight="1" thickBot="1" x14ac:dyDescent="0.3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86"/>
      <c r="T51" s="1"/>
      <c r="U51" s="129"/>
      <c r="V51" s="89"/>
      <c r="W51" s="3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86"/>
      <c r="AN51" s="86"/>
      <c r="AO51" s="1"/>
      <c r="AP51" s="1"/>
      <c r="AQ51" s="86"/>
      <c r="AR51" s="9"/>
      <c r="AS51" s="9"/>
      <c r="AT51" s="9"/>
      <c r="AU51" s="9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</row>
    <row r="52" spans="1:81" ht="18.75" customHeight="1" x14ac:dyDescent="0.3">
      <c r="A52" s="197">
        <v>13</v>
      </c>
      <c r="B52" s="110" t="s">
        <v>54</v>
      </c>
      <c r="C52" s="115"/>
      <c r="D52" s="50"/>
      <c r="E52" s="50"/>
      <c r="F52" s="52"/>
      <c r="G52" s="115"/>
      <c r="H52" s="50"/>
      <c r="I52" s="50"/>
      <c r="J52" s="52"/>
      <c r="K52" s="252">
        <f>C54+G54</f>
        <v>0</v>
      </c>
      <c r="L52" s="237"/>
      <c r="M52" s="236">
        <f>D54+E54+F54+H54+I54+J54</f>
        <v>0</v>
      </c>
      <c r="N52" s="237"/>
      <c r="O52" s="200">
        <f>M52+K52</f>
        <v>0</v>
      </c>
      <c r="P52" s="201"/>
      <c r="Q52" s="56" t="s">
        <v>10</v>
      </c>
      <c r="R52" s="52"/>
      <c r="S52" s="82"/>
      <c r="T52" s="206">
        <v>0</v>
      </c>
      <c r="U52" s="255">
        <v>1.03</v>
      </c>
      <c r="V52" s="82"/>
      <c r="W52" s="99" t="s">
        <v>10</v>
      </c>
      <c r="X52" s="59"/>
      <c r="Y52" s="59"/>
      <c r="Z52" s="59"/>
      <c r="AA52" s="59"/>
      <c r="AB52" s="60"/>
      <c r="AC52" s="60"/>
      <c r="AD52" s="59"/>
      <c r="AE52" s="61"/>
      <c r="AF52" s="19"/>
      <c r="AG52" s="99" t="s">
        <v>34</v>
      </c>
      <c r="AH52" s="22"/>
      <c r="AI52" s="22"/>
      <c r="AJ52" s="22"/>
      <c r="AK52" s="22"/>
      <c r="AL52" s="23"/>
      <c r="AM52" s="92"/>
      <c r="AN52" s="98" t="s">
        <v>47</v>
      </c>
      <c r="AO52" s="30">
        <v>15.8</v>
      </c>
      <c r="AP52" s="31">
        <v>7.23</v>
      </c>
      <c r="AQ52" s="93"/>
      <c r="AR52" s="41" t="s">
        <v>44</v>
      </c>
      <c r="AS52" s="77"/>
      <c r="AT52" s="42" t="s">
        <v>45</v>
      </c>
      <c r="AU52" s="78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</row>
    <row r="53" spans="1:81" ht="19.5" customHeight="1" thickBot="1" x14ac:dyDescent="0.35">
      <c r="A53" s="198"/>
      <c r="B53" s="111" t="s">
        <v>53</v>
      </c>
      <c r="C53" s="116">
        <f t="shared" ref="C53:J53" si="46">C48</f>
        <v>0</v>
      </c>
      <c r="D53" s="117">
        <f t="shared" si="46"/>
        <v>0</v>
      </c>
      <c r="E53" s="117">
        <f t="shared" si="46"/>
        <v>0</v>
      </c>
      <c r="F53" s="118">
        <f t="shared" si="46"/>
        <v>0</v>
      </c>
      <c r="G53" s="116">
        <f t="shared" si="46"/>
        <v>0</v>
      </c>
      <c r="H53" s="117">
        <f t="shared" si="46"/>
        <v>0</v>
      </c>
      <c r="I53" s="117">
        <f t="shared" si="46"/>
        <v>0</v>
      </c>
      <c r="J53" s="118">
        <f t="shared" si="46"/>
        <v>0</v>
      </c>
      <c r="K53" s="253"/>
      <c r="L53" s="238"/>
      <c r="M53" s="238"/>
      <c r="N53" s="238"/>
      <c r="O53" s="202"/>
      <c r="P53" s="203"/>
      <c r="Q53" s="20" t="s">
        <v>11</v>
      </c>
      <c r="R53" s="53">
        <f>R48</f>
        <v>0</v>
      </c>
      <c r="S53" s="82"/>
      <c r="T53" s="207"/>
      <c r="U53" s="256"/>
      <c r="V53" s="82"/>
      <c r="W53" s="101" t="s">
        <v>11</v>
      </c>
      <c r="X53" s="7">
        <f t="shared" ref="X53:AE53" si="47">X48</f>
        <v>0</v>
      </c>
      <c r="Y53" s="6">
        <f t="shared" si="47"/>
        <v>0</v>
      </c>
      <c r="Z53" s="7">
        <f t="shared" si="47"/>
        <v>0</v>
      </c>
      <c r="AA53" s="7">
        <f t="shared" si="47"/>
        <v>0</v>
      </c>
      <c r="AB53" s="6">
        <f t="shared" si="47"/>
        <v>0</v>
      </c>
      <c r="AC53" s="7">
        <f t="shared" si="47"/>
        <v>0</v>
      </c>
      <c r="AD53" s="7">
        <f t="shared" si="47"/>
        <v>0</v>
      </c>
      <c r="AE53" s="62">
        <f t="shared" si="47"/>
        <v>0</v>
      </c>
      <c r="AF53" s="19"/>
      <c r="AG53" s="101" t="s">
        <v>31</v>
      </c>
      <c r="AH53" s="8">
        <f>(AH52*10.74)*0.5</f>
        <v>0</v>
      </c>
      <c r="AI53" s="8">
        <f>(AI52*2.2)</f>
        <v>0</v>
      </c>
      <c r="AJ53" s="8">
        <f>(AJ52*0.25)</f>
        <v>0</v>
      </c>
      <c r="AK53" s="209">
        <f>AK52+AL52</f>
        <v>0</v>
      </c>
      <c r="AL53" s="210"/>
      <c r="AM53" s="14"/>
      <c r="AN53" s="32" t="s">
        <v>48</v>
      </c>
      <c r="AO53" s="33">
        <v>16.600000000000001</v>
      </c>
      <c r="AP53" s="34">
        <v>7.83</v>
      </c>
      <c r="AQ53" s="93"/>
      <c r="AR53" s="43" t="s">
        <v>43</v>
      </c>
      <c r="AS53" s="16"/>
      <c r="AT53" s="2" t="s">
        <v>46</v>
      </c>
      <c r="AU53" s="49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</row>
    <row r="54" spans="1:81" ht="19.5" customHeight="1" thickBot="1" x14ac:dyDescent="0.35">
      <c r="A54" s="199"/>
      <c r="B54" s="109" t="s">
        <v>3</v>
      </c>
      <c r="C54" s="119">
        <f t="shared" ref="C54:J54" si="48">C52-C53</f>
        <v>0</v>
      </c>
      <c r="D54" s="119">
        <f t="shared" si="48"/>
        <v>0</v>
      </c>
      <c r="E54" s="119">
        <f t="shared" si="48"/>
        <v>0</v>
      </c>
      <c r="F54" s="120">
        <f t="shared" si="48"/>
        <v>0</v>
      </c>
      <c r="G54" s="119">
        <f t="shared" si="48"/>
        <v>0</v>
      </c>
      <c r="H54" s="119">
        <f t="shared" si="48"/>
        <v>0</v>
      </c>
      <c r="I54" s="119">
        <f t="shared" si="48"/>
        <v>0</v>
      </c>
      <c r="J54" s="120">
        <f t="shared" si="48"/>
        <v>0</v>
      </c>
      <c r="K54" s="254"/>
      <c r="L54" s="239"/>
      <c r="M54" s="239"/>
      <c r="N54" s="239"/>
      <c r="O54" s="204"/>
      <c r="P54" s="205"/>
      <c r="Q54" s="73" t="s">
        <v>3</v>
      </c>
      <c r="R54" s="55">
        <f>R52-R53</f>
        <v>0</v>
      </c>
      <c r="S54" s="83"/>
      <c r="T54" s="208"/>
      <c r="U54" s="257"/>
      <c r="V54" s="83"/>
      <c r="W54" s="63" t="s">
        <v>3</v>
      </c>
      <c r="X54" s="64">
        <f>X52-X53</f>
        <v>0</v>
      </c>
      <c r="Y54" s="65">
        <f t="shared" ref="Y54:AE54" si="49">Y52-Y53</f>
        <v>0</v>
      </c>
      <c r="Z54" s="64">
        <f t="shared" si="49"/>
        <v>0</v>
      </c>
      <c r="AA54" s="64">
        <f t="shared" si="49"/>
        <v>0</v>
      </c>
      <c r="AB54" s="64">
        <f t="shared" si="49"/>
        <v>0</v>
      </c>
      <c r="AC54" s="64">
        <f t="shared" si="49"/>
        <v>0</v>
      </c>
      <c r="AD54" s="64">
        <f t="shared" si="49"/>
        <v>0</v>
      </c>
      <c r="AE54" s="66">
        <f t="shared" si="49"/>
        <v>0</v>
      </c>
      <c r="AF54" s="19"/>
      <c r="AG54" s="102" t="s">
        <v>33</v>
      </c>
      <c r="AH54" s="100" t="e">
        <f>(AH53)/((K52/1000000)*8.34)</f>
        <v>#DIV/0!</v>
      </c>
      <c r="AI54" s="100" t="e">
        <f>(AI53)/((K52/1000000)*8.34)</f>
        <v>#DIV/0!</v>
      </c>
      <c r="AJ54" s="100" t="e">
        <f>(AJ53)/((K52/1000000)*8.34)</f>
        <v>#DIV/0!</v>
      </c>
      <c r="AK54" s="211" t="e">
        <f>(AK53)/((K52/1000000)*8.34)</f>
        <v>#DIV/0!</v>
      </c>
      <c r="AL54" s="212"/>
      <c r="AM54" s="14"/>
      <c r="AN54" s="85"/>
      <c r="AO54" s="17"/>
      <c r="AP54" s="17"/>
      <c r="AQ54" s="93"/>
      <c r="AR54" s="106" t="s">
        <v>64</v>
      </c>
      <c r="AS54" s="130"/>
      <c r="AT54" s="107" t="s">
        <v>63</v>
      </c>
      <c r="AU54" s="48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</row>
    <row r="55" spans="1:81" ht="2.1" customHeight="1" thickBot="1" x14ac:dyDescent="0.3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86"/>
      <c r="T55" s="1"/>
      <c r="U55" s="129"/>
      <c r="V55" s="89"/>
      <c r="W55" s="3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86"/>
      <c r="AN55" s="86"/>
      <c r="AO55" s="1"/>
      <c r="AP55" s="1"/>
      <c r="AQ55" s="86"/>
      <c r="AR55" s="9"/>
      <c r="AS55" s="9"/>
      <c r="AT55" s="9"/>
      <c r="AU55" s="9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</row>
    <row r="56" spans="1:81" ht="18.75" customHeight="1" x14ac:dyDescent="0.3">
      <c r="A56" s="197">
        <v>14</v>
      </c>
      <c r="B56" s="110" t="s">
        <v>54</v>
      </c>
      <c r="C56" s="115"/>
      <c r="D56" s="50"/>
      <c r="E56" s="50"/>
      <c r="F56" s="52"/>
      <c r="G56" s="115"/>
      <c r="H56" s="50"/>
      <c r="I56" s="50"/>
      <c r="J56" s="52"/>
      <c r="K56" s="252">
        <f>C58+G58</f>
        <v>0</v>
      </c>
      <c r="L56" s="237"/>
      <c r="M56" s="236">
        <f>D58+E58+F58+H58+I58+J58</f>
        <v>0</v>
      </c>
      <c r="N56" s="237"/>
      <c r="O56" s="200">
        <f>M56+K56</f>
        <v>0</v>
      </c>
      <c r="P56" s="201"/>
      <c r="Q56" s="56" t="s">
        <v>10</v>
      </c>
      <c r="R56" s="52"/>
      <c r="S56" s="82"/>
      <c r="T56" s="206">
        <v>0</v>
      </c>
      <c r="U56" s="255">
        <v>1.1599999999999999</v>
      </c>
      <c r="V56" s="82"/>
      <c r="W56" s="99" t="s">
        <v>10</v>
      </c>
      <c r="X56" s="59"/>
      <c r="Y56" s="59"/>
      <c r="Z56" s="59"/>
      <c r="AA56" s="59"/>
      <c r="AB56" s="60"/>
      <c r="AC56" s="60"/>
      <c r="AD56" s="59"/>
      <c r="AE56" s="61"/>
      <c r="AF56" s="19"/>
      <c r="AG56" s="99" t="s">
        <v>34</v>
      </c>
      <c r="AH56" s="22"/>
      <c r="AI56" s="22"/>
      <c r="AJ56" s="22"/>
      <c r="AK56" s="22"/>
      <c r="AL56" s="23"/>
      <c r="AM56" s="92"/>
      <c r="AN56" s="98" t="s">
        <v>47</v>
      </c>
      <c r="AO56" s="30">
        <v>15.2</v>
      </c>
      <c r="AP56" s="31">
        <v>7.32</v>
      </c>
      <c r="AQ56" s="93"/>
      <c r="AR56" s="41" t="s">
        <v>44</v>
      </c>
      <c r="AS56" s="77"/>
      <c r="AT56" s="42" t="s">
        <v>45</v>
      </c>
      <c r="AU56" s="78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</row>
    <row r="57" spans="1:81" ht="19.5" customHeight="1" thickBot="1" x14ac:dyDescent="0.35">
      <c r="A57" s="198"/>
      <c r="B57" s="111" t="s">
        <v>53</v>
      </c>
      <c r="C57" s="116">
        <f t="shared" ref="C57:J57" si="50">C52</f>
        <v>0</v>
      </c>
      <c r="D57" s="117">
        <f t="shared" si="50"/>
        <v>0</v>
      </c>
      <c r="E57" s="117">
        <f t="shared" si="50"/>
        <v>0</v>
      </c>
      <c r="F57" s="118">
        <f t="shared" si="50"/>
        <v>0</v>
      </c>
      <c r="G57" s="116">
        <f t="shared" si="50"/>
        <v>0</v>
      </c>
      <c r="H57" s="117">
        <f t="shared" si="50"/>
        <v>0</v>
      </c>
      <c r="I57" s="117">
        <f t="shared" si="50"/>
        <v>0</v>
      </c>
      <c r="J57" s="118">
        <f t="shared" si="50"/>
        <v>0</v>
      </c>
      <c r="K57" s="253"/>
      <c r="L57" s="238"/>
      <c r="M57" s="238"/>
      <c r="N57" s="238"/>
      <c r="O57" s="202"/>
      <c r="P57" s="203"/>
      <c r="Q57" s="20" t="s">
        <v>11</v>
      </c>
      <c r="R57" s="53">
        <f>R52</f>
        <v>0</v>
      </c>
      <c r="S57" s="82"/>
      <c r="T57" s="207"/>
      <c r="U57" s="256"/>
      <c r="V57" s="82"/>
      <c r="W57" s="101" t="s">
        <v>11</v>
      </c>
      <c r="X57" s="7">
        <f t="shared" ref="X57:AE57" si="51">X52</f>
        <v>0</v>
      </c>
      <c r="Y57" s="6">
        <f t="shared" si="51"/>
        <v>0</v>
      </c>
      <c r="Z57" s="7">
        <f t="shared" si="51"/>
        <v>0</v>
      </c>
      <c r="AA57" s="7">
        <f t="shared" si="51"/>
        <v>0</v>
      </c>
      <c r="AB57" s="6">
        <f t="shared" si="51"/>
        <v>0</v>
      </c>
      <c r="AC57" s="7">
        <f t="shared" si="51"/>
        <v>0</v>
      </c>
      <c r="AD57" s="7">
        <f t="shared" si="51"/>
        <v>0</v>
      </c>
      <c r="AE57" s="62">
        <f t="shared" si="51"/>
        <v>0</v>
      </c>
      <c r="AF57" s="19"/>
      <c r="AG57" s="101" t="s">
        <v>31</v>
      </c>
      <c r="AH57" s="8">
        <f>(AH56*10.74)*0.5</f>
        <v>0</v>
      </c>
      <c r="AI57" s="8">
        <f>(AI56*2.2)</f>
        <v>0</v>
      </c>
      <c r="AJ57" s="8">
        <f>(AJ56*0.25)</f>
        <v>0</v>
      </c>
      <c r="AK57" s="209">
        <f>AK56+AL56</f>
        <v>0</v>
      </c>
      <c r="AL57" s="210"/>
      <c r="AM57" s="14"/>
      <c r="AN57" s="32" t="s">
        <v>48</v>
      </c>
      <c r="AO57" s="33">
        <v>15.1</v>
      </c>
      <c r="AP57" s="34">
        <v>7.52</v>
      </c>
      <c r="AQ57" s="93"/>
      <c r="AR57" s="43" t="s">
        <v>43</v>
      </c>
      <c r="AS57" s="16"/>
      <c r="AT57" s="2" t="s">
        <v>46</v>
      </c>
      <c r="AU57" s="49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</row>
    <row r="58" spans="1:81" ht="19.5" customHeight="1" thickBot="1" x14ac:dyDescent="0.35">
      <c r="A58" s="199"/>
      <c r="B58" s="109" t="s">
        <v>3</v>
      </c>
      <c r="C58" s="119">
        <f t="shared" ref="C58:J58" si="52">C56-C57</f>
        <v>0</v>
      </c>
      <c r="D58" s="119">
        <f t="shared" si="52"/>
        <v>0</v>
      </c>
      <c r="E58" s="119">
        <f t="shared" si="52"/>
        <v>0</v>
      </c>
      <c r="F58" s="120">
        <f t="shared" si="52"/>
        <v>0</v>
      </c>
      <c r="G58" s="119">
        <f t="shared" si="52"/>
        <v>0</v>
      </c>
      <c r="H58" s="119">
        <f t="shared" si="52"/>
        <v>0</v>
      </c>
      <c r="I58" s="119">
        <f t="shared" si="52"/>
        <v>0</v>
      </c>
      <c r="J58" s="120">
        <f t="shared" si="52"/>
        <v>0</v>
      </c>
      <c r="K58" s="254"/>
      <c r="L58" s="239"/>
      <c r="M58" s="239"/>
      <c r="N58" s="239"/>
      <c r="O58" s="204"/>
      <c r="P58" s="205"/>
      <c r="Q58" s="73" t="s">
        <v>3</v>
      </c>
      <c r="R58" s="55">
        <f>R56-R57</f>
        <v>0</v>
      </c>
      <c r="S58" s="83"/>
      <c r="T58" s="208"/>
      <c r="U58" s="257"/>
      <c r="V58" s="83"/>
      <c r="W58" s="63" t="s">
        <v>3</v>
      </c>
      <c r="X58" s="64">
        <f>X56-X57</f>
        <v>0</v>
      </c>
      <c r="Y58" s="65">
        <f t="shared" ref="Y58:AE58" si="53">Y56-Y57</f>
        <v>0</v>
      </c>
      <c r="Z58" s="64">
        <f t="shared" si="53"/>
        <v>0</v>
      </c>
      <c r="AA58" s="64">
        <f t="shared" si="53"/>
        <v>0</v>
      </c>
      <c r="AB58" s="64">
        <f t="shared" si="53"/>
        <v>0</v>
      </c>
      <c r="AC58" s="64">
        <f t="shared" si="53"/>
        <v>0</v>
      </c>
      <c r="AD58" s="64">
        <f t="shared" si="53"/>
        <v>0</v>
      </c>
      <c r="AE58" s="66">
        <f t="shared" si="53"/>
        <v>0</v>
      </c>
      <c r="AF58" s="19"/>
      <c r="AG58" s="102" t="s">
        <v>33</v>
      </c>
      <c r="AH58" s="100" t="e">
        <f>(AH57)/((K56/1000000)*8.34)</f>
        <v>#DIV/0!</v>
      </c>
      <c r="AI58" s="100" t="e">
        <f>(AI57)/((K56/1000000)*8.34)</f>
        <v>#DIV/0!</v>
      </c>
      <c r="AJ58" s="100" t="e">
        <f>(AJ57)/((K56/1000000)*8.34)</f>
        <v>#DIV/0!</v>
      </c>
      <c r="AK58" s="211" t="e">
        <f>(AK57)/((K56/1000000)*8.34)</f>
        <v>#DIV/0!</v>
      </c>
      <c r="AL58" s="212"/>
      <c r="AM58" s="14"/>
      <c r="AN58" s="85"/>
      <c r="AO58" s="17"/>
      <c r="AP58" s="17"/>
      <c r="AQ58" s="93"/>
      <c r="AR58" s="106" t="s">
        <v>64</v>
      </c>
      <c r="AS58" s="130"/>
      <c r="AT58" s="107" t="s">
        <v>63</v>
      </c>
      <c r="AU58" s="48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</row>
    <row r="59" spans="1:81" ht="2.1" customHeight="1" thickBot="1" x14ac:dyDescent="0.3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86"/>
      <c r="T59" s="1"/>
      <c r="U59" s="129"/>
      <c r="V59" s="89"/>
      <c r="W59" s="3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86"/>
      <c r="AN59" s="86"/>
      <c r="AO59" s="1"/>
      <c r="AP59" s="1"/>
      <c r="AQ59" s="86"/>
      <c r="AR59" s="9"/>
      <c r="AS59" s="9"/>
      <c r="AT59" s="9"/>
      <c r="AU59" s="9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</row>
    <row r="60" spans="1:81" ht="18.75" customHeight="1" x14ac:dyDescent="0.3">
      <c r="A60" s="197">
        <v>15</v>
      </c>
      <c r="B60" s="110" t="s">
        <v>54</v>
      </c>
      <c r="C60" s="115"/>
      <c r="D60" s="50"/>
      <c r="E60" s="50"/>
      <c r="F60" s="52"/>
      <c r="G60" s="115"/>
      <c r="H60" s="50"/>
      <c r="I60" s="50"/>
      <c r="J60" s="52"/>
      <c r="K60" s="252">
        <f>C62+G62</f>
        <v>0</v>
      </c>
      <c r="L60" s="237"/>
      <c r="M60" s="236">
        <f>D62+E62+F62+H62+I62+J62</f>
        <v>0</v>
      </c>
      <c r="N60" s="237"/>
      <c r="O60" s="200">
        <f>M60+K60</f>
        <v>0</v>
      </c>
      <c r="P60" s="201"/>
      <c r="Q60" s="56" t="s">
        <v>10</v>
      </c>
      <c r="R60" s="52"/>
      <c r="S60" s="82"/>
      <c r="T60" s="206">
        <v>0</v>
      </c>
      <c r="U60" s="255">
        <v>1.39</v>
      </c>
      <c r="V60" s="82"/>
      <c r="W60" s="99" t="s">
        <v>10</v>
      </c>
      <c r="X60" s="59"/>
      <c r="Y60" s="59"/>
      <c r="Z60" s="59"/>
      <c r="AA60" s="59"/>
      <c r="AB60" s="60"/>
      <c r="AC60" s="60"/>
      <c r="AD60" s="59"/>
      <c r="AE60" s="61"/>
      <c r="AF60" s="19"/>
      <c r="AG60" s="99" t="s">
        <v>34</v>
      </c>
      <c r="AH60" s="22"/>
      <c r="AI60" s="22"/>
      <c r="AJ60" s="22"/>
      <c r="AK60" s="22"/>
      <c r="AL60" s="23"/>
      <c r="AM60" s="92"/>
      <c r="AN60" s="98" t="s">
        <v>47</v>
      </c>
      <c r="AO60" s="30">
        <v>15.7</v>
      </c>
      <c r="AP60" s="31">
        <v>7.37</v>
      </c>
      <c r="AQ60" s="93"/>
      <c r="AR60" s="41" t="s">
        <v>44</v>
      </c>
      <c r="AS60" s="77"/>
      <c r="AT60" s="42" t="s">
        <v>45</v>
      </c>
      <c r="AU60" s="78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</row>
    <row r="61" spans="1:81" ht="19.5" customHeight="1" thickBot="1" x14ac:dyDescent="0.35">
      <c r="A61" s="198"/>
      <c r="B61" s="111" t="s">
        <v>53</v>
      </c>
      <c r="C61" s="116">
        <f t="shared" ref="C61:J61" si="54">C56</f>
        <v>0</v>
      </c>
      <c r="D61" s="117">
        <f t="shared" si="54"/>
        <v>0</v>
      </c>
      <c r="E61" s="117">
        <f t="shared" si="54"/>
        <v>0</v>
      </c>
      <c r="F61" s="118">
        <f t="shared" si="54"/>
        <v>0</v>
      </c>
      <c r="G61" s="116">
        <f t="shared" si="54"/>
        <v>0</v>
      </c>
      <c r="H61" s="117">
        <f t="shared" si="54"/>
        <v>0</v>
      </c>
      <c r="I61" s="117">
        <f t="shared" si="54"/>
        <v>0</v>
      </c>
      <c r="J61" s="118">
        <f t="shared" si="54"/>
        <v>0</v>
      </c>
      <c r="K61" s="253"/>
      <c r="L61" s="238"/>
      <c r="M61" s="238"/>
      <c r="N61" s="238"/>
      <c r="O61" s="202"/>
      <c r="P61" s="203"/>
      <c r="Q61" s="20" t="s">
        <v>11</v>
      </c>
      <c r="R61" s="53">
        <f>R56</f>
        <v>0</v>
      </c>
      <c r="S61" s="82"/>
      <c r="T61" s="207"/>
      <c r="U61" s="256"/>
      <c r="V61" s="82"/>
      <c r="W61" s="101" t="s">
        <v>11</v>
      </c>
      <c r="X61" s="7">
        <f t="shared" ref="X61:AE61" si="55">X56</f>
        <v>0</v>
      </c>
      <c r="Y61" s="6">
        <f t="shared" si="55"/>
        <v>0</v>
      </c>
      <c r="Z61" s="7">
        <f t="shared" si="55"/>
        <v>0</v>
      </c>
      <c r="AA61" s="7">
        <f t="shared" si="55"/>
        <v>0</v>
      </c>
      <c r="AB61" s="6">
        <f t="shared" si="55"/>
        <v>0</v>
      </c>
      <c r="AC61" s="7">
        <f t="shared" si="55"/>
        <v>0</v>
      </c>
      <c r="AD61" s="7">
        <f t="shared" si="55"/>
        <v>0</v>
      </c>
      <c r="AE61" s="62">
        <f t="shared" si="55"/>
        <v>0</v>
      </c>
      <c r="AF61" s="19"/>
      <c r="AG61" s="101" t="s">
        <v>31</v>
      </c>
      <c r="AH61" s="8">
        <f>(AH60*10.74)*0.5</f>
        <v>0</v>
      </c>
      <c r="AI61" s="8">
        <f>(AI60*2.2)</f>
        <v>0</v>
      </c>
      <c r="AJ61" s="8">
        <f>(AJ60*0.25)</f>
        <v>0</v>
      </c>
      <c r="AK61" s="209">
        <f>AK60+AL60</f>
        <v>0</v>
      </c>
      <c r="AL61" s="210"/>
      <c r="AM61" s="14"/>
      <c r="AN61" s="32" t="s">
        <v>48</v>
      </c>
      <c r="AO61" s="33">
        <v>15.9</v>
      </c>
      <c r="AP61" s="34">
        <v>7.55</v>
      </c>
      <c r="AQ61" s="93"/>
      <c r="AR61" s="43" t="s">
        <v>43</v>
      </c>
      <c r="AS61" s="16"/>
      <c r="AT61" s="2" t="s">
        <v>46</v>
      </c>
      <c r="AU61" s="49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</row>
    <row r="62" spans="1:81" ht="19.5" customHeight="1" thickBot="1" x14ac:dyDescent="0.35">
      <c r="A62" s="199"/>
      <c r="B62" s="109" t="s">
        <v>3</v>
      </c>
      <c r="C62" s="119">
        <f t="shared" ref="C62:J62" si="56">C60-C61</f>
        <v>0</v>
      </c>
      <c r="D62" s="119">
        <f t="shared" si="56"/>
        <v>0</v>
      </c>
      <c r="E62" s="119">
        <f t="shared" si="56"/>
        <v>0</v>
      </c>
      <c r="F62" s="120">
        <f t="shared" si="56"/>
        <v>0</v>
      </c>
      <c r="G62" s="119">
        <f t="shared" si="56"/>
        <v>0</v>
      </c>
      <c r="H62" s="119">
        <f t="shared" si="56"/>
        <v>0</v>
      </c>
      <c r="I62" s="119">
        <f t="shared" si="56"/>
        <v>0</v>
      </c>
      <c r="J62" s="120">
        <f t="shared" si="56"/>
        <v>0</v>
      </c>
      <c r="K62" s="254"/>
      <c r="L62" s="239"/>
      <c r="M62" s="239"/>
      <c r="N62" s="239"/>
      <c r="O62" s="204"/>
      <c r="P62" s="205"/>
      <c r="Q62" s="73" t="s">
        <v>3</v>
      </c>
      <c r="R62" s="55">
        <f>R60-R61</f>
        <v>0</v>
      </c>
      <c r="S62" s="83"/>
      <c r="T62" s="208"/>
      <c r="U62" s="257"/>
      <c r="V62" s="83"/>
      <c r="W62" s="63" t="s">
        <v>3</v>
      </c>
      <c r="X62" s="64">
        <f>X60-X61</f>
        <v>0</v>
      </c>
      <c r="Y62" s="65">
        <f t="shared" ref="Y62:AE62" si="57">Y60-Y61</f>
        <v>0</v>
      </c>
      <c r="Z62" s="64">
        <f t="shared" si="57"/>
        <v>0</v>
      </c>
      <c r="AA62" s="64">
        <f t="shared" si="57"/>
        <v>0</v>
      </c>
      <c r="AB62" s="64">
        <f t="shared" si="57"/>
        <v>0</v>
      </c>
      <c r="AC62" s="64">
        <f t="shared" si="57"/>
        <v>0</v>
      </c>
      <c r="AD62" s="64">
        <f t="shared" si="57"/>
        <v>0</v>
      </c>
      <c r="AE62" s="66">
        <f t="shared" si="57"/>
        <v>0</v>
      </c>
      <c r="AF62" s="19"/>
      <c r="AG62" s="102" t="s">
        <v>33</v>
      </c>
      <c r="AH62" s="100" t="e">
        <f>(AH61)/((K60/1000000)*8.34)</f>
        <v>#DIV/0!</v>
      </c>
      <c r="AI62" s="100" t="e">
        <f>(AI61)/((K60/1000000)*8.34)</f>
        <v>#DIV/0!</v>
      </c>
      <c r="AJ62" s="100" t="e">
        <f>(AJ61)/((K60/1000000)*8.34)</f>
        <v>#DIV/0!</v>
      </c>
      <c r="AK62" s="211" t="e">
        <f>(AK61)/((K60/1000000)*8.34)</f>
        <v>#DIV/0!</v>
      </c>
      <c r="AL62" s="212"/>
      <c r="AM62" s="14"/>
      <c r="AN62" s="85"/>
      <c r="AO62" s="17"/>
      <c r="AP62" s="17"/>
      <c r="AQ62" s="93"/>
      <c r="AR62" s="106" t="s">
        <v>64</v>
      </c>
      <c r="AS62" s="130"/>
      <c r="AT62" s="107" t="s">
        <v>63</v>
      </c>
      <c r="AU62" s="48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</row>
    <row r="63" spans="1:81" ht="2.1" customHeight="1" thickBot="1" x14ac:dyDescent="0.3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86"/>
      <c r="T63" s="1"/>
      <c r="U63" s="129"/>
      <c r="V63" s="89"/>
      <c r="W63" s="3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86"/>
      <c r="AN63" s="86"/>
      <c r="AO63" s="1"/>
      <c r="AP63" s="1"/>
      <c r="AQ63" s="86"/>
      <c r="AR63" s="9"/>
      <c r="AS63" s="9"/>
      <c r="AT63" s="9"/>
      <c r="AU63" s="9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</row>
    <row r="64" spans="1:81" ht="18.75" customHeight="1" x14ac:dyDescent="0.3">
      <c r="A64" s="197">
        <v>16</v>
      </c>
      <c r="B64" s="110" t="s">
        <v>54</v>
      </c>
      <c r="C64" s="115"/>
      <c r="D64" s="50"/>
      <c r="E64" s="50"/>
      <c r="F64" s="52"/>
      <c r="G64" s="115"/>
      <c r="H64" s="50"/>
      <c r="I64" s="50"/>
      <c r="J64" s="52"/>
      <c r="K64" s="252">
        <f>C66+G66</f>
        <v>0</v>
      </c>
      <c r="L64" s="237"/>
      <c r="M64" s="236">
        <f>D66+E66+F66+H66+I66+J66</f>
        <v>0</v>
      </c>
      <c r="N64" s="237"/>
      <c r="O64" s="200">
        <f>M64+K64</f>
        <v>0</v>
      </c>
      <c r="P64" s="201"/>
      <c r="Q64" s="56" t="s">
        <v>10</v>
      </c>
      <c r="R64" s="52"/>
      <c r="S64" s="82"/>
      <c r="T64" s="206">
        <v>0</v>
      </c>
      <c r="U64" s="255">
        <v>1.1299999999999999</v>
      </c>
      <c r="V64" s="82"/>
      <c r="W64" s="99" t="s">
        <v>10</v>
      </c>
      <c r="X64" s="59"/>
      <c r="Y64" s="59"/>
      <c r="Z64" s="59"/>
      <c r="AA64" s="59"/>
      <c r="AB64" s="60"/>
      <c r="AC64" s="60"/>
      <c r="AD64" s="59"/>
      <c r="AE64" s="61"/>
      <c r="AF64" s="19"/>
      <c r="AG64" s="99" t="s">
        <v>34</v>
      </c>
      <c r="AH64" s="22"/>
      <c r="AI64" s="22"/>
      <c r="AJ64" s="22"/>
      <c r="AK64" s="22"/>
      <c r="AL64" s="23"/>
      <c r="AM64" s="92"/>
      <c r="AN64" s="98" t="s">
        <v>47</v>
      </c>
      <c r="AO64" s="30">
        <v>14.9</v>
      </c>
      <c r="AP64" s="31">
        <v>7.31</v>
      </c>
      <c r="AQ64" s="93"/>
      <c r="AR64" s="41" t="s">
        <v>44</v>
      </c>
      <c r="AS64" s="77"/>
      <c r="AT64" s="42" t="s">
        <v>45</v>
      </c>
      <c r="AU64" s="78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</row>
    <row r="65" spans="1:81" ht="19.5" customHeight="1" thickBot="1" x14ac:dyDescent="0.35">
      <c r="A65" s="198"/>
      <c r="B65" s="111" t="s">
        <v>53</v>
      </c>
      <c r="C65" s="116">
        <f t="shared" ref="C65:J65" si="58">C60</f>
        <v>0</v>
      </c>
      <c r="D65" s="117">
        <f t="shared" si="58"/>
        <v>0</v>
      </c>
      <c r="E65" s="117">
        <f t="shared" si="58"/>
        <v>0</v>
      </c>
      <c r="F65" s="118">
        <f t="shared" si="58"/>
        <v>0</v>
      </c>
      <c r="G65" s="116">
        <f t="shared" si="58"/>
        <v>0</v>
      </c>
      <c r="H65" s="117">
        <f t="shared" si="58"/>
        <v>0</v>
      </c>
      <c r="I65" s="117">
        <f t="shared" si="58"/>
        <v>0</v>
      </c>
      <c r="J65" s="118">
        <f t="shared" si="58"/>
        <v>0</v>
      </c>
      <c r="K65" s="253"/>
      <c r="L65" s="238"/>
      <c r="M65" s="238"/>
      <c r="N65" s="238"/>
      <c r="O65" s="202"/>
      <c r="P65" s="203"/>
      <c r="Q65" s="20" t="s">
        <v>11</v>
      </c>
      <c r="R65" s="53">
        <f>R60</f>
        <v>0</v>
      </c>
      <c r="S65" s="82"/>
      <c r="T65" s="207"/>
      <c r="U65" s="256"/>
      <c r="V65" s="82"/>
      <c r="W65" s="101" t="s">
        <v>11</v>
      </c>
      <c r="X65" s="7">
        <f t="shared" ref="X65:AE65" si="59">X60</f>
        <v>0</v>
      </c>
      <c r="Y65" s="6">
        <f t="shared" si="59"/>
        <v>0</v>
      </c>
      <c r="Z65" s="7">
        <f t="shared" si="59"/>
        <v>0</v>
      </c>
      <c r="AA65" s="7">
        <f t="shared" si="59"/>
        <v>0</v>
      </c>
      <c r="AB65" s="6">
        <f t="shared" si="59"/>
        <v>0</v>
      </c>
      <c r="AC65" s="7">
        <f t="shared" si="59"/>
        <v>0</v>
      </c>
      <c r="AD65" s="7">
        <f t="shared" si="59"/>
        <v>0</v>
      </c>
      <c r="AE65" s="62">
        <f t="shared" si="59"/>
        <v>0</v>
      </c>
      <c r="AF65" s="19"/>
      <c r="AG65" s="101" t="s">
        <v>31</v>
      </c>
      <c r="AH65" s="8">
        <f>(AH64*10.74)*0.5</f>
        <v>0</v>
      </c>
      <c r="AI65" s="8">
        <f>(AI64*2.2)</f>
        <v>0</v>
      </c>
      <c r="AJ65" s="8">
        <f>(AJ64*0.25)</f>
        <v>0</v>
      </c>
      <c r="AK65" s="209">
        <f>AK64+AL64</f>
        <v>0</v>
      </c>
      <c r="AL65" s="210"/>
      <c r="AM65" s="14"/>
      <c r="AN65" s="32" t="s">
        <v>48</v>
      </c>
      <c r="AO65" s="33">
        <v>15.5</v>
      </c>
      <c r="AP65" s="34">
        <v>7.82</v>
      </c>
      <c r="AQ65" s="93"/>
      <c r="AR65" s="43" t="s">
        <v>43</v>
      </c>
      <c r="AS65" s="16"/>
      <c r="AT65" s="2" t="s">
        <v>46</v>
      </c>
      <c r="AU65" s="49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</row>
    <row r="66" spans="1:81" ht="19.5" customHeight="1" thickBot="1" x14ac:dyDescent="0.35">
      <c r="A66" s="199"/>
      <c r="B66" s="109" t="s">
        <v>3</v>
      </c>
      <c r="C66" s="119">
        <f t="shared" ref="C66:J66" si="60">C64-C65</f>
        <v>0</v>
      </c>
      <c r="D66" s="119">
        <f t="shared" si="60"/>
        <v>0</v>
      </c>
      <c r="E66" s="119">
        <f t="shared" si="60"/>
        <v>0</v>
      </c>
      <c r="F66" s="120">
        <f t="shared" si="60"/>
        <v>0</v>
      </c>
      <c r="G66" s="119">
        <f t="shared" si="60"/>
        <v>0</v>
      </c>
      <c r="H66" s="119">
        <f t="shared" si="60"/>
        <v>0</v>
      </c>
      <c r="I66" s="119">
        <f t="shared" si="60"/>
        <v>0</v>
      </c>
      <c r="J66" s="120">
        <f t="shared" si="60"/>
        <v>0</v>
      </c>
      <c r="K66" s="254"/>
      <c r="L66" s="239"/>
      <c r="M66" s="239"/>
      <c r="N66" s="239"/>
      <c r="O66" s="204"/>
      <c r="P66" s="205"/>
      <c r="Q66" s="73" t="s">
        <v>3</v>
      </c>
      <c r="R66" s="55">
        <f>R64-R65</f>
        <v>0</v>
      </c>
      <c r="S66" s="83"/>
      <c r="T66" s="208"/>
      <c r="U66" s="257"/>
      <c r="V66" s="83"/>
      <c r="W66" s="63" t="s">
        <v>3</v>
      </c>
      <c r="X66" s="64">
        <f>X64-X65</f>
        <v>0</v>
      </c>
      <c r="Y66" s="65">
        <f t="shared" ref="Y66:AE66" si="61">Y64-Y65</f>
        <v>0</v>
      </c>
      <c r="Z66" s="64">
        <f t="shared" si="61"/>
        <v>0</v>
      </c>
      <c r="AA66" s="64">
        <f t="shared" si="61"/>
        <v>0</v>
      </c>
      <c r="AB66" s="64">
        <f t="shared" si="61"/>
        <v>0</v>
      </c>
      <c r="AC66" s="64">
        <f t="shared" si="61"/>
        <v>0</v>
      </c>
      <c r="AD66" s="64">
        <f t="shared" si="61"/>
        <v>0</v>
      </c>
      <c r="AE66" s="66">
        <f t="shared" si="61"/>
        <v>0</v>
      </c>
      <c r="AF66" s="19"/>
      <c r="AG66" s="102" t="s">
        <v>33</v>
      </c>
      <c r="AH66" s="100" t="e">
        <f>(AH65)/((K64/1000000)*8.34)</f>
        <v>#DIV/0!</v>
      </c>
      <c r="AI66" s="100" t="e">
        <f>(AI65)/((K64/1000000)*8.34)</f>
        <v>#DIV/0!</v>
      </c>
      <c r="AJ66" s="100" t="e">
        <f>(AJ65)/((K64/1000000)*8.34)</f>
        <v>#DIV/0!</v>
      </c>
      <c r="AK66" s="211" t="e">
        <f>(AK65)/((K64/1000000)*8.34)</f>
        <v>#DIV/0!</v>
      </c>
      <c r="AL66" s="212"/>
      <c r="AM66" s="14"/>
      <c r="AN66" s="85"/>
      <c r="AO66" s="17"/>
      <c r="AP66" s="17"/>
      <c r="AQ66" s="93"/>
      <c r="AR66" s="106" t="s">
        <v>64</v>
      </c>
      <c r="AS66" s="130"/>
      <c r="AT66" s="107" t="s">
        <v>63</v>
      </c>
      <c r="AU66" s="48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</row>
    <row r="67" spans="1:81" ht="2.1" customHeight="1" thickBot="1" x14ac:dyDescent="0.3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86"/>
      <c r="T67" s="1"/>
      <c r="U67" s="129"/>
      <c r="V67" s="89"/>
      <c r="W67" s="3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86"/>
      <c r="AN67" s="86"/>
      <c r="AO67" s="1"/>
      <c r="AP67" s="1"/>
      <c r="AQ67" s="86"/>
      <c r="AR67" s="9"/>
      <c r="AS67" s="9"/>
      <c r="AT67" s="9"/>
      <c r="AU67" s="9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</row>
    <row r="68" spans="1:81" ht="18.75" customHeight="1" x14ac:dyDescent="0.3">
      <c r="A68" s="197">
        <v>17</v>
      </c>
      <c r="B68" s="110" t="s">
        <v>54</v>
      </c>
      <c r="C68" s="115">
        <v>43255900</v>
      </c>
      <c r="D68" s="50">
        <v>377853</v>
      </c>
      <c r="E68" s="50">
        <v>374550</v>
      </c>
      <c r="F68" s="52">
        <v>1399440</v>
      </c>
      <c r="G68" s="115">
        <v>41789300</v>
      </c>
      <c r="H68" s="50">
        <v>319592</v>
      </c>
      <c r="I68" s="50">
        <v>1274210</v>
      </c>
      <c r="J68" s="52">
        <v>2308410</v>
      </c>
      <c r="K68" s="252">
        <f>C70+G70</f>
        <v>915900</v>
      </c>
      <c r="L68" s="237"/>
      <c r="M68" s="236">
        <f>D70+E70+F70+H70+I70+J70</f>
        <v>100990</v>
      </c>
      <c r="N68" s="237"/>
      <c r="O68" s="200">
        <f>M68+K68</f>
        <v>1016890</v>
      </c>
      <c r="P68" s="201"/>
      <c r="Q68" s="56" t="s">
        <v>10</v>
      </c>
      <c r="R68" s="52">
        <v>841182800</v>
      </c>
      <c r="S68" s="82"/>
      <c r="T68" s="206">
        <v>0.51</v>
      </c>
      <c r="U68" s="255">
        <v>1.01</v>
      </c>
      <c r="V68" s="82"/>
      <c r="W68" s="99" t="s">
        <v>10</v>
      </c>
      <c r="X68" s="60">
        <v>611.20000000000005</v>
      </c>
      <c r="Y68" s="59">
        <v>596.6</v>
      </c>
      <c r="Z68" s="59">
        <v>2.6</v>
      </c>
      <c r="AA68" s="59">
        <v>12.4</v>
      </c>
      <c r="AB68" s="60">
        <v>639.5</v>
      </c>
      <c r="AC68" s="60">
        <v>643.70000000000005</v>
      </c>
      <c r="AD68" s="59">
        <v>13</v>
      </c>
      <c r="AE68" s="61">
        <v>1.9</v>
      </c>
      <c r="AF68" s="19"/>
      <c r="AG68" s="99" t="s">
        <v>34</v>
      </c>
      <c r="AH68" s="22">
        <v>2.625</v>
      </c>
      <c r="AI68" s="22">
        <v>7.5</v>
      </c>
      <c r="AJ68" s="22">
        <v>0</v>
      </c>
      <c r="AK68" s="22">
        <v>6</v>
      </c>
      <c r="AL68" s="23">
        <v>6</v>
      </c>
      <c r="AM68" s="92"/>
      <c r="AN68" s="98" t="s">
        <v>47</v>
      </c>
      <c r="AO68" s="30">
        <v>15.8</v>
      </c>
      <c r="AP68" s="31">
        <v>7.39</v>
      </c>
      <c r="AQ68" s="93"/>
      <c r="AR68" s="41" t="s">
        <v>44</v>
      </c>
      <c r="AS68" s="77"/>
      <c r="AT68" s="42" t="s">
        <v>45</v>
      </c>
      <c r="AU68" s="78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</row>
    <row r="69" spans="1:81" ht="19.5" customHeight="1" thickBot="1" x14ac:dyDescent="0.35">
      <c r="A69" s="198"/>
      <c r="B69" s="111" t="s">
        <v>53</v>
      </c>
      <c r="C69" s="116">
        <v>42773300</v>
      </c>
      <c r="D69" s="117">
        <v>377853</v>
      </c>
      <c r="E69" s="117">
        <v>374500</v>
      </c>
      <c r="F69" s="118">
        <v>1376730</v>
      </c>
      <c r="G69" s="116">
        <v>41356000</v>
      </c>
      <c r="H69" s="117">
        <v>313182</v>
      </c>
      <c r="I69" s="117">
        <v>1242300</v>
      </c>
      <c r="J69" s="118">
        <v>2268500</v>
      </c>
      <c r="K69" s="253"/>
      <c r="L69" s="238"/>
      <c r="M69" s="238"/>
      <c r="N69" s="238"/>
      <c r="O69" s="202"/>
      <c r="P69" s="203"/>
      <c r="Q69" s="20" t="s">
        <v>11</v>
      </c>
      <c r="R69" s="53">
        <v>839924800</v>
      </c>
      <c r="S69" s="82"/>
      <c r="T69" s="207"/>
      <c r="U69" s="256"/>
      <c r="V69" s="82"/>
      <c r="W69" s="101" t="s">
        <v>11</v>
      </c>
      <c r="X69" s="7">
        <v>604.20000000000005</v>
      </c>
      <c r="Y69" s="6">
        <v>590.1</v>
      </c>
      <c r="Z69" s="7">
        <v>2.6</v>
      </c>
      <c r="AA69" s="7">
        <v>12.2</v>
      </c>
      <c r="AB69" s="6">
        <v>631.9</v>
      </c>
      <c r="AC69" s="7">
        <v>636</v>
      </c>
      <c r="AD69" s="7">
        <v>12.8</v>
      </c>
      <c r="AE69" s="62">
        <v>1.9</v>
      </c>
      <c r="AF69" s="19"/>
      <c r="AG69" s="101" t="s">
        <v>31</v>
      </c>
      <c r="AH69" s="8">
        <f>(AH68*10.74)</f>
        <v>28.192499999999999</v>
      </c>
      <c r="AI69" s="8">
        <f>(AI68*2.2)</f>
        <v>16.5</v>
      </c>
      <c r="AJ69" s="8">
        <f>(AJ68*0.25)</f>
        <v>0</v>
      </c>
      <c r="AK69" s="209">
        <f>AK68+AL68</f>
        <v>12</v>
      </c>
      <c r="AL69" s="210"/>
      <c r="AM69" s="14"/>
      <c r="AN69" s="32" t="s">
        <v>48</v>
      </c>
      <c r="AO69" s="33">
        <v>16</v>
      </c>
      <c r="AP69" s="34">
        <v>7.53</v>
      </c>
      <c r="AQ69" s="93"/>
      <c r="AR69" s="43" t="s">
        <v>43</v>
      </c>
      <c r="AS69" s="16"/>
      <c r="AT69" s="2" t="s">
        <v>46</v>
      </c>
      <c r="AU69" s="49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</row>
    <row r="70" spans="1:81" ht="19.5" customHeight="1" thickBot="1" x14ac:dyDescent="0.35">
      <c r="A70" s="199"/>
      <c r="B70" s="109" t="s">
        <v>3</v>
      </c>
      <c r="C70" s="119">
        <f t="shared" ref="C70:J70" si="62">C68-C69</f>
        <v>482600</v>
      </c>
      <c r="D70" s="119">
        <f t="shared" si="62"/>
        <v>0</v>
      </c>
      <c r="E70" s="119">
        <f t="shared" si="62"/>
        <v>50</v>
      </c>
      <c r="F70" s="120">
        <f t="shared" si="62"/>
        <v>22710</v>
      </c>
      <c r="G70" s="119">
        <f t="shared" si="62"/>
        <v>433300</v>
      </c>
      <c r="H70" s="119">
        <f t="shared" si="62"/>
        <v>6410</v>
      </c>
      <c r="I70" s="119">
        <f t="shared" si="62"/>
        <v>31910</v>
      </c>
      <c r="J70" s="120">
        <f t="shared" si="62"/>
        <v>39910</v>
      </c>
      <c r="K70" s="254"/>
      <c r="L70" s="239"/>
      <c r="M70" s="239"/>
      <c r="N70" s="239"/>
      <c r="O70" s="204"/>
      <c r="P70" s="205"/>
      <c r="Q70" s="73" t="s">
        <v>3</v>
      </c>
      <c r="R70" s="55">
        <f>R68-R69</f>
        <v>1258000</v>
      </c>
      <c r="S70" s="83"/>
      <c r="T70" s="208"/>
      <c r="U70" s="257"/>
      <c r="V70" s="83"/>
      <c r="W70" s="63" t="s">
        <v>3</v>
      </c>
      <c r="X70" s="64">
        <f>X68-X69</f>
        <v>7</v>
      </c>
      <c r="Y70" s="65">
        <f t="shared" ref="Y70:AE70" si="63">Y68-Y69</f>
        <v>6.5</v>
      </c>
      <c r="Z70" s="64">
        <f t="shared" si="63"/>
        <v>0</v>
      </c>
      <c r="AA70" s="64">
        <f t="shared" si="63"/>
        <v>0.20000000000000107</v>
      </c>
      <c r="AB70" s="64">
        <f t="shared" si="63"/>
        <v>7.6000000000000227</v>
      </c>
      <c r="AC70" s="64">
        <f t="shared" si="63"/>
        <v>7.7000000000000455</v>
      </c>
      <c r="AD70" s="64">
        <f t="shared" si="63"/>
        <v>0.19999999999999929</v>
      </c>
      <c r="AE70" s="66">
        <f t="shared" si="63"/>
        <v>0</v>
      </c>
      <c r="AF70" s="19"/>
      <c r="AG70" s="102" t="s">
        <v>33</v>
      </c>
      <c r="AH70" s="100">
        <f>(AH69)/((K68/1000000)*8.34)</f>
        <v>3.6907912255194204</v>
      </c>
      <c r="AI70" s="100">
        <f>(AI69)/((K68/1000000)*8.34)</f>
        <v>2.1600799936532922</v>
      </c>
      <c r="AJ70" s="100">
        <f>(AJ69)/((K68/1000000)*8.34)</f>
        <v>0</v>
      </c>
      <c r="AK70" s="211">
        <f>(AK69)/((K68/1000000)*8.34)</f>
        <v>1.5709672681114852</v>
      </c>
      <c r="AL70" s="212"/>
      <c r="AM70" s="14"/>
      <c r="AN70" s="85"/>
      <c r="AO70" s="17"/>
      <c r="AP70" s="17"/>
      <c r="AQ70" s="93"/>
      <c r="AR70" s="106" t="s">
        <v>64</v>
      </c>
      <c r="AS70" s="130"/>
      <c r="AT70" s="107" t="s">
        <v>63</v>
      </c>
      <c r="AU70" s="48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</row>
    <row r="71" spans="1:81" ht="2.1" customHeight="1" thickBot="1" x14ac:dyDescent="0.3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86"/>
      <c r="T71" s="1"/>
      <c r="U71" s="129"/>
      <c r="V71" s="89"/>
      <c r="W71" s="3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86"/>
      <c r="AN71" s="86"/>
      <c r="AO71" s="1"/>
      <c r="AP71" s="1"/>
      <c r="AQ71" s="86"/>
      <c r="AR71" s="9"/>
      <c r="AS71" s="9"/>
      <c r="AT71" s="9"/>
      <c r="AU71" s="9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</row>
    <row r="72" spans="1:81" ht="18.75" customHeight="1" x14ac:dyDescent="0.3">
      <c r="A72" s="197">
        <v>18</v>
      </c>
      <c r="B72" s="110" t="s">
        <v>54</v>
      </c>
      <c r="C72" s="115">
        <v>43764900</v>
      </c>
      <c r="D72" s="50">
        <v>385326</v>
      </c>
      <c r="E72" s="50">
        <v>408689</v>
      </c>
      <c r="F72" s="52">
        <v>1432940</v>
      </c>
      <c r="G72" s="115">
        <v>42334400</v>
      </c>
      <c r="H72" s="50">
        <v>319592</v>
      </c>
      <c r="I72" s="50">
        <v>1274210</v>
      </c>
      <c r="J72" s="52">
        <v>2329600</v>
      </c>
      <c r="K72" s="252">
        <f>C74+G74</f>
        <v>1054100</v>
      </c>
      <c r="L72" s="237"/>
      <c r="M72" s="236">
        <f>D74+E74+F74+H74+I74+J74</f>
        <v>96302</v>
      </c>
      <c r="N72" s="237"/>
      <c r="O72" s="200">
        <f>M72+K72</f>
        <v>1150402</v>
      </c>
      <c r="P72" s="201"/>
      <c r="Q72" s="56" t="s">
        <v>10</v>
      </c>
      <c r="R72" s="52">
        <v>842351900</v>
      </c>
      <c r="S72" s="82"/>
      <c r="T72" s="206">
        <v>0.14000000000000001</v>
      </c>
      <c r="U72" s="255">
        <v>0.97</v>
      </c>
      <c r="V72" s="82"/>
      <c r="W72" s="99" t="s">
        <v>10</v>
      </c>
      <c r="X72" s="59">
        <v>618.70000000000005</v>
      </c>
      <c r="Y72" s="59">
        <v>604.5</v>
      </c>
      <c r="Z72" s="59">
        <v>2.6</v>
      </c>
      <c r="AA72" s="59">
        <v>12.5</v>
      </c>
      <c r="AB72" s="60">
        <v>647.5</v>
      </c>
      <c r="AC72" s="60">
        <v>652</v>
      </c>
      <c r="AD72" s="59">
        <v>13.2</v>
      </c>
      <c r="AE72" s="61">
        <v>1.9</v>
      </c>
      <c r="AF72" s="19"/>
      <c r="AG72" s="99" t="s">
        <v>34</v>
      </c>
      <c r="AH72" s="22">
        <v>6</v>
      </c>
      <c r="AI72" s="22">
        <v>11.25</v>
      </c>
      <c r="AJ72" s="22">
        <v>3.5</v>
      </c>
      <c r="AK72" s="22">
        <v>9</v>
      </c>
      <c r="AL72" s="23">
        <v>9</v>
      </c>
      <c r="AM72" s="92"/>
      <c r="AN72" s="98" t="s">
        <v>47</v>
      </c>
      <c r="AO72" s="30">
        <v>16.3</v>
      </c>
      <c r="AP72" s="31">
        <v>7.31</v>
      </c>
      <c r="AQ72" s="93"/>
      <c r="AR72" s="41" t="s">
        <v>44</v>
      </c>
      <c r="AS72" s="77">
        <v>4.3999999999999997E-2</v>
      </c>
      <c r="AT72" s="42" t="s">
        <v>45</v>
      </c>
      <c r="AU72" s="78">
        <v>4.3999999999999997E-2</v>
      </c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</row>
    <row r="73" spans="1:81" ht="19.5" customHeight="1" thickBot="1" x14ac:dyDescent="0.35">
      <c r="A73" s="198"/>
      <c r="B73" s="111" t="s">
        <v>53</v>
      </c>
      <c r="C73" s="116">
        <f t="shared" ref="C73:J73" si="64">C68</f>
        <v>43255900</v>
      </c>
      <c r="D73" s="117">
        <f t="shared" si="64"/>
        <v>377853</v>
      </c>
      <c r="E73" s="117">
        <f t="shared" si="64"/>
        <v>374550</v>
      </c>
      <c r="F73" s="118">
        <f t="shared" si="64"/>
        <v>1399440</v>
      </c>
      <c r="G73" s="116">
        <f t="shared" si="64"/>
        <v>41789300</v>
      </c>
      <c r="H73" s="117">
        <f t="shared" si="64"/>
        <v>319592</v>
      </c>
      <c r="I73" s="117">
        <f t="shared" si="64"/>
        <v>1274210</v>
      </c>
      <c r="J73" s="118">
        <f t="shared" si="64"/>
        <v>2308410</v>
      </c>
      <c r="K73" s="253"/>
      <c r="L73" s="238"/>
      <c r="M73" s="238"/>
      <c r="N73" s="238"/>
      <c r="O73" s="202"/>
      <c r="P73" s="203"/>
      <c r="Q73" s="20" t="s">
        <v>11</v>
      </c>
      <c r="R73" s="53">
        <f>R68</f>
        <v>841182800</v>
      </c>
      <c r="S73" s="82"/>
      <c r="T73" s="207"/>
      <c r="U73" s="256"/>
      <c r="V73" s="82"/>
      <c r="W73" s="101" t="s">
        <v>11</v>
      </c>
      <c r="X73" s="7">
        <f t="shared" ref="X73:AE73" si="65">X68</f>
        <v>611.20000000000005</v>
      </c>
      <c r="Y73" s="6">
        <f t="shared" si="65"/>
        <v>596.6</v>
      </c>
      <c r="Z73" s="7">
        <f t="shared" si="65"/>
        <v>2.6</v>
      </c>
      <c r="AA73" s="7">
        <f t="shared" si="65"/>
        <v>12.4</v>
      </c>
      <c r="AB73" s="6">
        <f t="shared" si="65"/>
        <v>639.5</v>
      </c>
      <c r="AC73" s="7">
        <f t="shared" si="65"/>
        <v>643.70000000000005</v>
      </c>
      <c r="AD73" s="7">
        <f t="shared" si="65"/>
        <v>13</v>
      </c>
      <c r="AE73" s="62">
        <f t="shared" si="65"/>
        <v>1.9</v>
      </c>
      <c r="AF73" s="19"/>
      <c r="AG73" s="101" t="s">
        <v>31</v>
      </c>
      <c r="AH73" s="8">
        <f>(AH72*10.74)</f>
        <v>64.44</v>
      </c>
      <c r="AI73" s="8">
        <f>(AI72*2.2)</f>
        <v>24.750000000000004</v>
      </c>
      <c r="AJ73" s="8">
        <f>(AJ72*0.25)</f>
        <v>0.875</v>
      </c>
      <c r="AK73" s="209">
        <f>AK72+AL72</f>
        <v>18</v>
      </c>
      <c r="AL73" s="210"/>
      <c r="AM73" s="14"/>
      <c r="AN73" s="32" t="s">
        <v>48</v>
      </c>
      <c r="AO73" s="33">
        <v>16.5</v>
      </c>
      <c r="AP73" s="34">
        <v>7.61</v>
      </c>
      <c r="AQ73" s="93"/>
      <c r="AR73" s="43" t="s">
        <v>43</v>
      </c>
      <c r="AS73" s="16">
        <v>0.32500000000000001</v>
      </c>
      <c r="AT73" s="2" t="s">
        <v>46</v>
      </c>
      <c r="AU73" s="49">
        <v>0.629</v>
      </c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</row>
    <row r="74" spans="1:81" ht="19.5" customHeight="1" thickBot="1" x14ac:dyDescent="0.35">
      <c r="A74" s="199"/>
      <c r="B74" s="109" t="s">
        <v>3</v>
      </c>
      <c r="C74" s="119">
        <f t="shared" ref="C74:J74" si="66">C72-C73</f>
        <v>509000</v>
      </c>
      <c r="D74" s="119">
        <f t="shared" si="66"/>
        <v>7473</v>
      </c>
      <c r="E74" s="119">
        <f t="shared" si="66"/>
        <v>34139</v>
      </c>
      <c r="F74" s="120">
        <f t="shared" si="66"/>
        <v>33500</v>
      </c>
      <c r="G74" s="119">
        <f t="shared" si="66"/>
        <v>545100</v>
      </c>
      <c r="H74" s="119">
        <f t="shared" si="66"/>
        <v>0</v>
      </c>
      <c r="I74" s="119">
        <f t="shared" si="66"/>
        <v>0</v>
      </c>
      <c r="J74" s="120">
        <f t="shared" si="66"/>
        <v>21190</v>
      </c>
      <c r="K74" s="254"/>
      <c r="L74" s="239"/>
      <c r="M74" s="239"/>
      <c r="N74" s="239"/>
      <c r="O74" s="204"/>
      <c r="P74" s="205"/>
      <c r="Q74" s="73" t="s">
        <v>3</v>
      </c>
      <c r="R74" s="55">
        <f>R72-R73</f>
        <v>1169100</v>
      </c>
      <c r="S74" s="83"/>
      <c r="T74" s="208"/>
      <c r="U74" s="257"/>
      <c r="V74" s="83"/>
      <c r="W74" s="63" t="s">
        <v>3</v>
      </c>
      <c r="X74" s="64">
        <f>X72-X73</f>
        <v>7.5</v>
      </c>
      <c r="Y74" s="65">
        <f t="shared" ref="Y74:AE74" si="67">Y72-Y73</f>
        <v>7.8999999999999773</v>
      </c>
      <c r="Z74" s="64">
        <f t="shared" si="67"/>
        <v>0</v>
      </c>
      <c r="AA74" s="64">
        <f t="shared" si="67"/>
        <v>9.9999999999999645E-2</v>
      </c>
      <c r="AB74" s="64">
        <f t="shared" si="67"/>
        <v>8</v>
      </c>
      <c r="AC74" s="64">
        <f t="shared" si="67"/>
        <v>8.2999999999999545</v>
      </c>
      <c r="AD74" s="64">
        <f t="shared" si="67"/>
        <v>0.19999999999999929</v>
      </c>
      <c r="AE74" s="66">
        <f t="shared" si="67"/>
        <v>0</v>
      </c>
      <c r="AF74" s="19"/>
      <c r="AG74" s="102" t="s">
        <v>33</v>
      </c>
      <c r="AH74" s="100">
        <f>(AH73)/((K72/1000000)*8.34)</f>
        <v>7.3300623328298737</v>
      </c>
      <c r="AI74" s="100">
        <f>(AI73)/((K72/1000000)*8.34)</f>
        <v>2.8153172367712509</v>
      </c>
      <c r="AJ74" s="100">
        <f>(AJ73)/((K72/1000000)*8.34)</f>
        <v>9.9531417461609872E-2</v>
      </c>
      <c r="AK74" s="211">
        <f>(AK73)/((K72/1000000)*8.34)</f>
        <v>2.0475034449245459</v>
      </c>
      <c r="AL74" s="212"/>
      <c r="AM74" s="14"/>
      <c r="AN74" s="85"/>
      <c r="AO74" s="17"/>
      <c r="AP74" s="17"/>
      <c r="AQ74" s="93"/>
      <c r="AR74" s="106" t="s">
        <v>64</v>
      </c>
      <c r="AS74" s="130">
        <v>1.6</v>
      </c>
      <c r="AT74" s="107" t="s">
        <v>63</v>
      </c>
      <c r="AU74" s="48">
        <v>4.4999999999999998E-2</v>
      </c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</row>
    <row r="75" spans="1:81" ht="2.1" customHeight="1" thickBot="1" x14ac:dyDescent="0.3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86"/>
      <c r="T75" s="1"/>
      <c r="U75" s="129"/>
      <c r="V75" s="89"/>
      <c r="W75" s="3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86"/>
      <c r="AN75" s="86"/>
      <c r="AO75" s="1"/>
      <c r="AP75" s="1"/>
      <c r="AQ75" s="86"/>
      <c r="AR75" s="9"/>
      <c r="AS75" s="9"/>
      <c r="AT75" s="9"/>
      <c r="AU75" s="9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</row>
    <row r="76" spans="1:81" ht="18.75" customHeight="1" x14ac:dyDescent="0.3">
      <c r="A76" s="197">
        <v>19</v>
      </c>
      <c r="B76" s="110" t="s">
        <v>54</v>
      </c>
      <c r="C76" s="115">
        <v>44285100</v>
      </c>
      <c r="D76" s="50">
        <v>392785</v>
      </c>
      <c r="E76" s="50">
        <v>442804</v>
      </c>
      <c r="F76" s="52">
        <v>1456490</v>
      </c>
      <c r="G76" s="115">
        <v>42794800</v>
      </c>
      <c r="H76" s="50">
        <v>326071</v>
      </c>
      <c r="I76" s="50">
        <v>1338110</v>
      </c>
      <c r="J76" s="52">
        <v>2376290</v>
      </c>
      <c r="K76" s="252">
        <f>C78+G78</f>
        <v>980600</v>
      </c>
      <c r="L76" s="237"/>
      <c r="M76" s="236">
        <f>D78+E78+F78+H78+I78+J78</f>
        <v>182193</v>
      </c>
      <c r="N76" s="237"/>
      <c r="O76" s="200">
        <f>M76+K76</f>
        <v>1162793</v>
      </c>
      <c r="P76" s="201"/>
      <c r="Q76" s="56" t="s">
        <v>10</v>
      </c>
      <c r="R76" s="52">
        <v>843497400</v>
      </c>
      <c r="S76" s="82"/>
      <c r="T76" s="206">
        <v>0</v>
      </c>
      <c r="U76" s="255">
        <v>0.99</v>
      </c>
      <c r="V76" s="82"/>
      <c r="W76" s="99" t="s">
        <v>10</v>
      </c>
      <c r="X76" s="59">
        <v>626.20000000000005</v>
      </c>
      <c r="Y76" s="59">
        <v>611.4</v>
      </c>
      <c r="Z76" s="59">
        <v>2.6</v>
      </c>
      <c r="AA76" s="59">
        <v>12.8</v>
      </c>
      <c r="AB76" s="60">
        <v>655.5</v>
      </c>
      <c r="AC76" s="60">
        <v>659.5</v>
      </c>
      <c r="AD76" s="59">
        <v>13.7</v>
      </c>
      <c r="AE76" s="61">
        <v>2</v>
      </c>
      <c r="AF76" s="19"/>
      <c r="AG76" s="99" t="s">
        <v>34</v>
      </c>
      <c r="AH76" s="22">
        <v>7</v>
      </c>
      <c r="AI76" s="22">
        <v>8.875</v>
      </c>
      <c r="AJ76" s="22">
        <v>2.75</v>
      </c>
      <c r="AK76" s="22">
        <v>12</v>
      </c>
      <c r="AL76" s="23">
        <v>11</v>
      </c>
      <c r="AM76" s="92"/>
      <c r="AN76" s="98" t="s">
        <v>47</v>
      </c>
      <c r="AO76" s="30">
        <v>15.9</v>
      </c>
      <c r="AP76" s="31">
        <v>7.36</v>
      </c>
      <c r="AQ76" s="93"/>
      <c r="AR76" s="41" t="s">
        <v>44</v>
      </c>
      <c r="AS76" s="77">
        <v>5.8999999999999997E-2</v>
      </c>
      <c r="AT76" s="42" t="s">
        <v>45</v>
      </c>
      <c r="AU76" s="78">
        <v>6.3E-2</v>
      </c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</row>
    <row r="77" spans="1:81" ht="19.5" customHeight="1" thickBot="1" x14ac:dyDescent="0.35">
      <c r="A77" s="198"/>
      <c r="B77" s="111" t="s">
        <v>53</v>
      </c>
      <c r="C77" s="116">
        <f t="shared" ref="C77:J77" si="68">C72</f>
        <v>43764900</v>
      </c>
      <c r="D77" s="117">
        <f t="shared" si="68"/>
        <v>385326</v>
      </c>
      <c r="E77" s="117">
        <f t="shared" si="68"/>
        <v>408689</v>
      </c>
      <c r="F77" s="118">
        <f t="shared" si="68"/>
        <v>1432940</v>
      </c>
      <c r="G77" s="116">
        <f t="shared" si="68"/>
        <v>42334400</v>
      </c>
      <c r="H77" s="117">
        <f t="shared" si="68"/>
        <v>319592</v>
      </c>
      <c r="I77" s="117">
        <f t="shared" si="68"/>
        <v>1274210</v>
      </c>
      <c r="J77" s="118">
        <f t="shared" si="68"/>
        <v>2329600</v>
      </c>
      <c r="K77" s="253"/>
      <c r="L77" s="238"/>
      <c r="M77" s="238"/>
      <c r="N77" s="238"/>
      <c r="O77" s="202"/>
      <c r="P77" s="203"/>
      <c r="Q77" s="20" t="s">
        <v>11</v>
      </c>
      <c r="R77" s="53">
        <f>R72</f>
        <v>842351900</v>
      </c>
      <c r="S77" s="82"/>
      <c r="T77" s="207"/>
      <c r="U77" s="256"/>
      <c r="V77" s="82"/>
      <c r="W77" s="101" t="s">
        <v>11</v>
      </c>
      <c r="X77" s="7">
        <f t="shared" ref="X77:AE77" si="69">X72</f>
        <v>618.70000000000005</v>
      </c>
      <c r="Y77" s="6">
        <f t="shared" si="69"/>
        <v>604.5</v>
      </c>
      <c r="Z77" s="7">
        <f t="shared" si="69"/>
        <v>2.6</v>
      </c>
      <c r="AA77" s="7">
        <f t="shared" si="69"/>
        <v>12.5</v>
      </c>
      <c r="AB77" s="6">
        <f t="shared" si="69"/>
        <v>647.5</v>
      </c>
      <c r="AC77" s="7">
        <f t="shared" si="69"/>
        <v>652</v>
      </c>
      <c r="AD77" s="7">
        <f t="shared" si="69"/>
        <v>13.2</v>
      </c>
      <c r="AE77" s="62">
        <f t="shared" si="69"/>
        <v>1.9</v>
      </c>
      <c r="AF77" s="19"/>
      <c r="AG77" s="101" t="s">
        <v>31</v>
      </c>
      <c r="AH77" s="8">
        <f>(AH76*10.74)</f>
        <v>75.180000000000007</v>
      </c>
      <c r="AI77" s="8">
        <f>(AI76*2.2)</f>
        <v>19.525000000000002</v>
      </c>
      <c r="AJ77" s="8">
        <f>(AJ76*0.25)</f>
        <v>0.6875</v>
      </c>
      <c r="AK77" s="209">
        <f>AK76+AL76</f>
        <v>23</v>
      </c>
      <c r="AL77" s="210"/>
      <c r="AM77" s="14"/>
      <c r="AN77" s="32" t="s">
        <v>48</v>
      </c>
      <c r="AO77" s="33">
        <v>16.3</v>
      </c>
      <c r="AP77" s="34">
        <v>7.52</v>
      </c>
      <c r="AQ77" s="93"/>
      <c r="AR77" s="43" t="s">
        <v>43</v>
      </c>
      <c r="AS77" s="16">
        <v>0.505</v>
      </c>
      <c r="AT77" s="2" t="s">
        <v>46</v>
      </c>
      <c r="AU77" s="49">
        <v>0.46100000000000002</v>
      </c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</row>
    <row r="78" spans="1:81" ht="19.5" customHeight="1" thickBot="1" x14ac:dyDescent="0.35">
      <c r="A78" s="199"/>
      <c r="B78" s="109" t="s">
        <v>3</v>
      </c>
      <c r="C78" s="119">
        <f t="shared" ref="C78:J78" si="70">C76-C77</f>
        <v>520200</v>
      </c>
      <c r="D78" s="119">
        <f t="shared" si="70"/>
        <v>7459</v>
      </c>
      <c r="E78" s="119">
        <f t="shared" si="70"/>
        <v>34115</v>
      </c>
      <c r="F78" s="120">
        <f t="shared" si="70"/>
        <v>23550</v>
      </c>
      <c r="G78" s="119">
        <f t="shared" si="70"/>
        <v>460400</v>
      </c>
      <c r="H78" s="119">
        <f t="shared" si="70"/>
        <v>6479</v>
      </c>
      <c r="I78" s="119">
        <f t="shared" si="70"/>
        <v>63900</v>
      </c>
      <c r="J78" s="120">
        <f t="shared" si="70"/>
        <v>46690</v>
      </c>
      <c r="K78" s="254"/>
      <c r="L78" s="239"/>
      <c r="M78" s="239"/>
      <c r="N78" s="239"/>
      <c r="O78" s="204"/>
      <c r="P78" s="205"/>
      <c r="Q78" s="73" t="s">
        <v>3</v>
      </c>
      <c r="R78" s="55">
        <f>R76-R77</f>
        <v>1145500</v>
      </c>
      <c r="S78" s="83"/>
      <c r="T78" s="208"/>
      <c r="U78" s="257"/>
      <c r="V78" s="83"/>
      <c r="W78" s="63" t="s">
        <v>3</v>
      </c>
      <c r="X78" s="64">
        <f>X76-X77</f>
        <v>7.5</v>
      </c>
      <c r="Y78" s="65">
        <f t="shared" ref="Y78:AE78" si="71">Y76-Y77</f>
        <v>6.8999999999999773</v>
      </c>
      <c r="Z78" s="64">
        <f t="shared" si="71"/>
        <v>0</v>
      </c>
      <c r="AA78" s="64">
        <f t="shared" si="71"/>
        <v>0.30000000000000071</v>
      </c>
      <c r="AB78" s="64">
        <f t="shared" si="71"/>
        <v>8</v>
      </c>
      <c r="AC78" s="64">
        <f t="shared" si="71"/>
        <v>7.5</v>
      </c>
      <c r="AD78" s="64">
        <f t="shared" si="71"/>
        <v>0.5</v>
      </c>
      <c r="AE78" s="66">
        <f t="shared" si="71"/>
        <v>0.10000000000000009</v>
      </c>
      <c r="AF78" s="19"/>
      <c r="AG78" s="102" t="s">
        <v>33</v>
      </c>
      <c r="AH78" s="100">
        <f>(AH77)/((K76/1000000)*8.34)</f>
        <v>9.1927274007838395</v>
      </c>
      <c r="AI78" s="100">
        <f>(AI77)/((K76/1000000)*8.34)</f>
        <v>2.3874435022652896</v>
      </c>
      <c r="AJ78" s="100">
        <f>(AJ77)/((K76/1000000)*8.34)</f>
        <v>8.4064912051594692E-2</v>
      </c>
      <c r="AK78" s="211">
        <f>(AK77)/((K76/1000000)*8.34)</f>
        <v>2.8123534213624408</v>
      </c>
      <c r="AL78" s="212"/>
      <c r="AM78" s="14"/>
      <c r="AN78" s="85"/>
      <c r="AO78" s="17"/>
      <c r="AP78" s="17"/>
      <c r="AQ78" s="93"/>
      <c r="AR78" s="106" t="s">
        <v>64</v>
      </c>
      <c r="AS78" s="130">
        <v>2.0499999999999998</v>
      </c>
      <c r="AT78" s="107" t="s">
        <v>63</v>
      </c>
      <c r="AU78" s="48">
        <v>0.06</v>
      </c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</row>
    <row r="79" spans="1:81" ht="2.1" customHeight="1" thickBot="1" x14ac:dyDescent="0.3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86"/>
      <c r="T79" s="1"/>
      <c r="U79" s="129"/>
      <c r="V79" s="89"/>
      <c r="W79" s="3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86"/>
      <c r="AN79" s="86"/>
      <c r="AO79" s="1"/>
      <c r="AP79" s="1"/>
      <c r="AQ79" s="86"/>
      <c r="AR79" s="9"/>
      <c r="AS79" s="9"/>
      <c r="AT79" s="9"/>
      <c r="AU79" s="9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</row>
    <row r="80" spans="1:81" ht="18.75" customHeight="1" x14ac:dyDescent="0.3">
      <c r="A80" s="197">
        <v>20</v>
      </c>
      <c r="B80" s="110" t="s">
        <v>54</v>
      </c>
      <c r="C80" s="115">
        <v>44796400</v>
      </c>
      <c r="D80" s="50">
        <v>400212</v>
      </c>
      <c r="E80" s="50">
        <v>476910</v>
      </c>
      <c r="F80" s="52">
        <v>1487460</v>
      </c>
      <c r="G80" s="115">
        <v>43326500</v>
      </c>
      <c r="H80" s="50">
        <v>332537</v>
      </c>
      <c r="I80" s="50">
        <v>1338110</v>
      </c>
      <c r="J80" s="52">
        <v>2398280</v>
      </c>
      <c r="K80" s="252">
        <f>C82+G82</f>
        <v>1043000</v>
      </c>
      <c r="L80" s="237"/>
      <c r="M80" s="236">
        <f>D82+E82+F82+H82+I82+J82</f>
        <v>100959</v>
      </c>
      <c r="N80" s="237"/>
      <c r="O80" s="200">
        <f>M80+K80</f>
        <v>1143959</v>
      </c>
      <c r="P80" s="201"/>
      <c r="Q80" s="56" t="s">
        <v>10</v>
      </c>
      <c r="R80" s="52">
        <v>844711976</v>
      </c>
      <c r="S80" s="82"/>
      <c r="T80" s="206">
        <v>0</v>
      </c>
      <c r="U80" s="255">
        <v>1</v>
      </c>
      <c r="V80" s="82"/>
      <c r="W80" s="99" t="s">
        <v>10</v>
      </c>
      <c r="X80" s="59">
        <v>633.6</v>
      </c>
      <c r="Y80" s="59">
        <v>619.1</v>
      </c>
      <c r="Z80" s="59">
        <v>2.6</v>
      </c>
      <c r="AA80" s="59">
        <v>13.1</v>
      </c>
      <c r="AB80" s="60">
        <v>663.5</v>
      </c>
      <c r="AC80" s="60">
        <v>667.7</v>
      </c>
      <c r="AD80" s="59">
        <v>13.9</v>
      </c>
      <c r="AE80" s="61">
        <v>2</v>
      </c>
      <c r="AF80" s="19"/>
      <c r="AG80" s="99" t="s">
        <v>34</v>
      </c>
      <c r="AH80" s="22">
        <v>6.375</v>
      </c>
      <c r="AI80" s="22">
        <v>10.25</v>
      </c>
      <c r="AJ80" s="22">
        <v>2.125</v>
      </c>
      <c r="AK80" s="22">
        <v>13</v>
      </c>
      <c r="AL80" s="23">
        <v>13</v>
      </c>
      <c r="AM80" s="92"/>
      <c r="AN80" s="98" t="s">
        <v>47</v>
      </c>
      <c r="AO80" s="30">
        <v>15.5</v>
      </c>
      <c r="AP80" s="31">
        <v>7.42</v>
      </c>
      <c r="AQ80" s="93"/>
      <c r="AR80" s="41" t="s">
        <v>44</v>
      </c>
      <c r="AS80" s="77">
        <v>5.0999999999999997E-2</v>
      </c>
      <c r="AT80" s="42" t="s">
        <v>45</v>
      </c>
      <c r="AU80" s="78">
        <v>5.8999999999999997E-2</v>
      </c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</row>
    <row r="81" spans="1:81" ht="19.5" customHeight="1" thickBot="1" x14ac:dyDescent="0.35">
      <c r="A81" s="198"/>
      <c r="B81" s="111" t="s">
        <v>53</v>
      </c>
      <c r="C81" s="116">
        <f t="shared" ref="C81:J81" si="72">C76</f>
        <v>44285100</v>
      </c>
      <c r="D81" s="117">
        <f t="shared" si="72"/>
        <v>392785</v>
      </c>
      <c r="E81" s="117">
        <f t="shared" si="72"/>
        <v>442804</v>
      </c>
      <c r="F81" s="118">
        <f t="shared" si="72"/>
        <v>1456490</v>
      </c>
      <c r="G81" s="116">
        <f t="shared" si="72"/>
        <v>42794800</v>
      </c>
      <c r="H81" s="117">
        <f t="shared" si="72"/>
        <v>326071</v>
      </c>
      <c r="I81" s="117">
        <f t="shared" si="72"/>
        <v>1338110</v>
      </c>
      <c r="J81" s="118">
        <f t="shared" si="72"/>
        <v>2376290</v>
      </c>
      <c r="K81" s="253"/>
      <c r="L81" s="238"/>
      <c r="M81" s="238"/>
      <c r="N81" s="238"/>
      <c r="O81" s="202"/>
      <c r="P81" s="203"/>
      <c r="Q81" s="20" t="s">
        <v>11</v>
      </c>
      <c r="R81" s="53">
        <f>R76</f>
        <v>843497400</v>
      </c>
      <c r="S81" s="82"/>
      <c r="T81" s="207"/>
      <c r="U81" s="256"/>
      <c r="V81" s="82"/>
      <c r="W81" s="101" t="s">
        <v>11</v>
      </c>
      <c r="X81" s="7">
        <f t="shared" ref="X81:AE81" si="73">X76</f>
        <v>626.20000000000005</v>
      </c>
      <c r="Y81" s="6">
        <f t="shared" si="73"/>
        <v>611.4</v>
      </c>
      <c r="Z81" s="7">
        <f t="shared" si="73"/>
        <v>2.6</v>
      </c>
      <c r="AA81" s="7">
        <f t="shared" si="73"/>
        <v>12.8</v>
      </c>
      <c r="AB81" s="6">
        <f t="shared" si="73"/>
        <v>655.5</v>
      </c>
      <c r="AC81" s="7">
        <f t="shared" si="73"/>
        <v>659.5</v>
      </c>
      <c r="AD81" s="7">
        <f t="shared" si="73"/>
        <v>13.7</v>
      </c>
      <c r="AE81" s="62">
        <f t="shared" si="73"/>
        <v>2</v>
      </c>
      <c r="AF81" s="19"/>
      <c r="AG81" s="101" t="s">
        <v>31</v>
      </c>
      <c r="AH81" s="8">
        <f>(AH80*10.74)</f>
        <v>68.467500000000001</v>
      </c>
      <c r="AI81" s="8">
        <f>(AI80*2.2)</f>
        <v>22.55</v>
      </c>
      <c r="AJ81" s="8">
        <f>(AJ80*0.25)</f>
        <v>0.53125</v>
      </c>
      <c r="AK81" s="209">
        <f>AK80+AL80</f>
        <v>26</v>
      </c>
      <c r="AL81" s="210"/>
      <c r="AM81" s="14"/>
      <c r="AN81" s="32" t="s">
        <v>48</v>
      </c>
      <c r="AO81" s="33">
        <v>16.399999999999999</v>
      </c>
      <c r="AP81" s="34">
        <v>7.78</v>
      </c>
      <c r="AQ81" s="93"/>
      <c r="AR81" s="43" t="s">
        <v>43</v>
      </c>
      <c r="AS81" s="16">
        <v>0.39</v>
      </c>
      <c r="AT81" s="2" t="s">
        <v>46</v>
      </c>
      <c r="AU81" s="49">
        <v>0.38400000000000001</v>
      </c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</row>
    <row r="82" spans="1:81" ht="19.5" customHeight="1" thickBot="1" x14ac:dyDescent="0.35">
      <c r="A82" s="199"/>
      <c r="B82" s="109" t="s">
        <v>3</v>
      </c>
      <c r="C82" s="119">
        <f t="shared" ref="C82:J82" si="74">C80-C81</f>
        <v>511300</v>
      </c>
      <c r="D82" s="119">
        <f t="shared" si="74"/>
        <v>7427</v>
      </c>
      <c r="E82" s="119">
        <f t="shared" si="74"/>
        <v>34106</v>
      </c>
      <c r="F82" s="120">
        <f t="shared" si="74"/>
        <v>30970</v>
      </c>
      <c r="G82" s="119">
        <f t="shared" si="74"/>
        <v>531700</v>
      </c>
      <c r="H82" s="119">
        <f t="shared" si="74"/>
        <v>6466</v>
      </c>
      <c r="I82" s="119">
        <f t="shared" si="74"/>
        <v>0</v>
      </c>
      <c r="J82" s="120">
        <f t="shared" si="74"/>
        <v>21990</v>
      </c>
      <c r="K82" s="254"/>
      <c r="L82" s="239"/>
      <c r="M82" s="239"/>
      <c r="N82" s="239"/>
      <c r="O82" s="204"/>
      <c r="P82" s="205"/>
      <c r="Q82" s="73" t="s">
        <v>3</v>
      </c>
      <c r="R82" s="55">
        <f>R80-R81</f>
        <v>1214576</v>
      </c>
      <c r="S82" s="83"/>
      <c r="T82" s="208"/>
      <c r="U82" s="257"/>
      <c r="V82" s="83"/>
      <c r="W82" s="63" t="s">
        <v>3</v>
      </c>
      <c r="X82" s="64">
        <f>X80-X81</f>
        <v>7.3999999999999773</v>
      </c>
      <c r="Y82" s="65">
        <f t="shared" ref="Y82:AE82" si="75">Y80-Y81</f>
        <v>7.7000000000000455</v>
      </c>
      <c r="Z82" s="64">
        <f t="shared" si="75"/>
        <v>0</v>
      </c>
      <c r="AA82" s="64">
        <f t="shared" si="75"/>
        <v>0.29999999999999893</v>
      </c>
      <c r="AB82" s="64">
        <f t="shared" si="75"/>
        <v>8</v>
      </c>
      <c r="AC82" s="64">
        <f t="shared" si="75"/>
        <v>8.2000000000000455</v>
      </c>
      <c r="AD82" s="64">
        <f t="shared" si="75"/>
        <v>0.20000000000000107</v>
      </c>
      <c r="AE82" s="66">
        <f t="shared" si="75"/>
        <v>0</v>
      </c>
      <c r="AF82" s="19"/>
      <c r="AG82" s="102" t="s">
        <v>33</v>
      </c>
      <c r="AH82" s="100">
        <f>(AH81)/((K80/1000000)*8.34)</f>
        <v>7.871076101726481</v>
      </c>
      <c r="AI82" s="100">
        <f>(AI81)/((K80/1000000)*8.34)</f>
        <v>2.592365225748452</v>
      </c>
      <c r="AJ82" s="100">
        <f>(AJ81)/((K80/1000000)*8.34)</f>
        <v>6.1072905817244574E-2</v>
      </c>
      <c r="AK82" s="211">
        <f>(AK81)/((K80/1000000)*8.34)</f>
        <v>2.9889798611733815</v>
      </c>
      <c r="AL82" s="212"/>
      <c r="AM82" s="14"/>
      <c r="AN82" s="85"/>
      <c r="AO82" s="17"/>
      <c r="AP82" s="17"/>
      <c r="AQ82" s="93"/>
      <c r="AR82" s="106" t="s">
        <v>64</v>
      </c>
      <c r="AS82" s="130">
        <v>1.26</v>
      </c>
      <c r="AT82" s="107" t="s">
        <v>63</v>
      </c>
      <c r="AU82" s="48">
        <v>5.3999999999999999E-2</v>
      </c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</row>
    <row r="83" spans="1:81" ht="2.1" customHeight="1" thickBot="1" x14ac:dyDescent="0.3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86"/>
      <c r="T83" s="1"/>
      <c r="U83" s="129"/>
      <c r="V83" s="89"/>
      <c r="W83" s="3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86"/>
      <c r="AN83" s="86"/>
      <c r="AO83" s="1"/>
      <c r="AP83" s="1"/>
      <c r="AQ83" s="86"/>
      <c r="AR83" s="9"/>
      <c r="AS83" s="9"/>
      <c r="AT83" s="9"/>
      <c r="AU83" s="9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</row>
    <row r="84" spans="1:81" ht="18.75" customHeight="1" x14ac:dyDescent="0.3">
      <c r="A84" s="197">
        <v>21</v>
      </c>
      <c r="B84" s="110" t="s">
        <v>54</v>
      </c>
      <c r="C84" s="115">
        <v>45427000</v>
      </c>
      <c r="D84" s="50">
        <v>400212</v>
      </c>
      <c r="E84" s="50">
        <v>476910</v>
      </c>
      <c r="F84" s="52">
        <v>1510220</v>
      </c>
      <c r="G84" s="115">
        <v>43935300</v>
      </c>
      <c r="H84" s="50">
        <v>338996</v>
      </c>
      <c r="I84" s="50">
        <v>1402200</v>
      </c>
      <c r="J84" s="52">
        <v>2439030</v>
      </c>
      <c r="K84" s="252">
        <f>C86+G86</f>
        <v>1239400</v>
      </c>
      <c r="L84" s="237"/>
      <c r="M84" s="236">
        <f>D86+E86+F86+H86+I86+J86</f>
        <v>134059</v>
      </c>
      <c r="N84" s="237"/>
      <c r="O84" s="200">
        <f>M84+K84</f>
        <v>1373459</v>
      </c>
      <c r="P84" s="201"/>
      <c r="Q84" s="56" t="s">
        <v>10</v>
      </c>
      <c r="R84" s="52">
        <v>845961900</v>
      </c>
      <c r="S84" s="82"/>
      <c r="T84" s="206">
        <v>0</v>
      </c>
      <c r="U84" s="255">
        <v>1.1200000000000001</v>
      </c>
      <c r="V84" s="82"/>
      <c r="W84" s="99" t="s">
        <v>10</v>
      </c>
      <c r="X84" s="59">
        <v>642.79999999999995</v>
      </c>
      <c r="Y84" s="59">
        <v>628.20000000000005</v>
      </c>
      <c r="Z84" s="59">
        <v>2.7</v>
      </c>
      <c r="AA84" s="59">
        <v>13.3</v>
      </c>
      <c r="AB84" s="60">
        <v>673</v>
      </c>
      <c r="AC84" s="60">
        <v>677.3</v>
      </c>
      <c r="AD84" s="59">
        <v>14.2</v>
      </c>
      <c r="AE84" s="61">
        <v>2</v>
      </c>
      <c r="AF84" s="19"/>
      <c r="AG84" s="99" t="s">
        <v>34</v>
      </c>
      <c r="AH84" s="22">
        <v>5.125</v>
      </c>
      <c r="AI84" s="22">
        <v>10.375</v>
      </c>
      <c r="AJ84" s="22">
        <v>2.75</v>
      </c>
      <c r="AK84" s="22">
        <v>13</v>
      </c>
      <c r="AL84" s="23">
        <v>16</v>
      </c>
      <c r="AM84" s="92"/>
      <c r="AN84" s="98" t="s">
        <v>47</v>
      </c>
      <c r="AO84" s="30">
        <v>15.9</v>
      </c>
      <c r="AP84" s="31">
        <v>7.75</v>
      </c>
      <c r="AQ84" s="93"/>
      <c r="AR84" s="41" t="s">
        <v>44</v>
      </c>
      <c r="AS84" s="77">
        <v>0.08</v>
      </c>
      <c r="AT84" s="42" t="s">
        <v>45</v>
      </c>
      <c r="AU84" s="78">
        <v>0.1</v>
      </c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</row>
    <row r="85" spans="1:81" ht="19.5" customHeight="1" thickBot="1" x14ac:dyDescent="0.35">
      <c r="A85" s="198"/>
      <c r="B85" s="111" t="s">
        <v>53</v>
      </c>
      <c r="C85" s="116">
        <f t="shared" ref="C85:J85" si="76">C80</f>
        <v>44796400</v>
      </c>
      <c r="D85" s="117">
        <f t="shared" si="76"/>
        <v>400212</v>
      </c>
      <c r="E85" s="117">
        <f t="shared" si="76"/>
        <v>476910</v>
      </c>
      <c r="F85" s="118">
        <f t="shared" si="76"/>
        <v>1487460</v>
      </c>
      <c r="G85" s="116">
        <f t="shared" si="76"/>
        <v>43326500</v>
      </c>
      <c r="H85" s="117">
        <f t="shared" si="76"/>
        <v>332537</v>
      </c>
      <c r="I85" s="117">
        <f t="shared" si="76"/>
        <v>1338110</v>
      </c>
      <c r="J85" s="118">
        <f t="shared" si="76"/>
        <v>2398280</v>
      </c>
      <c r="K85" s="253"/>
      <c r="L85" s="238"/>
      <c r="M85" s="238"/>
      <c r="N85" s="238"/>
      <c r="O85" s="202"/>
      <c r="P85" s="203"/>
      <c r="Q85" s="20" t="s">
        <v>11</v>
      </c>
      <c r="R85" s="53">
        <f>R80</f>
        <v>844711976</v>
      </c>
      <c r="S85" s="82"/>
      <c r="T85" s="207"/>
      <c r="U85" s="256"/>
      <c r="V85" s="82"/>
      <c r="W85" s="101" t="s">
        <v>11</v>
      </c>
      <c r="X85" s="7">
        <f t="shared" ref="X85:AE85" si="77">X80</f>
        <v>633.6</v>
      </c>
      <c r="Y85" s="6">
        <f t="shared" si="77"/>
        <v>619.1</v>
      </c>
      <c r="Z85" s="7">
        <f t="shared" si="77"/>
        <v>2.6</v>
      </c>
      <c r="AA85" s="7">
        <f t="shared" si="77"/>
        <v>13.1</v>
      </c>
      <c r="AB85" s="6">
        <f t="shared" si="77"/>
        <v>663.5</v>
      </c>
      <c r="AC85" s="7">
        <f t="shared" si="77"/>
        <v>667.7</v>
      </c>
      <c r="AD85" s="7">
        <f t="shared" si="77"/>
        <v>13.9</v>
      </c>
      <c r="AE85" s="62">
        <f t="shared" si="77"/>
        <v>2</v>
      </c>
      <c r="AF85" s="19"/>
      <c r="AG85" s="101" t="s">
        <v>31</v>
      </c>
      <c r="AH85" s="8">
        <f>(AH84*10.74)</f>
        <v>55.042500000000004</v>
      </c>
      <c r="AI85" s="8">
        <f>(AI84*2.2)</f>
        <v>22.825000000000003</v>
      </c>
      <c r="AJ85" s="8">
        <f>(AJ84*0.25)</f>
        <v>0.6875</v>
      </c>
      <c r="AK85" s="209">
        <f>AK84+AL84</f>
        <v>29</v>
      </c>
      <c r="AL85" s="210"/>
      <c r="AM85" s="14"/>
      <c r="AN85" s="32" t="s">
        <v>48</v>
      </c>
      <c r="AO85" s="33">
        <v>16.3</v>
      </c>
      <c r="AP85" s="34">
        <v>7.92</v>
      </c>
      <c r="AQ85" s="93"/>
      <c r="AR85" s="43" t="s">
        <v>43</v>
      </c>
      <c r="AS85" s="16">
        <v>0.69099999999999995</v>
      </c>
      <c r="AT85" s="2" t="s">
        <v>46</v>
      </c>
      <c r="AU85" s="49">
        <v>0.76800000000000002</v>
      </c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</row>
    <row r="86" spans="1:81" ht="19.5" customHeight="1" thickBot="1" x14ac:dyDescent="0.35">
      <c r="A86" s="199"/>
      <c r="B86" s="109" t="s">
        <v>3</v>
      </c>
      <c r="C86" s="119">
        <f t="shared" ref="C86:J86" si="78">C84-C85</f>
        <v>630600</v>
      </c>
      <c r="D86" s="119">
        <f t="shared" si="78"/>
        <v>0</v>
      </c>
      <c r="E86" s="119">
        <f t="shared" si="78"/>
        <v>0</v>
      </c>
      <c r="F86" s="120">
        <f t="shared" si="78"/>
        <v>22760</v>
      </c>
      <c r="G86" s="119">
        <f t="shared" si="78"/>
        <v>608800</v>
      </c>
      <c r="H86" s="119">
        <f t="shared" si="78"/>
        <v>6459</v>
      </c>
      <c r="I86" s="119">
        <f t="shared" si="78"/>
        <v>64090</v>
      </c>
      <c r="J86" s="120">
        <f t="shared" si="78"/>
        <v>40750</v>
      </c>
      <c r="K86" s="254"/>
      <c r="L86" s="239"/>
      <c r="M86" s="239"/>
      <c r="N86" s="239"/>
      <c r="O86" s="204"/>
      <c r="P86" s="205"/>
      <c r="Q86" s="73" t="s">
        <v>3</v>
      </c>
      <c r="R86" s="55">
        <f>R84-R85</f>
        <v>1249924</v>
      </c>
      <c r="S86" s="83"/>
      <c r="T86" s="208"/>
      <c r="U86" s="257"/>
      <c r="V86" s="83"/>
      <c r="W86" s="63" t="s">
        <v>3</v>
      </c>
      <c r="X86" s="64">
        <f>X84-X85</f>
        <v>9.1999999999999318</v>
      </c>
      <c r="Y86" s="65">
        <f t="shared" ref="Y86:AE86" si="79">Y84-Y85</f>
        <v>9.1000000000000227</v>
      </c>
      <c r="Z86" s="64">
        <f t="shared" si="79"/>
        <v>0.10000000000000009</v>
      </c>
      <c r="AA86" s="64">
        <f t="shared" si="79"/>
        <v>0.20000000000000107</v>
      </c>
      <c r="AB86" s="64">
        <f t="shared" si="79"/>
        <v>9.5</v>
      </c>
      <c r="AC86" s="64">
        <f t="shared" si="79"/>
        <v>9.5999999999999091</v>
      </c>
      <c r="AD86" s="64">
        <f t="shared" si="79"/>
        <v>0.29999999999999893</v>
      </c>
      <c r="AE86" s="66">
        <f t="shared" si="79"/>
        <v>0</v>
      </c>
      <c r="AF86" s="19"/>
      <c r="AG86" s="102" t="s">
        <v>33</v>
      </c>
      <c r="AH86" s="100">
        <f>(AH85)/((K84/1000000)*8.34)</f>
        <v>5.3250122187226827</v>
      </c>
      <c r="AI86" s="100">
        <f>(AI85)/((K84/1000000)*8.34)</f>
        <v>2.2081737546867464</v>
      </c>
      <c r="AJ86" s="100">
        <f>(AJ85)/((K84/1000000)*8.34)</f>
        <v>6.651125767128753E-2</v>
      </c>
      <c r="AK86" s="211">
        <f>(AK85)/((K84/1000000)*8.34)</f>
        <v>2.8055657781343104</v>
      </c>
      <c r="AL86" s="212"/>
      <c r="AM86" s="14"/>
      <c r="AN86" s="85"/>
      <c r="AO86" s="17"/>
      <c r="AP86" s="17"/>
      <c r="AQ86" s="93"/>
      <c r="AR86" s="106" t="s">
        <v>64</v>
      </c>
      <c r="AS86" s="130">
        <v>1.75</v>
      </c>
      <c r="AT86" s="107" t="s">
        <v>63</v>
      </c>
      <c r="AU86" s="48">
        <v>0.11</v>
      </c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</row>
    <row r="87" spans="1:81" ht="2.1" customHeight="1" thickBot="1" x14ac:dyDescent="0.3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86"/>
      <c r="T87" s="1"/>
      <c r="U87" s="129"/>
      <c r="V87" s="89"/>
      <c r="W87" s="3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86"/>
      <c r="AN87" s="86"/>
      <c r="AO87" s="1"/>
      <c r="AP87" s="1"/>
      <c r="AQ87" s="86"/>
      <c r="AR87" s="9"/>
      <c r="AS87" s="9"/>
      <c r="AT87" s="9"/>
      <c r="AU87" s="9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</row>
    <row r="88" spans="1:81" ht="18.75" customHeight="1" x14ac:dyDescent="0.3">
      <c r="A88" s="197">
        <v>22</v>
      </c>
      <c r="B88" s="110" t="s">
        <v>54</v>
      </c>
      <c r="C88" s="115">
        <v>45838400</v>
      </c>
      <c r="D88" s="50">
        <v>407719</v>
      </c>
      <c r="E88" s="50">
        <v>513092</v>
      </c>
      <c r="F88" s="52">
        <v>1533960</v>
      </c>
      <c r="G88" s="115">
        <v>44317600</v>
      </c>
      <c r="H88" s="50">
        <v>338996</v>
      </c>
      <c r="I88" s="50">
        <v>1465360</v>
      </c>
      <c r="J88" s="52">
        <v>2469080</v>
      </c>
      <c r="K88" s="252">
        <f>C90+G90</f>
        <v>793700</v>
      </c>
      <c r="L88" s="237"/>
      <c r="M88" s="236">
        <f>D90+E90+F90+H90+I90+J90</f>
        <v>160639</v>
      </c>
      <c r="N88" s="237"/>
      <c r="O88" s="200">
        <f>M88+K88</f>
        <v>954339</v>
      </c>
      <c r="P88" s="201"/>
      <c r="Q88" s="56" t="s">
        <v>10</v>
      </c>
      <c r="R88" s="52">
        <v>846997000</v>
      </c>
      <c r="S88" s="82"/>
      <c r="T88" s="206">
        <v>0</v>
      </c>
      <c r="U88" s="255">
        <v>1.1200000000000001</v>
      </c>
      <c r="V88" s="82"/>
      <c r="W88" s="99" t="s">
        <v>10</v>
      </c>
      <c r="X88" s="59">
        <v>648.79999999999995</v>
      </c>
      <c r="Y88" s="59">
        <v>634</v>
      </c>
      <c r="Z88" s="59">
        <v>2.8</v>
      </c>
      <c r="AA88" s="59">
        <v>13.6</v>
      </c>
      <c r="AB88" s="60">
        <v>679.4</v>
      </c>
      <c r="AC88" s="60">
        <v>683.3</v>
      </c>
      <c r="AD88" s="59">
        <v>14.8</v>
      </c>
      <c r="AE88" s="61">
        <v>2.1</v>
      </c>
      <c r="AF88" s="19"/>
      <c r="AG88" s="99" t="s">
        <v>34</v>
      </c>
      <c r="AH88" s="22">
        <v>3</v>
      </c>
      <c r="AI88" s="22">
        <v>4.375</v>
      </c>
      <c r="AJ88" s="22">
        <v>1.75</v>
      </c>
      <c r="AK88" s="22">
        <v>6</v>
      </c>
      <c r="AL88" s="23">
        <v>6</v>
      </c>
      <c r="AM88" s="92"/>
      <c r="AN88" s="98" t="s">
        <v>47</v>
      </c>
      <c r="AO88" s="30">
        <v>15.9</v>
      </c>
      <c r="AP88" s="31">
        <v>7.69</v>
      </c>
      <c r="AQ88" s="93"/>
      <c r="AR88" s="41" t="s">
        <v>44</v>
      </c>
      <c r="AS88" s="77">
        <v>4.2000000000000003E-2</v>
      </c>
      <c r="AT88" s="42" t="s">
        <v>45</v>
      </c>
      <c r="AU88" s="78">
        <v>0.111</v>
      </c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</row>
    <row r="89" spans="1:81" ht="19.5" customHeight="1" thickBot="1" x14ac:dyDescent="0.35">
      <c r="A89" s="198"/>
      <c r="B89" s="111" t="s">
        <v>53</v>
      </c>
      <c r="C89" s="116">
        <f t="shared" ref="C89:J89" si="80">C84</f>
        <v>45427000</v>
      </c>
      <c r="D89" s="117">
        <f t="shared" si="80"/>
        <v>400212</v>
      </c>
      <c r="E89" s="117">
        <f t="shared" si="80"/>
        <v>476910</v>
      </c>
      <c r="F89" s="118">
        <f t="shared" si="80"/>
        <v>1510220</v>
      </c>
      <c r="G89" s="116">
        <f t="shared" si="80"/>
        <v>43935300</v>
      </c>
      <c r="H89" s="117">
        <f t="shared" si="80"/>
        <v>338996</v>
      </c>
      <c r="I89" s="117">
        <f t="shared" si="80"/>
        <v>1402200</v>
      </c>
      <c r="J89" s="118">
        <f t="shared" si="80"/>
        <v>2439030</v>
      </c>
      <c r="K89" s="253"/>
      <c r="L89" s="238"/>
      <c r="M89" s="238"/>
      <c r="N89" s="238"/>
      <c r="O89" s="202"/>
      <c r="P89" s="203"/>
      <c r="Q89" s="20" t="s">
        <v>11</v>
      </c>
      <c r="R89" s="53">
        <f>R84</f>
        <v>845961900</v>
      </c>
      <c r="S89" s="82"/>
      <c r="T89" s="207"/>
      <c r="U89" s="256"/>
      <c r="V89" s="82"/>
      <c r="W89" s="101" t="s">
        <v>11</v>
      </c>
      <c r="X89" s="7">
        <f t="shared" ref="X89:AE89" si="81">X84</f>
        <v>642.79999999999995</v>
      </c>
      <c r="Y89" s="6">
        <f t="shared" si="81"/>
        <v>628.20000000000005</v>
      </c>
      <c r="Z89" s="7">
        <f t="shared" si="81"/>
        <v>2.7</v>
      </c>
      <c r="AA89" s="7">
        <f t="shared" si="81"/>
        <v>13.3</v>
      </c>
      <c r="AB89" s="6">
        <f t="shared" si="81"/>
        <v>673</v>
      </c>
      <c r="AC89" s="7">
        <f t="shared" si="81"/>
        <v>677.3</v>
      </c>
      <c r="AD89" s="7">
        <f t="shared" si="81"/>
        <v>14.2</v>
      </c>
      <c r="AE89" s="62">
        <f t="shared" si="81"/>
        <v>2</v>
      </c>
      <c r="AF89" s="19"/>
      <c r="AG89" s="101" t="s">
        <v>31</v>
      </c>
      <c r="AH89" s="8">
        <f>(AH88*10.74)</f>
        <v>32.22</v>
      </c>
      <c r="AI89" s="8">
        <f>(AI88*2.2)</f>
        <v>9.625</v>
      </c>
      <c r="AJ89" s="8">
        <f>(AJ88*0.25)</f>
        <v>0.4375</v>
      </c>
      <c r="AK89" s="209">
        <f>AK88+AL88</f>
        <v>12</v>
      </c>
      <c r="AL89" s="210"/>
      <c r="AM89" s="14"/>
      <c r="AN89" s="32" t="s">
        <v>48</v>
      </c>
      <c r="AO89" s="33">
        <v>17.100000000000001</v>
      </c>
      <c r="AP89" s="34">
        <v>8.0399999999999991</v>
      </c>
      <c r="AQ89" s="93"/>
      <c r="AR89" s="43" t="s">
        <v>43</v>
      </c>
      <c r="AS89" s="16">
        <v>0.247</v>
      </c>
      <c r="AT89" s="2" t="s">
        <v>46</v>
      </c>
      <c r="AU89" s="49">
        <v>0.51100000000000001</v>
      </c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</row>
    <row r="90" spans="1:81" ht="19.5" customHeight="1" thickBot="1" x14ac:dyDescent="0.35">
      <c r="A90" s="199"/>
      <c r="B90" s="109" t="s">
        <v>3</v>
      </c>
      <c r="C90" s="119">
        <f t="shared" ref="C90:J90" si="82">C88-C89</f>
        <v>411400</v>
      </c>
      <c r="D90" s="119">
        <f t="shared" si="82"/>
        <v>7507</v>
      </c>
      <c r="E90" s="119">
        <f t="shared" si="82"/>
        <v>36182</v>
      </c>
      <c r="F90" s="120">
        <f t="shared" si="82"/>
        <v>23740</v>
      </c>
      <c r="G90" s="119">
        <f t="shared" si="82"/>
        <v>382300</v>
      </c>
      <c r="H90" s="119">
        <f t="shared" si="82"/>
        <v>0</v>
      </c>
      <c r="I90" s="119">
        <f t="shared" si="82"/>
        <v>63160</v>
      </c>
      <c r="J90" s="120">
        <f t="shared" si="82"/>
        <v>30050</v>
      </c>
      <c r="K90" s="254"/>
      <c r="L90" s="239"/>
      <c r="M90" s="239"/>
      <c r="N90" s="239"/>
      <c r="O90" s="204"/>
      <c r="P90" s="205"/>
      <c r="Q90" s="73" t="s">
        <v>3</v>
      </c>
      <c r="R90" s="55">
        <f>R88-R89</f>
        <v>1035100</v>
      </c>
      <c r="S90" s="83"/>
      <c r="T90" s="208"/>
      <c r="U90" s="257"/>
      <c r="V90" s="83"/>
      <c r="W90" s="63" t="s">
        <v>3</v>
      </c>
      <c r="X90" s="64">
        <f>X88-X89</f>
        <v>6</v>
      </c>
      <c r="Y90" s="65">
        <f t="shared" ref="Y90:AE90" si="83">Y88-Y89</f>
        <v>5.7999999999999545</v>
      </c>
      <c r="Z90" s="64">
        <f t="shared" si="83"/>
        <v>9.9999999999999645E-2</v>
      </c>
      <c r="AA90" s="64">
        <f t="shared" si="83"/>
        <v>0.29999999999999893</v>
      </c>
      <c r="AB90" s="64">
        <f t="shared" si="83"/>
        <v>6.3999999999999773</v>
      </c>
      <c r="AC90" s="64">
        <f t="shared" si="83"/>
        <v>6</v>
      </c>
      <c r="AD90" s="64">
        <f t="shared" si="83"/>
        <v>0.60000000000000142</v>
      </c>
      <c r="AE90" s="66">
        <f t="shared" si="83"/>
        <v>0.10000000000000009</v>
      </c>
      <c r="AF90" s="19"/>
      <c r="AG90" s="102" t="s">
        <v>33</v>
      </c>
      <c r="AH90" s="100">
        <f>(AH89)/((K88/1000000)*8.34)</f>
        <v>4.8674680011565901</v>
      </c>
      <c r="AI90" s="100">
        <f>(AI89)/((K88/1000000)*8.34)</f>
        <v>1.4540465397620168</v>
      </c>
      <c r="AJ90" s="100">
        <f>(AJ89)/((K88/1000000)*8.34)</f>
        <v>6.6093024534637126E-2</v>
      </c>
      <c r="AK90" s="211">
        <f>(AK89)/((K88/1000000)*8.34)</f>
        <v>1.8128372443786183</v>
      </c>
      <c r="AL90" s="212"/>
      <c r="AM90" s="14"/>
      <c r="AN90" s="85"/>
      <c r="AO90" s="17"/>
      <c r="AP90" s="17"/>
      <c r="AQ90" s="93"/>
      <c r="AR90" s="106" t="s">
        <v>64</v>
      </c>
      <c r="AS90" s="130">
        <v>1.03</v>
      </c>
      <c r="AT90" s="107" t="s">
        <v>63</v>
      </c>
      <c r="AU90" s="48">
        <v>0.09</v>
      </c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</row>
    <row r="91" spans="1:81" ht="2.1" customHeight="1" thickBot="1" x14ac:dyDescent="0.3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86"/>
      <c r="T91" s="1"/>
      <c r="U91" s="129"/>
      <c r="V91" s="89"/>
      <c r="W91" s="3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86"/>
      <c r="AN91" s="86"/>
      <c r="AO91" s="1"/>
      <c r="AP91" s="1"/>
      <c r="AQ91" s="86"/>
      <c r="AR91" s="9"/>
      <c r="AS91" s="9"/>
      <c r="AT91" s="9"/>
      <c r="AU91" s="9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</row>
    <row r="92" spans="1:81" ht="18.75" customHeight="1" x14ac:dyDescent="0.3">
      <c r="A92" s="197">
        <v>23</v>
      </c>
      <c r="B92" s="110" t="s">
        <v>54</v>
      </c>
      <c r="C92" s="115">
        <v>46129300</v>
      </c>
      <c r="D92" s="50">
        <v>415194</v>
      </c>
      <c r="E92" s="50">
        <v>549033</v>
      </c>
      <c r="F92" s="52">
        <v>1553580</v>
      </c>
      <c r="G92" s="115">
        <v>45094100</v>
      </c>
      <c r="H92" s="50">
        <v>352538</v>
      </c>
      <c r="I92" s="50">
        <v>1529680</v>
      </c>
      <c r="J92" s="52">
        <v>2522110</v>
      </c>
      <c r="K92" s="252">
        <f>C94+G94</f>
        <v>1067400</v>
      </c>
      <c r="L92" s="237"/>
      <c r="M92" s="236">
        <f>D94+E94+F94+H94+I94+J94</f>
        <v>193928</v>
      </c>
      <c r="N92" s="237"/>
      <c r="O92" s="200">
        <f>M92+K92</f>
        <v>1261328</v>
      </c>
      <c r="P92" s="201"/>
      <c r="Q92" s="56" t="s">
        <v>10</v>
      </c>
      <c r="R92" s="52">
        <v>848038700</v>
      </c>
      <c r="S92" s="82"/>
      <c r="T92" s="206">
        <v>0.78</v>
      </c>
      <c r="U92" s="255">
        <v>1.1399999999999999</v>
      </c>
      <c r="V92" s="82"/>
      <c r="W92" s="99" t="s">
        <v>10</v>
      </c>
      <c r="X92" s="59">
        <v>653</v>
      </c>
      <c r="Y92" s="59">
        <v>645.6</v>
      </c>
      <c r="Z92" s="59">
        <v>3.2</v>
      </c>
      <c r="AA92" s="59">
        <v>13.8</v>
      </c>
      <c r="AB92" s="60">
        <v>684</v>
      </c>
      <c r="AC92" s="60">
        <v>695.6</v>
      </c>
      <c r="AD92" s="59">
        <v>15.3</v>
      </c>
      <c r="AE92" s="61">
        <v>2.1</v>
      </c>
      <c r="AF92" s="19"/>
      <c r="AG92" s="99" t="s">
        <v>34</v>
      </c>
      <c r="AH92" s="22">
        <v>4.75</v>
      </c>
      <c r="AI92" s="22">
        <v>5.25</v>
      </c>
      <c r="AJ92" s="22">
        <v>2.25</v>
      </c>
      <c r="AK92" s="22">
        <v>12</v>
      </c>
      <c r="AL92" s="23">
        <v>3</v>
      </c>
      <c r="AM92" s="92"/>
      <c r="AN92" s="98" t="s">
        <v>47</v>
      </c>
      <c r="AO92" s="30">
        <v>16.399999999999999</v>
      </c>
      <c r="AP92" s="31">
        <v>7.66</v>
      </c>
      <c r="AQ92" s="93"/>
      <c r="AR92" s="41" t="s">
        <v>44</v>
      </c>
      <c r="AS92" s="77">
        <v>4.2999999999999997E-2</v>
      </c>
      <c r="AT92" s="42" t="s">
        <v>45</v>
      </c>
      <c r="AU92" s="78">
        <v>5.1999999999999998E-2</v>
      </c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</row>
    <row r="93" spans="1:81" ht="19.5" customHeight="1" thickBot="1" x14ac:dyDescent="0.35">
      <c r="A93" s="198"/>
      <c r="B93" s="111" t="s">
        <v>53</v>
      </c>
      <c r="C93" s="116">
        <f t="shared" ref="C93:J93" si="84">C88</f>
        <v>45838400</v>
      </c>
      <c r="D93" s="117">
        <f t="shared" si="84"/>
        <v>407719</v>
      </c>
      <c r="E93" s="117">
        <f t="shared" si="84"/>
        <v>513092</v>
      </c>
      <c r="F93" s="118">
        <f t="shared" si="84"/>
        <v>1533960</v>
      </c>
      <c r="G93" s="116">
        <f t="shared" si="84"/>
        <v>44317600</v>
      </c>
      <c r="H93" s="117">
        <f t="shared" si="84"/>
        <v>338996</v>
      </c>
      <c r="I93" s="117">
        <f t="shared" si="84"/>
        <v>1465360</v>
      </c>
      <c r="J93" s="118">
        <f t="shared" si="84"/>
        <v>2469080</v>
      </c>
      <c r="K93" s="253"/>
      <c r="L93" s="238"/>
      <c r="M93" s="238"/>
      <c r="N93" s="238"/>
      <c r="O93" s="202"/>
      <c r="P93" s="203"/>
      <c r="Q93" s="20" t="s">
        <v>11</v>
      </c>
      <c r="R93" s="53">
        <f>R88</f>
        <v>846997000</v>
      </c>
      <c r="S93" s="82"/>
      <c r="T93" s="207"/>
      <c r="U93" s="256"/>
      <c r="V93" s="82"/>
      <c r="W93" s="101" t="s">
        <v>11</v>
      </c>
      <c r="X93" s="7">
        <f t="shared" ref="X93:AE93" si="85">X88</f>
        <v>648.79999999999995</v>
      </c>
      <c r="Y93" s="6">
        <f t="shared" si="85"/>
        <v>634</v>
      </c>
      <c r="Z93" s="7">
        <f t="shared" si="85"/>
        <v>2.8</v>
      </c>
      <c r="AA93" s="7">
        <f t="shared" si="85"/>
        <v>13.6</v>
      </c>
      <c r="AB93" s="6">
        <f t="shared" si="85"/>
        <v>679.4</v>
      </c>
      <c r="AC93" s="7">
        <f t="shared" si="85"/>
        <v>683.3</v>
      </c>
      <c r="AD93" s="7">
        <f t="shared" si="85"/>
        <v>14.8</v>
      </c>
      <c r="AE93" s="62">
        <f t="shared" si="85"/>
        <v>2.1</v>
      </c>
      <c r="AF93" s="19"/>
      <c r="AG93" s="101" t="s">
        <v>31</v>
      </c>
      <c r="AH93" s="8">
        <f>(AH92*10.74)</f>
        <v>51.015000000000001</v>
      </c>
      <c r="AI93" s="8">
        <f>(AI92*2.2)</f>
        <v>11.55</v>
      </c>
      <c r="AJ93" s="8">
        <f>(AJ92*0.25)</f>
        <v>0.5625</v>
      </c>
      <c r="AK93" s="209">
        <f>AK92+AL92</f>
        <v>15</v>
      </c>
      <c r="AL93" s="210"/>
      <c r="AM93" s="14"/>
      <c r="AN93" s="32" t="s">
        <v>48</v>
      </c>
      <c r="AO93" s="33">
        <v>16.8</v>
      </c>
      <c r="AP93" s="34">
        <v>7.72</v>
      </c>
      <c r="AQ93" s="93"/>
      <c r="AR93" s="43" t="s">
        <v>43</v>
      </c>
      <c r="AS93" s="16">
        <v>0.27900000000000003</v>
      </c>
      <c r="AT93" s="2" t="s">
        <v>46</v>
      </c>
      <c r="AU93" s="49">
        <v>0.36</v>
      </c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</row>
    <row r="94" spans="1:81" ht="19.5" customHeight="1" thickBot="1" x14ac:dyDescent="0.35">
      <c r="A94" s="199"/>
      <c r="B94" s="109" t="s">
        <v>3</v>
      </c>
      <c r="C94" s="119">
        <f t="shared" ref="C94:J94" si="86">C92-C93</f>
        <v>290900</v>
      </c>
      <c r="D94" s="119">
        <f t="shared" si="86"/>
        <v>7475</v>
      </c>
      <c r="E94" s="119">
        <f t="shared" si="86"/>
        <v>35941</v>
      </c>
      <c r="F94" s="120">
        <f t="shared" si="86"/>
        <v>19620</v>
      </c>
      <c r="G94" s="119">
        <f t="shared" si="86"/>
        <v>776500</v>
      </c>
      <c r="H94" s="119">
        <f t="shared" si="86"/>
        <v>13542</v>
      </c>
      <c r="I94" s="119">
        <f t="shared" si="86"/>
        <v>64320</v>
      </c>
      <c r="J94" s="120">
        <f t="shared" si="86"/>
        <v>53030</v>
      </c>
      <c r="K94" s="254"/>
      <c r="L94" s="239"/>
      <c r="M94" s="239"/>
      <c r="N94" s="239"/>
      <c r="O94" s="204"/>
      <c r="P94" s="205"/>
      <c r="Q94" s="73" t="s">
        <v>3</v>
      </c>
      <c r="R94" s="55">
        <f>R92-R93</f>
        <v>1041700</v>
      </c>
      <c r="S94" s="83"/>
      <c r="T94" s="208"/>
      <c r="U94" s="257"/>
      <c r="V94" s="83"/>
      <c r="W94" s="63" t="s">
        <v>3</v>
      </c>
      <c r="X94" s="64">
        <f>X92-X93</f>
        <v>4.2000000000000455</v>
      </c>
      <c r="Y94" s="65">
        <f t="shared" ref="Y94:AE94" si="87">Y92-Y93</f>
        <v>11.600000000000023</v>
      </c>
      <c r="Z94" s="64">
        <f t="shared" si="87"/>
        <v>0.40000000000000036</v>
      </c>
      <c r="AA94" s="64">
        <f t="shared" si="87"/>
        <v>0.20000000000000107</v>
      </c>
      <c r="AB94" s="64">
        <f t="shared" si="87"/>
        <v>4.6000000000000227</v>
      </c>
      <c r="AC94" s="64">
        <f t="shared" si="87"/>
        <v>12.300000000000068</v>
      </c>
      <c r="AD94" s="64">
        <f t="shared" si="87"/>
        <v>0.5</v>
      </c>
      <c r="AE94" s="66">
        <f t="shared" si="87"/>
        <v>0</v>
      </c>
      <c r="AF94" s="19"/>
      <c r="AG94" s="102" t="s">
        <v>33</v>
      </c>
      <c r="AH94" s="100">
        <f>(AH93)/((K92/1000000)*8.34)</f>
        <v>5.730659991399798</v>
      </c>
      <c r="AI94" s="100">
        <f>(AI93)/((K92/1000000)*8.34)</f>
        <v>1.2974443379529093</v>
      </c>
      <c r="AJ94" s="100">
        <f>(AJ93)/((K92/1000000)*8.34)</f>
        <v>6.3187224250953369E-2</v>
      </c>
      <c r="AK94" s="211">
        <f>(AK93)/((K92/1000000)*8.34)</f>
        <v>1.6849926466920899</v>
      </c>
      <c r="AL94" s="212"/>
      <c r="AM94" s="14"/>
      <c r="AN94" s="85"/>
      <c r="AO94" s="17"/>
      <c r="AP94" s="17"/>
      <c r="AQ94" s="93"/>
      <c r="AR94" s="106" t="s">
        <v>64</v>
      </c>
      <c r="AS94" s="130">
        <v>1.1200000000000001</v>
      </c>
      <c r="AT94" s="107" t="s">
        <v>63</v>
      </c>
      <c r="AU94" s="48">
        <v>4.9000000000000002E-2</v>
      </c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</row>
    <row r="95" spans="1:81" ht="2.1" customHeight="1" thickBot="1" x14ac:dyDescent="0.3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86"/>
      <c r="T95" s="1"/>
      <c r="U95" s="129"/>
      <c r="V95" s="89"/>
      <c r="W95" s="3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86"/>
      <c r="AN95" s="86"/>
      <c r="AO95" s="1"/>
      <c r="AP95" s="1"/>
      <c r="AQ95" s="86"/>
      <c r="AR95" s="9"/>
      <c r="AS95" s="9"/>
      <c r="AT95" s="9"/>
      <c r="AU95" s="9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</row>
    <row r="96" spans="1:81" ht="18.75" customHeight="1" x14ac:dyDescent="0.3">
      <c r="A96" s="197">
        <v>24</v>
      </c>
      <c r="B96" s="110" t="s">
        <v>54</v>
      </c>
      <c r="C96" s="115">
        <v>46129300</v>
      </c>
      <c r="D96" s="50">
        <v>415194</v>
      </c>
      <c r="E96" s="50">
        <v>549033</v>
      </c>
      <c r="F96" s="52">
        <v>1553580</v>
      </c>
      <c r="G96" s="115">
        <v>46238500</v>
      </c>
      <c r="H96" s="50">
        <v>359542</v>
      </c>
      <c r="I96" s="50">
        <v>1561590</v>
      </c>
      <c r="J96" s="52">
        <v>2541740</v>
      </c>
      <c r="K96" s="252">
        <f>C98+G98</f>
        <v>1144400</v>
      </c>
      <c r="L96" s="237"/>
      <c r="M96" s="236">
        <f>D98+E98+F98+H98+I98+J98</f>
        <v>58544</v>
      </c>
      <c r="N96" s="237"/>
      <c r="O96" s="200">
        <f>M96+K96</f>
        <v>1202944</v>
      </c>
      <c r="P96" s="201"/>
      <c r="Q96" s="56" t="s">
        <v>10</v>
      </c>
      <c r="R96" s="52">
        <v>849067800</v>
      </c>
      <c r="S96" s="82"/>
      <c r="T96" s="206">
        <v>0.03</v>
      </c>
      <c r="U96" s="255">
        <v>1.06</v>
      </c>
      <c r="V96" s="82"/>
      <c r="W96" s="99" t="s">
        <v>10</v>
      </c>
      <c r="X96" s="59">
        <v>653</v>
      </c>
      <c r="Y96" s="59">
        <v>659.9</v>
      </c>
      <c r="Z96" s="59">
        <v>3.4</v>
      </c>
      <c r="AA96" s="59">
        <v>13.9</v>
      </c>
      <c r="AB96" s="60">
        <v>684</v>
      </c>
      <c r="AC96" s="60">
        <v>710.2</v>
      </c>
      <c r="AD96" s="59">
        <v>15.5</v>
      </c>
      <c r="AE96" s="61">
        <v>2.1</v>
      </c>
      <c r="AF96" s="19"/>
      <c r="AG96" s="99" t="s">
        <v>34</v>
      </c>
      <c r="AH96" s="22">
        <v>7.9375</v>
      </c>
      <c r="AI96" s="22">
        <v>6</v>
      </c>
      <c r="AJ96" s="22">
        <v>1.75</v>
      </c>
      <c r="AK96" s="22">
        <v>17</v>
      </c>
      <c r="AL96" s="23">
        <v>0</v>
      </c>
      <c r="AM96" s="92"/>
      <c r="AN96" s="98" t="s">
        <v>47</v>
      </c>
      <c r="AO96" s="30">
        <v>16.399999999999999</v>
      </c>
      <c r="AP96" s="31">
        <v>7.47</v>
      </c>
      <c r="AQ96" s="93"/>
      <c r="AR96" s="41" t="s">
        <v>44</v>
      </c>
      <c r="AS96" s="77">
        <v>5.2999999999999999E-2</v>
      </c>
      <c r="AT96" s="42" t="s">
        <v>45</v>
      </c>
      <c r="AU96" s="78">
        <v>0.05</v>
      </c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</row>
    <row r="97" spans="1:81" ht="19.5" customHeight="1" thickBot="1" x14ac:dyDescent="0.35">
      <c r="A97" s="198"/>
      <c r="B97" s="111" t="s">
        <v>53</v>
      </c>
      <c r="C97" s="116">
        <f t="shared" ref="C97:J97" si="88">C92</f>
        <v>46129300</v>
      </c>
      <c r="D97" s="117">
        <f t="shared" si="88"/>
        <v>415194</v>
      </c>
      <c r="E97" s="117">
        <f t="shared" si="88"/>
        <v>549033</v>
      </c>
      <c r="F97" s="118">
        <f t="shared" si="88"/>
        <v>1553580</v>
      </c>
      <c r="G97" s="116">
        <f t="shared" si="88"/>
        <v>45094100</v>
      </c>
      <c r="H97" s="117">
        <f t="shared" si="88"/>
        <v>352538</v>
      </c>
      <c r="I97" s="117">
        <f t="shared" si="88"/>
        <v>1529680</v>
      </c>
      <c r="J97" s="118">
        <f t="shared" si="88"/>
        <v>2522110</v>
      </c>
      <c r="K97" s="253"/>
      <c r="L97" s="238"/>
      <c r="M97" s="238"/>
      <c r="N97" s="238"/>
      <c r="O97" s="202"/>
      <c r="P97" s="203"/>
      <c r="Q97" s="20" t="s">
        <v>11</v>
      </c>
      <c r="R97" s="53">
        <f>R92</f>
        <v>848038700</v>
      </c>
      <c r="S97" s="82"/>
      <c r="T97" s="207"/>
      <c r="U97" s="256"/>
      <c r="V97" s="82"/>
      <c r="W97" s="101" t="s">
        <v>11</v>
      </c>
      <c r="X97" s="7">
        <f t="shared" ref="X97:AE97" si="89">X92</f>
        <v>653</v>
      </c>
      <c r="Y97" s="6">
        <f t="shared" si="89"/>
        <v>645.6</v>
      </c>
      <c r="Z97" s="7">
        <f t="shared" si="89"/>
        <v>3.2</v>
      </c>
      <c r="AA97" s="7">
        <f t="shared" si="89"/>
        <v>13.8</v>
      </c>
      <c r="AB97" s="6">
        <f t="shared" si="89"/>
        <v>684</v>
      </c>
      <c r="AC97" s="7">
        <f t="shared" si="89"/>
        <v>695.6</v>
      </c>
      <c r="AD97" s="7">
        <f t="shared" si="89"/>
        <v>15.3</v>
      </c>
      <c r="AE97" s="62">
        <f t="shared" si="89"/>
        <v>2.1</v>
      </c>
      <c r="AF97" s="19"/>
      <c r="AG97" s="101" t="s">
        <v>31</v>
      </c>
      <c r="AH97" s="8">
        <f>(AH96*10.74)</f>
        <v>85.248750000000001</v>
      </c>
      <c r="AI97" s="8">
        <f>(AI96*2.2)</f>
        <v>13.200000000000001</v>
      </c>
      <c r="AJ97" s="8">
        <f>(AJ96*0.25)</f>
        <v>0.4375</v>
      </c>
      <c r="AK97" s="209">
        <f>AK96+AL96</f>
        <v>17</v>
      </c>
      <c r="AL97" s="210"/>
      <c r="AM97" s="14"/>
      <c r="AN97" s="32" t="s">
        <v>48</v>
      </c>
      <c r="AO97" s="33">
        <v>17.100000000000001</v>
      </c>
      <c r="AP97" s="34">
        <v>7.85</v>
      </c>
      <c r="AQ97" s="93"/>
      <c r="AR97" s="43" t="s">
        <v>43</v>
      </c>
      <c r="AS97" s="16">
        <v>0.47399999999999998</v>
      </c>
      <c r="AT97" s="2" t="s">
        <v>46</v>
      </c>
      <c r="AU97" s="49">
        <v>0.60799999999999998</v>
      </c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</row>
    <row r="98" spans="1:81" ht="19.5" customHeight="1" thickBot="1" x14ac:dyDescent="0.35">
      <c r="A98" s="199"/>
      <c r="B98" s="109" t="s">
        <v>3</v>
      </c>
      <c r="C98" s="119">
        <f t="shared" ref="C98:J98" si="90">C96-C97</f>
        <v>0</v>
      </c>
      <c r="D98" s="119">
        <f t="shared" si="90"/>
        <v>0</v>
      </c>
      <c r="E98" s="119">
        <f t="shared" si="90"/>
        <v>0</v>
      </c>
      <c r="F98" s="120">
        <f t="shared" si="90"/>
        <v>0</v>
      </c>
      <c r="G98" s="119">
        <f t="shared" si="90"/>
        <v>1144400</v>
      </c>
      <c r="H98" s="119">
        <f t="shared" si="90"/>
        <v>7004</v>
      </c>
      <c r="I98" s="119">
        <f t="shared" si="90"/>
        <v>31910</v>
      </c>
      <c r="J98" s="120">
        <f t="shared" si="90"/>
        <v>19630</v>
      </c>
      <c r="K98" s="254"/>
      <c r="L98" s="239"/>
      <c r="M98" s="239"/>
      <c r="N98" s="239"/>
      <c r="O98" s="204"/>
      <c r="P98" s="205"/>
      <c r="Q98" s="73" t="s">
        <v>3</v>
      </c>
      <c r="R98" s="55">
        <f>R96-R97</f>
        <v>1029100</v>
      </c>
      <c r="S98" s="83"/>
      <c r="T98" s="208"/>
      <c r="U98" s="257"/>
      <c r="V98" s="83"/>
      <c r="W98" s="63" t="s">
        <v>3</v>
      </c>
      <c r="X98" s="64">
        <f>X96-X97</f>
        <v>0</v>
      </c>
      <c r="Y98" s="65">
        <f t="shared" ref="Y98:AE98" si="91">Y96-Y97</f>
        <v>14.299999999999955</v>
      </c>
      <c r="Z98" s="64">
        <f t="shared" si="91"/>
        <v>0.19999999999999973</v>
      </c>
      <c r="AA98" s="64">
        <f t="shared" si="91"/>
        <v>9.9999999999999645E-2</v>
      </c>
      <c r="AB98" s="64">
        <f t="shared" si="91"/>
        <v>0</v>
      </c>
      <c r="AC98" s="64">
        <f t="shared" si="91"/>
        <v>14.600000000000023</v>
      </c>
      <c r="AD98" s="64">
        <f t="shared" si="91"/>
        <v>0.19999999999999929</v>
      </c>
      <c r="AE98" s="66">
        <f t="shared" si="91"/>
        <v>0</v>
      </c>
      <c r="AF98" s="19"/>
      <c r="AG98" s="102" t="s">
        <v>33</v>
      </c>
      <c r="AH98" s="100">
        <f>(AH97)/((K96/1000000)*8.34)</f>
        <v>8.9319055067026412</v>
      </c>
      <c r="AI98" s="100">
        <f>(AI97)/((K96/1000000)*8.34)</f>
        <v>1.3830250025774558</v>
      </c>
      <c r="AJ98" s="100">
        <f>(AJ97)/((K96/1000000)*8.34)</f>
        <v>4.5838896865730061E-2</v>
      </c>
      <c r="AK98" s="211">
        <f>(AK97)/((K96/1000000)*8.34)</f>
        <v>1.7811685639255108</v>
      </c>
      <c r="AL98" s="212"/>
      <c r="AM98" s="14"/>
      <c r="AN98" s="85"/>
      <c r="AO98" s="17"/>
      <c r="AP98" s="17"/>
      <c r="AQ98" s="93"/>
      <c r="AR98" s="106" t="s">
        <v>64</v>
      </c>
      <c r="AS98" s="130">
        <v>3.43</v>
      </c>
      <c r="AT98" s="107" t="s">
        <v>63</v>
      </c>
      <c r="AU98" s="48">
        <v>4.7E-2</v>
      </c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</row>
    <row r="99" spans="1:81" ht="2.1" customHeight="1" thickBot="1" x14ac:dyDescent="0.3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86"/>
      <c r="T99" s="1"/>
      <c r="U99" s="129"/>
      <c r="V99" s="89"/>
      <c r="W99" s="3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86"/>
      <c r="AN99" s="86"/>
      <c r="AO99" s="1"/>
      <c r="AP99" s="1"/>
      <c r="AQ99" s="86"/>
      <c r="AR99" s="9"/>
      <c r="AS99" s="9"/>
      <c r="AT99" s="9"/>
      <c r="AU99" s="9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</row>
    <row r="100" spans="1:81" ht="18.75" customHeight="1" x14ac:dyDescent="0.3">
      <c r="A100" s="197">
        <v>25</v>
      </c>
      <c r="B100" s="110" t="s">
        <v>54</v>
      </c>
      <c r="C100" s="115">
        <v>46129300</v>
      </c>
      <c r="D100" s="50">
        <v>415194</v>
      </c>
      <c r="E100" s="50">
        <v>549033</v>
      </c>
      <c r="F100" s="52">
        <v>1553580</v>
      </c>
      <c r="G100" s="115">
        <v>46935500</v>
      </c>
      <c r="H100" s="50">
        <v>366573</v>
      </c>
      <c r="I100" s="50">
        <v>1561590</v>
      </c>
      <c r="J100" s="52">
        <v>2557850</v>
      </c>
      <c r="K100" s="252">
        <f>C102+G102</f>
        <v>697000</v>
      </c>
      <c r="L100" s="237"/>
      <c r="M100" s="236">
        <f>D102+E102+F102+H102+I102+J102</f>
        <v>23141</v>
      </c>
      <c r="N100" s="237"/>
      <c r="O100" s="200">
        <f>M100+K100</f>
        <v>720141</v>
      </c>
      <c r="P100" s="201"/>
      <c r="Q100" s="56" t="s">
        <v>10</v>
      </c>
      <c r="R100" s="52">
        <v>850084400</v>
      </c>
      <c r="S100" s="82"/>
      <c r="T100" s="206">
        <v>0.43</v>
      </c>
      <c r="U100" s="255">
        <v>1.07</v>
      </c>
      <c r="V100" s="82"/>
      <c r="W100" s="99" t="s">
        <v>10</v>
      </c>
      <c r="X100" s="59">
        <v>653</v>
      </c>
      <c r="Y100" s="59">
        <v>668.4</v>
      </c>
      <c r="Z100" s="59">
        <v>3.5</v>
      </c>
      <c r="AA100" s="59">
        <v>13.9</v>
      </c>
      <c r="AB100" s="60">
        <v>684</v>
      </c>
      <c r="AC100" s="60">
        <v>719</v>
      </c>
      <c r="AD100" s="59">
        <v>15.5</v>
      </c>
      <c r="AE100" s="61">
        <v>2.1</v>
      </c>
      <c r="AF100" s="19"/>
      <c r="AG100" s="99" t="s">
        <v>34</v>
      </c>
      <c r="AH100" s="22">
        <v>4.375</v>
      </c>
      <c r="AI100" s="22">
        <v>2.75</v>
      </c>
      <c r="AJ100" s="22">
        <v>1.5</v>
      </c>
      <c r="AK100" s="22">
        <v>2</v>
      </c>
      <c r="AL100" s="23">
        <v>6</v>
      </c>
      <c r="AM100" s="92"/>
      <c r="AN100" s="98" t="s">
        <v>47</v>
      </c>
      <c r="AO100" s="30">
        <v>16.2</v>
      </c>
      <c r="AP100" s="31">
        <v>7.43</v>
      </c>
      <c r="AQ100" s="93"/>
      <c r="AR100" s="41" t="s">
        <v>44</v>
      </c>
      <c r="AS100" s="77">
        <v>0</v>
      </c>
      <c r="AT100" s="42" t="s">
        <v>45</v>
      </c>
      <c r="AU100" s="78">
        <v>5.2999999999999999E-2</v>
      </c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</row>
    <row r="101" spans="1:81" ht="19.5" customHeight="1" thickBot="1" x14ac:dyDescent="0.35">
      <c r="A101" s="198"/>
      <c r="B101" s="111" t="s">
        <v>53</v>
      </c>
      <c r="C101" s="116">
        <f t="shared" ref="C101:J101" si="92">C96</f>
        <v>46129300</v>
      </c>
      <c r="D101" s="117">
        <f t="shared" si="92"/>
        <v>415194</v>
      </c>
      <c r="E101" s="117">
        <f t="shared" si="92"/>
        <v>549033</v>
      </c>
      <c r="F101" s="118">
        <f t="shared" si="92"/>
        <v>1553580</v>
      </c>
      <c r="G101" s="116">
        <f t="shared" si="92"/>
        <v>46238500</v>
      </c>
      <c r="H101" s="117">
        <f t="shared" si="92"/>
        <v>359542</v>
      </c>
      <c r="I101" s="117">
        <f t="shared" si="92"/>
        <v>1561590</v>
      </c>
      <c r="J101" s="118">
        <f t="shared" si="92"/>
        <v>2541740</v>
      </c>
      <c r="K101" s="253"/>
      <c r="L101" s="238"/>
      <c r="M101" s="238"/>
      <c r="N101" s="238"/>
      <c r="O101" s="202"/>
      <c r="P101" s="203"/>
      <c r="Q101" s="20" t="s">
        <v>11</v>
      </c>
      <c r="R101" s="53">
        <f>R96</f>
        <v>849067800</v>
      </c>
      <c r="S101" s="82"/>
      <c r="T101" s="207"/>
      <c r="U101" s="256"/>
      <c r="V101" s="82"/>
      <c r="W101" s="101" t="s">
        <v>11</v>
      </c>
      <c r="X101" s="7">
        <f t="shared" ref="X101:AE101" si="93">X96</f>
        <v>653</v>
      </c>
      <c r="Y101" s="6">
        <f t="shared" si="93"/>
        <v>659.9</v>
      </c>
      <c r="Z101" s="7">
        <f t="shared" si="93"/>
        <v>3.4</v>
      </c>
      <c r="AA101" s="7">
        <f t="shared" si="93"/>
        <v>13.9</v>
      </c>
      <c r="AB101" s="6">
        <f t="shared" si="93"/>
        <v>684</v>
      </c>
      <c r="AC101" s="7">
        <f t="shared" si="93"/>
        <v>710.2</v>
      </c>
      <c r="AD101" s="7">
        <f t="shared" si="93"/>
        <v>15.5</v>
      </c>
      <c r="AE101" s="62">
        <f t="shared" si="93"/>
        <v>2.1</v>
      </c>
      <c r="AF101" s="19"/>
      <c r="AG101" s="101" t="s">
        <v>31</v>
      </c>
      <c r="AH101" s="8">
        <f>(AH100*10.74)</f>
        <v>46.987500000000004</v>
      </c>
      <c r="AI101" s="8">
        <f>(AI100*2.2)</f>
        <v>6.0500000000000007</v>
      </c>
      <c r="AJ101" s="8">
        <f>(AJ100*0.25)</f>
        <v>0.375</v>
      </c>
      <c r="AK101" s="209">
        <f>AK100+AL100</f>
        <v>8</v>
      </c>
      <c r="AL101" s="210"/>
      <c r="AM101" s="14"/>
      <c r="AN101" s="32" t="s">
        <v>48</v>
      </c>
      <c r="AO101" s="33">
        <v>16.7</v>
      </c>
      <c r="AP101" s="34">
        <v>7.85</v>
      </c>
      <c r="AQ101" s="93"/>
      <c r="AR101" s="43" t="s">
        <v>43</v>
      </c>
      <c r="AS101" s="16">
        <v>0</v>
      </c>
      <c r="AT101" s="2" t="s">
        <v>46</v>
      </c>
      <c r="AU101" s="49">
        <v>0.77200000000000002</v>
      </c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</row>
    <row r="102" spans="1:81" ht="19.5" customHeight="1" thickBot="1" x14ac:dyDescent="0.35">
      <c r="A102" s="199"/>
      <c r="B102" s="109" t="s">
        <v>3</v>
      </c>
      <c r="C102" s="119">
        <f t="shared" ref="C102:J102" si="94">C100-C101</f>
        <v>0</v>
      </c>
      <c r="D102" s="119">
        <f t="shared" si="94"/>
        <v>0</v>
      </c>
      <c r="E102" s="119">
        <f t="shared" si="94"/>
        <v>0</v>
      </c>
      <c r="F102" s="120">
        <f t="shared" si="94"/>
        <v>0</v>
      </c>
      <c r="G102" s="119">
        <f t="shared" si="94"/>
        <v>697000</v>
      </c>
      <c r="H102" s="119">
        <f t="shared" si="94"/>
        <v>7031</v>
      </c>
      <c r="I102" s="119">
        <f t="shared" si="94"/>
        <v>0</v>
      </c>
      <c r="J102" s="120">
        <f t="shared" si="94"/>
        <v>16110</v>
      </c>
      <c r="K102" s="254"/>
      <c r="L102" s="239"/>
      <c r="M102" s="239"/>
      <c r="N102" s="239"/>
      <c r="O102" s="204"/>
      <c r="P102" s="205"/>
      <c r="Q102" s="73" t="s">
        <v>3</v>
      </c>
      <c r="R102" s="55">
        <f>R100-R101</f>
        <v>1016600</v>
      </c>
      <c r="S102" s="83"/>
      <c r="T102" s="208"/>
      <c r="U102" s="257"/>
      <c r="V102" s="83"/>
      <c r="W102" s="63" t="s">
        <v>3</v>
      </c>
      <c r="X102" s="64">
        <f>X100-X101</f>
        <v>0</v>
      </c>
      <c r="Y102" s="65">
        <f t="shared" ref="Y102:AE102" si="95">Y100-Y101</f>
        <v>8.5</v>
      </c>
      <c r="Z102" s="64">
        <f t="shared" si="95"/>
        <v>0.10000000000000009</v>
      </c>
      <c r="AA102" s="64">
        <f t="shared" si="95"/>
        <v>0</v>
      </c>
      <c r="AB102" s="64">
        <f t="shared" si="95"/>
        <v>0</v>
      </c>
      <c r="AC102" s="64">
        <f t="shared" si="95"/>
        <v>8.7999999999999545</v>
      </c>
      <c r="AD102" s="64">
        <f t="shared" si="95"/>
        <v>0</v>
      </c>
      <c r="AE102" s="66">
        <f t="shared" si="95"/>
        <v>0</v>
      </c>
      <c r="AF102" s="19"/>
      <c r="AG102" s="102" t="s">
        <v>33</v>
      </c>
      <c r="AH102" s="100">
        <f>(AH101)/((K100/1000000)*8.34)</f>
        <v>8.0832034515859341</v>
      </c>
      <c r="AI102" s="100">
        <f>(AI101)/((K100/1000000)*8.34)</f>
        <v>1.0407742672433073</v>
      </c>
      <c r="AJ102" s="100">
        <f>(AJ101)/((K100/1000000)*8.34)</f>
        <v>6.4510801688634753E-2</v>
      </c>
      <c r="AK102" s="211">
        <f>(AK101)/((K100/1000000)*8.34)</f>
        <v>1.3762304360242079</v>
      </c>
      <c r="AL102" s="212"/>
      <c r="AM102" s="14"/>
      <c r="AN102" s="85"/>
      <c r="AO102" s="17"/>
      <c r="AP102" s="17"/>
      <c r="AQ102" s="93"/>
      <c r="AR102" s="106" t="s">
        <v>64</v>
      </c>
      <c r="AS102" s="130">
        <v>1.53</v>
      </c>
      <c r="AT102" s="107" t="s">
        <v>63</v>
      </c>
      <c r="AU102" s="48">
        <v>5.2999999999999999E-2</v>
      </c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</row>
    <row r="103" spans="1:81" ht="2.1" customHeight="1" thickBot="1" x14ac:dyDescent="0.3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86"/>
      <c r="T103" s="1"/>
      <c r="U103" s="129"/>
      <c r="V103" s="89"/>
      <c r="W103" s="3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86"/>
      <c r="AN103" s="86"/>
      <c r="AO103" s="1"/>
      <c r="AP103" s="1"/>
      <c r="AQ103" s="86"/>
      <c r="AR103" s="9"/>
      <c r="AS103" s="9"/>
      <c r="AT103" s="9"/>
      <c r="AU103" s="9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</row>
    <row r="104" spans="1:81" ht="18.75" customHeight="1" x14ac:dyDescent="0.3">
      <c r="A104" s="197">
        <v>26</v>
      </c>
      <c r="B104" s="110" t="s">
        <v>54</v>
      </c>
      <c r="C104" s="115">
        <v>46129300</v>
      </c>
      <c r="D104" s="50">
        <v>415194</v>
      </c>
      <c r="E104" s="50">
        <v>549033</v>
      </c>
      <c r="F104" s="52">
        <v>1553580</v>
      </c>
      <c r="G104" s="115">
        <v>48139000</v>
      </c>
      <c r="H104" s="50">
        <v>386646</v>
      </c>
      <c r="I104" s="50">
        <v>1593560</v>
      </c>
      <c r="J104" s="52">
        <v>2574870</v>
      </c>
      <c r="K104" s="252">
        <f>C106+G106</f>
        <v>1203500</v>
      </c>
      <c r="L104" s="237"/>
      <c r="M104" s="236">
        <f>D106+E106+F106+H106+I106+J106</f>
        <v>69063</v>
      </c>
      <c r="N104" s="237"/>
      <c r="O104" s="200">
        <f>M104+K104</f>
        <v>1272563</v>
      </c>
      <c r="P104" s="201"/>
      <c r="Q104" s="56" t="s">
        <v>10</v>
      </c>
      <c r="R104" s="52">
        <v>851193800</v>
      </c>
      <c r="S104" s="82"/>
      <c r="T104" s="206">
        <v>0</v>
      </c>
      <c r="U104" s="255">
        <v>1.07</v>
      </c>
      <c r="V104" s="82"/>
      <c r="W104" s="99" t="s">
        <v>10</v>
      </c>
      <c r="X104" s="59">
        <v>653</v>
      </c>
      <c r="Y104" s="59">
        <v>683.2</v>
      </c>
      <c r="Z104" s="59">
        <v>3.5</v>
      </c>
      <c r="AA104" s="59">
        <v>14.2</v>
      </c>
      <c r="AB104" s="60">
        <v>684</v>
      </c>
      <c r="AC104" s="60">
        <v>734.1</v>
      </c>
      <c r="AD104" s="59">
        <v>15.7</v>
      </c>
      <c r="AE104" s="61">
        <v>2.1</v>
      </c>
      <c r="AF104" s="19"/>
      <c r="AG104" s="99" t="s">
        <v>34</v>
      </c>
      <c r="AH104" s="22">
        <v>8.75</v>
      </c>
      <c r="AI104" s="22">
        <v>4.5</v>
      </c>
      <c r="AJ104" s="22">
        <v>1.75</v>
      </c>
      <c r="AK104" s="22">
        <v>6</v>
      </c>
      <c r="AL104" s="23">
        <v>6</v>
      </c>
      <c r="AM104" s="92"/>
      <c r="AN104" s="98" t="s">
        <v>47</v>
      </c>
      <c r="AO104" s="30">
        <v>16.100000000000001</v>
      </c>
      <c r="AP104" s="31">
        <v>7.67</v>
      </c>
      <c r="AQ104" s="93"/>
      <c r="AR104" s="41" t="s">
        <v>44</v>
      </c>
      <c r="AS104" s="77">
        <v>0</v>
      </c>
      <c r="AT104" s="42" t="s">
        <v>45</v>
      </c>
      <c r="AU104" s="78">
        <v>0.1</v>
      </c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</row>
    <row r="105" spans="1:81" ht="19.5" customHeight="1" thickBot="1" x14ac:dyDescent="0.35">
      <c r="A105" s="198"/>
      <c r="B105" s="111" t="s">
        <v>53</v>
      </c>
      <c r="C105" s="116">
        <f t="shared" ref="C105:J105" si="96">C100</f>
        <v>46129300</v>
      </c>
      <c r="D105" s="117">
        <f t="shared" si="96"/>
        <v>415194</v>
      </c>
      <c r="E105" s="117">
        <f t="shared" si="96"/>
        <v>549033</v>
      </c>
      <c r="F105" s="118">
        <f t="shared" si="96"/>
        <v>1553580</v>
      </c>
      <c r="G105" s="116">
        <f t="shared" si="96"/>
        <v>46935500</v>
      </c>
      <c r="H105" s="117">
        <f t="shared" si="96"/>
        <v>366573</v>
      </c>
      <c r="I105" s="117">
        <f t="shared" si="96"/>
        <v>1561590</v>
      </c>
      <c r="J105" s="118">
        <f t="shared" si="96"/>
        <v>2557850</v>
      </c>
      <c r="K105" s="253"/>
      <c r="L105" s="238"/>
      <c r="M105" s="238"/>
      <c r="N105" s="238"/>
      <c r="O105" s="202"/>
      <c r="P105" s="203"/>
      <c r="Q105" s="20" t="s">
        <v>11</v>
      </c>
      <c r="R105" s="53">
        <f>R100</f>
        <v>850084400</v>
      </c>
      <c r="S105" s="82"/>
      <c r="T105" s="207"/>
      <c r="U105" s="256"/>
      <c r="V105" s="82"/>
      <c r="W105" s="101" t="s">
        <v>11</v>
      </c>
      <c r="X105" s="7">
        <f t="shared" ref="X105:AE105" si="97">X100</f>
        <v>653</v>
      </c>
      <c r="Y105" s="6">
        <f t="shared" si="97"/>
        <v>668.4</v>
      </c>
      <c r="Z105" s="7">
        <f t="shared" si="97"/>
        <v>3.5</v>
      </c>
      <c r="AA105" s="7">
        <f t="shared" si="97"/>
        <v>13.9</v>
      </c>
      <c r="AB105" s="6">
        <f t="shared" si="97"/>
        <v>684</v>
      </c>
      <c r="AC105" s="7">
        <f t="shared" si="97"/>
        <v>719</v>
      </c>
      <c r="AD105" s="7">
        <f t="shared" si="97"/>
        <v>15.5</v>
      </c>
      <c r="AE105" s="62">
        <f t="shared" si="97"/>
        <v>2.1</v>
      </c>
      <c r="AF105" s="19"/>
      <c r="AG105" s="101" t="s">
        <v>31</v>
      </c>
      <c r="AH105" s="8">
        <f>(AH104*10.74)</f>
        <v>93.975000000000009</v>
      </c>
      <c r="AI105" s="8">
        <f>(AI104*2.2)</f>
        <v>9.9</v>
      </c>
      <c r="AJ105" s="8">
        <f>(AJ104*0.25)</f>
        <v>0.4375</v>
      </c>
      <c r="AK105" s="209">
        <f>AK104+AL104</f>
        <v>12</v>
      </c>
      <c r="AL105" s="210"/>
      <c r="AM105" s="14"/>
      <c r="AN105" s="32" t="s">
        <v>48</v>
      </c>
      <c r="AO105" s="33">
        <v>16.399999999999999</v>
      </c>
      <c r="AP105" s="34">
        <v>7.96</v>
      </c>
      <c r="AQ105" s="93"/>
      <c r="AR105" s="43" t="s">
        <v>43</v>
      </c>
      <c r="AS105" s="16">
        <v>0</v>
      </c>
      <c r="AT105" s="2" t="s">
        <v>46</v>
      </c>
      <c r="AU105" s="49">
        <v>1.29</v>
      </c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</row>
    <row r="106" spans="1:81" ht="19.5" customHeight="1" thickBot="1" x14ac:dyDescent="0.35">
      <c r="A106" s="199"/>
      <c r="B106" s="109" t="s">
        <v>3</v>
      </c>
      <c r="C106" s="119">
        <f t="shared" ref="C106:J106" si="98">C104-C105</f>
        <v>0</v>
      </c>
      <c r="D106" s="119">
        <f t="shared" si="98"/>
        <v>0</v>
      </c>
      <c r="E106" s="119">
        <f t="shared" si="98"/>
        <v>0</v>
      </c>
      <c r="F106" s="120">
        <f t="shared" si="98"/>
        <v>0</v>
      </c>
      <c r="G106" s="119">
        <f t="shared" si="98"/>
        <v>1203500</v>
      </c>
      <c r="H106" s="119">
        <f t="shared" si="98"/>
        <v>20073</v>
      </c>
      <c r="I106" s="119">
        <f t="shared" si="98"/>
        <v>31970</v>
      </c>
      <c r="J106" s="120">
        <f t="shared" si="98"/>
        <v>17020</v>
      </c>
      <c r="K106" s="254"/>
      <c r="L106" s="239"/>
      <c r="M106" s="239"/>
      <c r="N106" s="239"/>
      <c r="O106" s="204"/>
      <c r="P106" s="205"/>
      <c r="Q106" s="73" t="s">
        <v>3</v>
      </c>
      <c r="R106" s="55">
        <f>R104-R105</f>
        <v>1109400</v>
      </c>
      <c r="S106" s="83"/>
      <c r="T106" s="208"/>
      <c r="U106" s="257"/>
      <c r="V106" s="83"/>
      <c r="W106" s="63" t="s">
        <v>3</v>
      </c>
      <c r="X106" s="64">
        <f>X104-X105</f>
        <v>0</v>
      </c>
      <c r="Y106" s="65">
        <f t="shared" ref="Y106:AE106" si="99">Y104-Y105</f>
        <v>14.800000000000068</v>
      </c>
      <c r="Z106" s="64">
        <f t="shared" si="99"/>
        <v>0</v>
      </c>
      <c r="AA106" s="64">
        <f t="shared" si="99"/>
        <v>0.29999999999999893</v>
      </c>
      <c r="AB106" s="64">
        <f t="shared" si="99"/>
        <v>0</v>
      </c>
      <c r="AC106" s="64">
        <f t="shared" si="99"/>
        <v>15.100000000000023</v>
      </c>
      <c r="AD106" s="64">
        <f t="shared" si="99"/>
        <v>0.19999999999999929</v>
      </c>
      <c r="AE106" s="66">
        <f t="shared" si="99"/>
        <v>0</v>
      </c>
      <c r="AF106" s="19"/>
      <c r="AG106" s="102" t="s">
        <v>33</v>
      </c>
      <c r="AH106" s="100">
        <f>(AH105)/((K104/1000000)*8.34)</f>
        <v>9.3626801923645964</v>
      </c>
      <c r="AI106" s="100">
        <f>(AI105)/((K104/1000000)*8.34)</f>
        <v>0.98633183191710028</v>
      </c>
      <c r="AJ106" s="100">
        <f>(AJ105)/((K104/1000000)*8.34)</f>
        <v>4.3587896612498116E-2</v>
      </c>
      <c r="AK106" s="211">
        <f>(AK105)/((K104/1000000)*8.34)</f>
        <v>1.1955537356570911</v>
      </c>
      <c r="AL106" s="212"/>
      <c r="AM106" s="14"/>
      <c r="AN106" s="85"/>
      <c r="AO106" s="17"/>
      <c r="AP106" s="17"/>
      <c r="AQ106" s="93"/>
      <c r="AR106" s="106" t="s">
        <v>64</v>
      </c>
      <c r="AS106" s="130">
        <v>10.61</v>
      </c>
      <c r="AT106" s="107" t="s">
        <v>63</v>
      </c>
      <c r="AU106" s="48">
        <v>0.1</v>
      </c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</row>
    <row r="107" spans="1:81" ht="2.1" customHeight="1" thickBot="1" x14ac:dyDescent="0.3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86"/>
      <c r="T107" s="1"/>
      <c r="U107" s="129"/>
      <c r="V107" s="89"/>
      <c r="W107" s="3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86"/>
      <c r="AN107" s="86"/>
      <c r="AO107" s="1"/>
      <c r="AP107" s="1"/>
      <c r="AQ107" s="86"/>
      <c r="AR107" s="9"/>
      <c r="AS107" s="9"/>
      <c r="AT107" s="9"/>
      <c r="AU107" s="9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</row>
    <row r="108" spans="1:81" ht="18.75" customHeight="1" x14ac:dyDescent="0.3">
      <c r="A108" s="197">
        <v>27</v>
      </c>
      <c r="B108" s="110" t="s">
        <v>54</v>
      </c>
      <c r="C108" s="115">
        <v>46129300</v>
      </c>
      <c r="D108" s="50">
        <v>415194</v>
      </c>
      <c r="E108" s="50">
        <v>549033</v>
      </c>
      <c r="F108" s="52">
        <v>1553580</v>
      </c>
      <c r="G108" s="115">
        <v>48888000</v>
      </c>
      <c r="H108" s="50">
        <v>387600</v>
      </c>
      <c r="I108" s="50">
        <v>1625460</v>
      </c>
      <c r="J108" s="52">
        <v>2591380</v>
      </c>
      <c r="K108" s="252">
        <f>C110+G110</f>
        <v>749000</v>
      </c>
      <c r="L108" s="237"/>
      <c r="M108" s="236">
        <f>D110+E110+F110+H110+I110+J110</f>
        <v>49364</v>
      </c>
      <c r="N108" s="237"/>
      <c r="O108" s="200">
        <f>M108+K108</f>
        <v>798364</v>
      </c>
      <c r="P108" s="201"/>
      <c r="Q108" s="56" t="s">
        <v>10</v>
      </c>
      <c r="R108" s="52">
        <v>852248600</v>
      </c>
      <c r="S108" s="82"/>
      <c r="T108" s="206">
        <v>0</v>
      </c>
      <c r="U108" s="255">
        <v>1.17</v>
      </c>
      <c r="V108" s="82"/>
      <c r="W108" s="99" t="s">
        <v>10</v>
      </c>
      <c r="X108" s="59">
        <v>653</v>
      </c>
      <c r="Y108" s="59">
        <v>692.3</v>
      </c>
      <c r="Z108" s="59">
        <v>3.7</v>
      </c>
      <c r="AA108" s="59">
        <v>14.3</v>
      </c>
      <c r="AB108" s="60">
        <v>684</v>
      </c>
      <c r="AC108" s="60">
        <v>743.5</v>
      </c>
      <c r="AD108" s="59">
        <v>15.8</v>
      </c>
      <c r="AE108" s="61">
        <v>2.1</v>
      </c>
      <c r="AF108" s="19"/>
      <c r="AG108" s="99" t="s">
        <v>34</v>
      </c>
      <c r="AH108" s="22">
        <v>3.875</v>
      </c>
      <c r="AI108" s="22">
        <v>3.5</v>
      </c>
      <c r="AJ108" s="22">
        <v>1.25</v>
      </c>
      <c r="AK108" s="22">
        <v>3</v>
      </c>
      <c r="AL108" s="23">
        <v>8</v>
      </c>
      <c r="AM108" s="92"/>
      <c r="AN108" s="98" t="s">
        <v>47</v>
      </c>
      <c r="AO108" s="30">
        <v>15.2</v>
      </c>
      <c r="AP108" s="31">
        <v>7.84</v>
      </c>
      <c r="AQ108" s="93"/>
      <c r="AR108" s="41" t="s">
        <v>44</v>
      </c>
      <c r="AS108" s="77">
        <v>0</v>
      </c>
      <c r="AT108" s="42" t="s">
        <v>45</v>
      </c>
      <c r="AU108" s="78">
        <v>5.6000000000000001E-2</v>
      </c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</row>
    <row r="109" spans="1:81" ht="19.5" customHeight="1" thickBot="1" x14ac:dyDescent="0.35">
      <c r="A109" s="198"/>
      <c r="B109" s="111" t="s">
        <v>53</v>
      </c>
      <c r="C109" s="116">
        <f t="shared" ref="C109:J109" si="100">C104</f>
        <v>46129300</v>
      </c>
      <c r="D109" s="117">
        <f t="shared" si="100"/>
        <v>415194</v>
      </c>
      <c r="E109" s="117">
        <f t="shared" si="100"/>
        <v>549033</v>
      </c>
      <c r="F109" s="118">
        <f t="shared" si="100"/>
        <v>1553580</v>
      </c>
      <c r="G109" s="116">
        <f t="shared" si="100"/>
        <v>48139000</v>
      </c>
      <c r="H109" s="117">
        <f t="shared" si="100"/>
        <v>386646</v>
      </c>
      <c r="I109" s="117">
        <f t="shared" si="100"/>
        <v>1593560</v>
      </c>
      <c r="J109" s="118">
        <f t="shared" si="100"/>
        <v>2574870</v>
      </c>
      <c r="K109" s="253"/>
      <c r="L109" s="238"/>
      <c r="M109" s="238"/>
      <c r="N109" s="238"/>
      <c r="O109" s="202"/>
      <c r="P109" s="203"/>
      <c r="Q109" s="20" t="s">
        <v>11</v>
      </c>
      <c r="R109" s="53">
        <f>R104</f>
        <v>851193800</v>
      </c>
      <c r="S109" s="82"/>
      <c r="T109" s="207"/>
      <c r="U109" s="256"/>
      <c r="V109" s="82"/>
      <c r="W109" s="101" t="s">
        <v>11</v>
      </c>
      <c r="X109" s="7">
        <f t="shared" ref="X109:AE109" si="101">X104</f>
        <v>653</v>
      </c>
      <c r="Y109" s="6">
        <f t="shared" si="101"/>
        <v>683.2</v>
      </c>
      <c r="Z109" s="7">
        <f t="shared" si="101"/>
        <v>3.5</v>
      </c>
      <c r="AA109" s="7">
        <f t="shared" si="101"/>
        <v>14.2</v>
      </c>
      <c r="AB109" s="6">
        <f t="shared" si="101"/>
        <v>684</v>
      </c>
      <c r="AC109" s="7">
        <f t="shared" si="101"/>
        <v>734.1</v>
      </c>
      <c r="AD109" s="7">
        <f t="shared" si="101"/>
        <v>15.7</v>
      </c>
      <c r="AE109" s="62">
        <f t="shared" si="101"/>
        <v>2.1</v>
      </c>
      <c r="AF109" s="19"/>
      <c r="AG109" s="101" t="s">
        <v>31</v>
      </c>
      <c r="AH109" s="8">
        <f>(AH108*10.74)</f>
        <v>41.6175</v>
      </c>
      <c r="AI109" s="8">
        <f>(AI108*2.2)</f>
        <v>7.7000000000000011</v>
      </c>
      <c r="AJ109" s="8">
        <f>(AJ108*0.25)</f>
        <v>0.3125</v>
      </c>
      <c r="AK109" s="209">
        <f>AK108+AL108</f>
        <v>11</v>
      </c>
      <c r="AL109" s="210"/>
      <c r="AM109" s="14"/>
      <c r="AN109" s="32" t="s">
        <v>48</v>
      </c>
      <c r="AO109" s="33">
        <v>16.3</v>
      </c>
      <c r="AP109" s="34">
        <v>7.84</v>
      </c>
      <c r="AQ109" s="93"/>
      <c r="AR109" s="43" t="s">
        <v>43</v>
      </c>
      <c r="AS109" s="16">
        <v>0</v>
      </c>
      <c r="AT109" s="2" t="s">
        <v>46</v>
      </c>
      <c r="AU109" s="49">
        <v>0.55000000000000004</v>
      </c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</row>
    <row r="110" spans="1:81" ht="19.5" customHeight="1" thickBot="1" x14ac:dyDescent="0.35">
      <c r="A110" s="199"/>
      <c r="B110" s="109" t="s">
        <v>3</v>
      </c>
      <c r="C110" s="119">
        <f t="shared" ref="C110:J110" si="102">C108-C109</f>
        <v>0</v>
      </c>
      <c r="D110" s="119">
        <f t="shared" si="102"/>
        <v>0</v>
      </c>
      <c r="E110" s="119">
        <f t="shared" si="102"/>
        <v>0</v>
      </c>
      <c r="F110" s="120">
        <f t="shared" si="102"/>
        <v>0</v>
      </c>
      <c r="G110" s="119">
        <f t="shared" si="102"/>
        <v>749000</v>
      </c>
      <c r="H110" s="119">
        <f t="shared" si="102"/>
        <v>954</v>
      </c>
      <c r="I110" s="119">
        <f t="shared" si="102"/>
        <v>31900</v>
      </c>
      <c r="J110" s="120">
        <f t="shared" si="102"/>
        <v>16510</v>
      </c>
      <c r="K110" s="254"/>
      <c r="L110" s="239"/>
      <c r="M110" s="239"/>
      <c r="N110" s="239"/>
      <c r="O110" s="204"/>
      <c r="P110" s="205"/>
      <c r="Q110" s="73" t="s">
        <v>3</v>
      </c>
      <c r="R110" s="55">
        <f>R108-R109</f>
        <v>1054800</v>
      </c>
      <c r="S110" s="83"/>
      <c r="T110" s="208"/>
      <c r="U110" s="257"/>
      <c r="V110" s="83"/>
      <c r="W110" s="63" t="s">
        <v>3</v>
      </c>
      <c r="X110" s="64">
        <f>X108-X109</f>
        <v>0</v>
      </c>
      <c r="Y110" s="65">
        <f t="shared" ref="Y110:AE110" si="103">Y108-Y109</f>
        <v>9.0999999999999091</v>
      </c>
      <c r="Z110" s="64">
        <f t="shared" si="103"/>
        <v>0.20000000000000018</v>
      </c>
      <c r="AA110" s="64">
        <f t="shared" si="103"/>
        <v>0.10000000000000142</v>
      </c>
      <c r="AB110" s="64">
        <f t="shared" si="103"/>
        <v>0</v>
      </c>
      <c r="AC110" s="64">
        <f t="shared" si="103"/>
        <v>9.3999999999999773</v>
      </c>
      <c r="AD110" s="64">
        <f t="shared" si="103"/>
        <v>0.10000000000000142</v>
      </c>
      <c r="AE110" s="66">
        <f t="shared" si="103"/>
        <v>0</v>
      </c>
      <c r="AF110" s="19"/>
      <c r="AG110" s="102" t="s">
        <v>33</v>
      </c>
      <c r="AH110" s="100">
        <f>(AH109)/((K108/1000000)*8.34)</f>
        <v>6.662360365379258</v>
      </c>
      <c r="AI110" s="100">
        <f>(AI109)/((K108/1000000)*8.34)</f>
        <v>1.2326587328268228</v>
      </c>
      <c r="AJ110" s="100">
        <f>(AJ109)/((K108/1000000)*8.34)</f>
        <v>5.0026734286802862E-2</v>
      </c>
      <c r="AK110" s="211">
        <f>(AK109)/((K108/1000000)*8.34)</f>
        <v>1.7609410468954609</v>
      </c>
      <c r="AL110" s="212"/>
      <c r="AM110" s="14"/>
      <c r="AN110" s="85"/>
      <c r="AO110" s="17"/>
      <c r="AP110" s="17"/>
      <c r="AQ110" s="93"/>
      <c r="AR110" s="106" t="s">
        <v>64</v>
      </c>
      <c r="AS110" s="130">
        <v>1.1499999999999999</v>
      </c>
      <c r="AT110" s="107" t="s">
        <v>63</v>
      </c>
      <c r="AU110" s="48">
        <v>0.06</v>
      </c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</row>
    <row r="111" spans="1:81" ht="2.1" customHeight="1" thickBot="1" x14ac:dyDescent="0.3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86"/>
      <c r="T111" s="1"/>
      <c r="U111" s="129"/>
      <c r="V111" s="89"/>
      <c r="W111" s="3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86"/>
      <c r="AN111" s="86"/>
      <c r="AO111" s="1"/>
      <c r="AP111" s="1"/>
      <c r="AQ111" s="86"/>
      <c r="AR111" s="9"/>
      <c r="AS111" s="9"/>
      <c r="AT111" s="9"/>
      <c r="AU111" s="9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</row>
    <row r="112" spans="1:81" ht="18.75" customHeight="1" x14ac:dyDescent="0.3">
      <c r="A112" s="197">
        <v>28</v>
      </c>
      <c r="B112" s="110" t="s">
        <v>54</v>
      </c>
      <c r="C112" s="115">
        <v>47022400</v>
      </c>
      <c r="D112" s="50">
        <v>415194</v>
      </c>
      <c r="E112" s="50">
        <v>549033</v>
      </c>
      <c r="F112" s="52">
        <v>1569970</v>
      </c>
      <c r="G112" s="115">
        <v>48888000</v>
      </c>
      <c r="H112" s="50">
        <v>387608</v>
      </c>
      <c r="I112" s="50">
        <v>1625460</v>
      </c>
      <c r="J112" s="52">
        <v>2591380</v>
      </c>
      <c r="K112" s="252">
        <f>C114+G114</f>
        <v>893100</v>
      </c>
      <c r="L112" s="237"/>
      <c r="M112" s="236">
        <f>D114+E114+F114+H114+I114+J114</f>
        <v>16398</v>
      </c>
      <c r="N112" s="237"/>
      <c r="O112" s="200">
        <f>M112+K112</f>
        <v>909498</v>
      </c>
      <c r="P112" s="201"/>
      <c r="Q112" s="56" t="s">
        <v>10</v>
      </c>
      <c r="R112" s="52">
        <v>853210900</v>
      </c>
      <c r="S112" s="82"/>
      <c r="T112" s="206">
        <v>0</v>
      </c>
      <c r="U112" s="255">
        <v>1.1399999999999999</v>
      </c>
      <c r="V112" s="82"/>
      <c r="W112" s="99" t="s">
        <v>10</v>
      </c>
      <c r="X112" s="59">
        <v>664.2</v>
      </c>
      <c r="Y112" s="59">
        <v>692.3</v>
      </c>
      <c r="Z112" s="59">
        <v>3.7</v>
      </c>
      <c r="AA112" s="59">
        <v>14.3</v>
      </c>
      <c r="AB112" s="60">
        <v>695.5</v>
      </c>
      <c r="AC112" s="60">
        <v>743.5</v>
      </c>
      <c r="AD112" s="59">
        <v>15.8</v>
      </c>
      <c r="AE112" s="61">
        <v>2.1</v>
      </c>
      <c r="AF112" s="19"/>
      <c r="AG112" s="99" t="s">
        <v>34</v>
      </c>
      <c r="AH112" s="22">
        <v>2.625</v>
      </c>
      <c r="AI112" s="22">
        <v>3.25</v>
      </c>
      <c r="AJ112" s="22">
        <v>1.25</v>
      </c>
      <c r="AK112" s="22">
        <v>14</v>
      </c>
      <c r="AL112" s="23">
        <v>0</v>
      </c>
      <c r="AM112" s="92"/>
      <c r="AN112" s="98" t="s">
        <v>47</v>
      </c>
      <c r="AO112" s="30">
        <v>15.8</v>
      </c>
      <c r="AP112" s="31">
        <v>7.69</v>
      </c>
      <c r="AQ112" s="93"/>
      <c r="AR112" s="41" t="s">
        <v>44</v>
      </c>
      <c r="AS112" s="77">
        <v>5.7000000000000002E-2</v>
      </c>
      <c r="AT112" s="42" t="s">
        <v>45</v>
      </c>
      <c r="AU112" s="78">
        <v>0</v>
      </c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</row>
    <row r="113" spans="1:81" ht="19.5" customHeight="1" thickBot="1" x14ac:dyDescent="0.35">
      <c r="A113" s="198"/>
      <c r="B113" s="111" t="s">
        <v>53</v>
      </c>
      <c r="C113" s="116">
        <f t="shared" ref="C113:J113" si="104">C108</f>
        <v>46129300</v>
      </c>
      <c r="D113" s="117">
        <f t="shared" si="104"/>
        <v>415194</v>
      </c>
      <c r="E113" s="117">
        <f t="shared" si="104"/>
        <v>549033</v>
      </c>
      <c r="F113" s="118">
        <f t="shared" si="104"/>
        <v>1553580</v>
      </c>
      <c r="G113" s="116">
        <f t="shared" si="104"/>
        <v>48888000</v>
      </c>
      <c r="H113" s="117">
        <f t="shared" si="104"/>
        <v>387600</v>
      </c>
      <c r="I113" s="117">
        <f t="shared" si="104"/>
        <v>1625460</v>
      </c>
      <c r="J113" s="118">
        <f t="shared" si="104"/>
        <v>2591380</v>
      </c>
      <c r="K113" s="253"/>
      <c r="L113" s="238"/>
      <c r="M113" s="238"/>
      <c r="N113" s="238"/>
      <c r="O113" s="202"/>
      <c r="P113" s="203"/>
      <c r="Q113" s="20" t="s">
        <v>11</v>
      </c>
      <c r="R113" s="53">
        <f>R108</f>
        <v>852248600</v>
      </c>
      <c r="S113" s="82"/>
      <c r="T113" s="207"/>
      <c r="U113" s="256"/>
      <c r="V113" s="82"/>
      <c r="W113" s="101" t="s">
        <v>11</v>
      </c>
      <c r="X113" s="7">
        <f t="shared" ref="X113:AE113" si="105">X108</f>
        <v>653</v>
      </c>
      <c r="Y113" s="6">
        <f t="shared" si="105"/>
        <v>692.3</v>
      </c>
      <c r="Z113" s="7">
        <f t="shared" si="105"/>
        <v>3.7</v>
      </c>
      <c r="AA113" s="7">
        <f t="shared" si="105"/>
        <v>14.3</v>
      </c>
      <c r="AB113" s="6">
        <f t="shared" si="105"/>
        <v>684</v>
      </c>
      <c r="AC113" s="7">
        <f t="shared" si="105"/>
        <v>743.5</v>
      </c>
      <c r="AD113" s="7">
        <f t="shared" si="105"/>
        <v>15.8</v>
      </c>
      <c r="AE113" s="62">
        <f t="shared" si="105"/>
        <v>2.1</v>
      </c>
      <c r="AF113" s="19"/>
      <c r="AG113" s="101" t="s">
        <v>31</v>
      </c>
      <c r="AH113" s="8">
        <f>(AH112*10.74)</f>
        <v>28.192499999999999</v>
      </c>
      <c r="AI113" s="8">
        <f>(AI112*2.2)</f>
        <v>7.15</v>
      </c>
      <c r="AJ113" s="8">
        <f>(AJ112*0.25)</f>
        <v>0.3125</v>
      </c>
      <c r="AK113" s="209">
        <f>AK112+AL112</f>
        <v>14</v>
      </c>
      <c r="AL113" s="210"/>
      <c r="AM113" s="14"/>
      <c r="AN113" s="32" t="s">
        <v>48</v>
      </c>
      <c r="AO113" s="33">
        <v>16</v>
      </c>
      <c r="AP113" s="34">
        <v>7.84</v>
      </c>
      <c r="AQ113" s="93"/>
      <c r="AR113" s="43" t="s">
        <v>43</v>
      </c>
      <c r="AS113" s="16">
        <v>0.41899999999999998</v>
      </c>
      <c r="AT113" s="2" t="s">
        <v>46</v>
      </c>
      <c r="AU113" s="49">
        <v>0</v>
      </c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</row>
    <row r="114" spans="1:81" ht="19.5" customHeight="1" thickBot="1" x14ac:dyDescent="0.35">
      <c r="A114" s="199"/>
      <c r="B114" s="109" t="s">
        <v>3</v>
      </c>
      <c r="C114" s="119">
        <f t="shared" ref="C114:J114" si="106">C112-C113</f>
        <v>893100</v>
      </c>
      <c r="D114" s="119">
        <f t="shared" si="106"/>
        <v>0</v>
      </c>
      <c r="E114" s="119">
        <f t="shared" si="106"/>
        <v>0</v>
      </c>
      <c r="F114" s="120">
        <f t="shared" si="106"/>
        <v>16390</v>
      </c>
      <c r="G114" s="119">
        <f t="shared" si="106"/>
        <v>0</v>
      </c>
      <c r="H114" s="119">
        <f t="shared" si="106"/>
        <v>8</v>
      </c>
      <c r="I114" s="119">
        <f t="shared" si="106"/>
        <v>0</v>
      </c>
      <c r="J114" s="120">
        <f t="shared" si="106"/>
        <v>0</v>
      </c>
      <c r="K114" s="254"/>
      <c r="L114" s="239"/>
      <c r="M114" s="239"/>
      <c r="N114" s="239"/>
      <c r="O114" s="204"/>
      <c r="P114" s="205"/>
      <c r="Q114" s="73" t="s">
        <v>3</v>
      </c>
      <c r="R114" s="55">
        <f>R112-R113</f>
        <v>962300</v>
      </c>
      <c r="S114" s="83"/>
      <c r="T114" s="208"/>
      <c r="U114" s="257"/>
      <c r="V114" s="83"/>
      <c r="W114" s="63" t="s">
        <v>3</v>
      </c>
      <c r="X114" s="64">
        <f>X112-X113</f>
        <v>11.200000000000045</v>
      </c>
      <c r="Y114" s="65">
        <f t="shared" ref="Y114:AE114" si="107">Y112-Y113</f>
        <v>0</v>
      </c>
      <c r="Z114" s="64">
        <f t="shared" si="107"/>
        <v>0</v>
      </c>
      <c r="AA114" s="64">
        <f t="shared" si="107"/>
        <v>0</v>
      </c>
      <c r="AB114" s="64">
        <f t="shared" si="107"/>
        <v>11.5</v>
      </c>
      <c r="AC114" s="64">
        <f t="shared" si="107"/>
        <v>0</v>
      </c>
      <c r="AD114" s="64">
        <f t="shared" si="107"/>
        <v>0</v>
      </c>
      <c r="AE114" s="66">
        <f t="shared" si="107"/>
        <v>0</v>
      </c>
      <c r="AF114" s="19"/>
      <c r="AG114" s="102" t="s">
        <v>33</v>
      </c>
      <c r="AH114" s="100">
        <f>(AH113)/((K112/1000000)*8.34)</f>
        <v>3.7850136417570677</v>
      </c>
      <c r="AI114" s="100">
        <f>(AI113)/((K112/1000000)*8.34)</f>
        <v>0.95993074536004386</v>
      </c>
      <c r="AJ114" s="100">
        <f>(AJ113)/((K112/1000000)*8.34)</f>
        <v>4.1955015094407508E-2</v>
      </c>
      <c r="AK114" s="211">
        <f>(AK113)/((K112/1000000)*8.34)</f>
        <v>1.8795846762294566</v>
      </c>
      <c r="AL114" s="212"/>
      <c r="AM114" s="14"/>
      <c r="AN114" s="85"/>
      <c r="AO114" s="17"/>
      <c r="AP114" s="17"/>
      <c r="AQ114" s="93"/>
      <c r="AR114" s="106" t="s">
        <v>64</v>
      </c>
      <c r="AS114" s="130">
        <v>1.72</v>
      </c>
      <c r="AT114" s="107" t="s">
        <v>63</v>
      </c>
      <c r="AU114" s="48">
        <v>6.2E-2</v>
      </c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</row>
    <row r="115" spans="1:81" ht="2.1" customHeight="1" thickBot="1" x14ac:dyDescent="0.3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86"/>
      <c r="T115" s="1"/>
      <c r="U115" s="129"/>
      <c r="V115" s="89"/>
      <c r="W115" s="3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86"/>
      <c r="AN115" s="86"/>
      <c r="AO115" s="1"/>
      <c r="AP115" s="1"/>
      <c r="AQ115" s="86"/>
      <c r="AR115" s="9"/>
      <c r="AS115" s="9"/>
      <c r="AT115" s="9"/>
      <c r="AU115" s="9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</row>
    <row r="116" spans="1:81" ht="18.75" customHeight="1" x14ac:dyDescent="0.3">
      <c r="A116" s="197">
        <v>29</v>
      </c>
      <c r="B116" s="110" t="s">
        <v>54</v>
      </c>
      <c r="C116" s="115">
        <v>48099900</v>
      </c>
      <c r="D116" s="50">
        <v>422779</v>
      </c>
      <c r="E116" s="50">
        <v>585193</v>
      </c>
      <c r="F116" s="52">
        <v>1598820</v>
      </c>
      <c r="G116" s="115">
        <v>48888000</v>
      </c>
      <c r="H116" s="50">
        <v>387608</v>
      </c>
      <c r="I116" s="50">
        <v>1625460</v>
      </c>
      <c r="J116" s="52">
        <v>2591380</v>
      </c>
      <c r="K116" s="252">
        <f>C118+G118</f>
        <v>1077500</v>
      </c>
      <c r="L116" s="237"/>
      <c r="M116" s="236">
        <f>D118+E118+F118+H118+I118+J118</f>
        <v>72595</v>
      </c>
      <c r="N116" s="237"/>
      <c r="O116" s="200">
        <f>M116+K116</f>
        <v>1150095</v>
      </c>
      <c r="P116" s="201"/>
      <c r="Q116" s="56" t="s">
        <v>10</v>
      </c>
      <c r="R116" s="52">
        <v>854326700</v>
      </c>
      <c r="S116" s="82"/>
      <c r="T116" s="206">
        <v>0</v>
      </c>
      <c r="U116" s="255">
        <v>1.02</v>
      </c>
      <c r="V116" s="82"/>
      <c r="W116" s="99" t="s">
        <v>10</v>
      </c>
      <c r="X116" s="59">
        <v>677.3</v>
      </c>
      <c r="Y116" s="59">
        <v>692.3</v>
      </c>
      <c r="Z116" s="59">
        <v>3.8</v>
      </c>
      <c r="AA116" s="59">
        <v>14.3</v>
      </c>
      <c r="AB116" s="60">
        <v>709.1</v>
      </c>
      <c r="AC116" s="60">
        <v>743.5</v>
      </c>
      <c r="AD116" s="59">
        <v>16</v>
      </c>
      <c r="AE116" s="61">
        <v>2.2000000000000002</v>
      </c>
      <c r="AF116" s="19"/>
      <c r="AG116" s="99" t="s">
        <v>34</v>
      </c>
      <c r="AH116" s="22">
        <v>3.875</v>
      </c>
      <c r="AI116" s="22">
        <v>4.125</v>
      </c>
      <c r="AJ116" s="22">
        <v>1.5</v>
      </c>
      <c r="AK116" s="22">
        <v>19</v>
      </c>
      <c r="AL116" s="23">
        <v>0</v>
      </c>
      <c r="AM116" s="92"/>
      <c r="AN116" s="98" t="s">
        <v>47</v>
      </c>
      <c r="AO116" s="30">
        <v>15.1</v>
      </c>
      <c r="AP116" s="31">
        <v>7.48</v>
      </c>
      <c r="AQ116" s="93"/>
      <c r="AR116" s="41" t="s">
        <v>44</v>
      </c>
      <c r="AS116" s="77">
        <v>4.1000000000000002E-2</v>
      </c>
      <c r="AT116" s="42" t="s">
        <v>45</v>
      </c>
      <c r="AU116" s="78">
        <v>0</v>
      </c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</row>
    <row r="117" spans="1:81" ht="19.5" customHeight="1" thickBot="1" x14ac:dyDescent="0.35">
      <c r="A117" s="198"/>
      <c r="B117" s="111" t="s">
        <v>53</v>
      </c>
      <c r="C117" s="116">
        <f t="shared" ref="C117:J117" si="108">C112</f>
        <v>47022400</v>
      </c>
      <c r="D117" s="117">
        <f t="shared" si="108"/>
        <v>415194</v>
      </c>
      <c r="E117" s="117">
        <f t="shared" si="108"/>
        <v>549033</v>
      </c>
      <c r="F117" s="118">
        <f t="shared" si="108"/>
        <v>1569970</v>
      </c>
      <c r="G117" s="116">
        <f t="shared" si="108"/>
        <v>48888000</v>
      </c>
      <c r="H117" s="117">
        <f t="shared" si="108"/>
        <v>387608</v>
      </c>
      <c r="I117" s="117">
        <f t="shared" si="108"/>
        <v>1625460</v>
      </c>
      <c r="J117" s="118">
        <f t="shared" si="108"/>
        <v>2591380</v>
      </c>
      <c r="K117" s="253"/>
      <c r="L117" s="238"/>
      <c r="M117" s="238"/>
      <c r="N117" s="238"/>
      <c r="O117" s="202"/>
      <c r="P117" s="203"/>
      <c r="Q117" s="20" t="s">
        <v>11</v>
      </c>
      <c r="R117" s="53">
        <f>R112</f>
        <v>853210900</v>
      </c>
      <c r="S117" s="82"/>
      <c r="T117" s="207"/>
      <c r="U117" s="256"/>
      <c r="V117" s="82"/>
      <c r="W117" s="101" t="s">
        <v>11</v>
      </c>
      <c r="X117" s="7">
        <f t="shared" ref="X117:AE117" si="109">X112</f>
        <v>664.2</v>
      </c>
      <c r="Y117" s="6">
        <f t="shared" si="109"/>
        <v>692.3</v>
      </c>
      <c r="Z117" s="7">
        <f t="shared" si="109"/>
        <v>3.7</v>
      </c>
      <c r="AA117" s="7">
        <f t="shared" si="109"/>
        <v>14.3</v>
      </c>
      <c r="AB117" s="6">
        <f t="shared" si="109"/>
        <v>695.5</v>
      </c>
      <c r="AC117" s="7">
        <f t="shared" si="109"/>
        <v>743.5</v>
      </c>
      <c r="AD117" s="7">
        <f t="shared" si="109"/>
        <v>15.8</v>
      </c>
      <c r="AE117" s="62">
        <f t="shared" si="109"/>
        <v>2.1</v>
      </c>
      <c r="AF117" s="19"/>
      <c r="AG117" s="101" t="s">
        <v>31</v>
      </c>
      <c r="AH117" s="8">
        <f>(AH116*10.74)</f>
        <v>41.6175</v>
      </c>
      <c r="AI117" s="8">
        <f>(AI116*2.2)</f>
        <v>9.0750000000000011</v>
      </c>
      <c r="AJ117" s="8">
        <f>(AJ116*0.25)</f>
        <v>0.375</v>
      </c>
      <c r="AK117" s="209">
        <f>AK116+AL116</f>
        <v>19</v>
      </c>
      <c r="AL117" s="210"/>
      <c r="AM117" s="14"/>
      <c r="AN117" s="32" t="s">
        <v>48</v>
      </c>
      <c r="AO117" s="33">
        <v>16.100000000000001</v>
      </c>
      <c r="AP117" s="34">
        <v>7.59</v>
      </c>
      <c r="AQ117" s="93"/>
      <c r="AR117" s="43" t="s">
        <v>43</v>
      </c>
      <c r="AS117" s="16">
        <v>0.27400000000000002</v>
      </c>
      <c r="AT117" s="2" t="s">
        <v>46</v>
      </c>
      <c r="AU117" s="49">
        <v>0</v>
      </c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</row>
    <row r="118" spans="1:81" ht="19.5" customHeight="1" thickBot="1" x14ac:dyDescent="0.35">
      <c r="A118" s="199"/>
      <c r="B118" s="109" t="s">
        <v>3</v>
      </c>
      <c r="C118" s="119">
        <f t="shared" ref="C118:J118" si="110">C116-C117</f>
        <v>1077500</v>
      </c>
      <c r="D118" s="119">
        <f t="shared" si="110"/>
        <v>7585</v>
      </c>
      <c r="E118" s="119">
        <f t="shared" si="110"/>
        <v>36160</v>
      </c>
      <c r="F118" s="120">
        <f t="shared" si="110"/>
        <v>28850</v>
      </c>
      <c r="G118" s="119">
        <f t="shared" si="110"/>
        <v>0</v>
      </c>
      <c r="H118" s="119">
        <f t="shared" si="110"/>
        <v>0</v>
      </c>
      <c r="I118" s="119">
        <f t="shared" si="110"/>
        <v>0</v>
      </c>
      <c r="J118" s="120">
        <f t="shared" si="110"/>
        <v>0</v>
      </c>
      <c r="K118" s="254"/>
      <c r="L118" s="239"/>
      <c r="M118" s="239"/>
      <c r="N118" s="239"/>
      <c r="O118" s="204"/>
      <c r="P118" s="205"/>
      <c r="Q118" s="73" t="s">
        <v>3</v>
      </c>
      <c r="R118" s="55">
        <f>R116-R117</f>
        <v>1115800</v>
      </c>
      <c r="S118" s="83"/>
      <c r="T118" s="208"/>
      <c r="U118" s="257"/>
      <c r="V118" s="83"/>
      <c r="W118" s="63" t="s">
        <v>3</v>
      </c>
      <c r="X118" s="64">
        <f>X116-X117</f>
        <v>13.099999999999909</v>
      </c>
      <c r="Y118" s="65">
        <f t="shared" ref="Y118:AE118" si="111">Y116-Y117</f>
        <v>0</v>
      </c>
      <c r="Z118" s="64">
        <f t="shared" si="111"/>
        <v>9.9999999999999645E-2</v>
      </c>
      <c r="AA118" s="64">
        <f t="shared" si="111"/>
        <v>0</v>
      </c>
      <c r="AB118" s="64">
        <f t="shared" si="111"/>
        <v>13.600000000000023</v>
      </c>
      <c r="AC118" s="64">
        <f t="shared" si="111"/>
        <v>0</v>
      </c>
      <c r="AD118" s="64">
        <f t="shared" si="111"/>
        <v>0.19999999999999929</v>
      </c>
      <c r="AE118" s="66">
        <f t="shared" si="111"/>
        <v>0.10000000000000009</v>
      </c>
      <c r="AF118" s="19"/>
      <c r="AG118" s="102" t="s">
        <v>33</v>
      </c>
      <c r="AH118" s="100">
        <f>(AH117)/((K116/1000000)*8.34)</f>
        <v>4.6311906391360234</v>
      </c>
      <c r="AI118" s="100">
        <f>(AI117)/((K116/1000000)*8.34)</f>
        <v>1.0098649618588194</v>
      </c>
      <c r="AJ118" s="100">
        <f>(AJ117)/((K116/1000000)*8.34)</f>
        <v>4.1729957101604098E-2</v>
      </c>
      <c r="AK118" s="211">
        <f>(AK117)/((K116/1000000)*8.34)</f>
        <v>2.1143178264812743</v>
      </c>
      <c r="AL118" s="212"/>
      <c r="AM118" s="14"/>
      <c r="AN118" s="85"/>
      <c r="AO118" s="17"/>
      <c r="AP118" s="17"/>
      <c r="AQ118" s="93"/>
      <c r="AR118" s="106" t="s">
        <v>64</v>
      </c>
      <c r="AS118" s="130">
        <v>1.07</v>
      </c>
      <c r="AT118" s="107" t="s">
        <v>63</v>
      </c>
      <c r="AU118" s="48">
        <v>4.1000000000000002E-2</v>
      </c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</row>
    <row r="119" spans="1:81" ht="2.1" customHeight="1" thickBot="1" x14ac:dyDescent="0.3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86"/>
      <c r="T119" s="1"/>
      <c r="U119" s="129"/>
      <c r="V119" s="89"/>
      <c r="W119" s="3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86"/>
      <c r="AN119" s="86"/>
      <c r="AO119" s="1"/>
      <c r="AP119" s="1"/>
      <c r="AQ119" s="86"/>
      <c r="AR119" s="9"/>
      <c r="AS119" s="9"/>
      <c r="AT119" s="9"/>
      <c r="AU119" s="9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</row>
    <row r="120" spans="1:81" ht="18.75" customHeight="1" x14ac:dyDescent="0.3">
      <c r="A120" s="197">
        <v>30</v>
      </c>
      <c r="B120" s="110" t="s">
        <v>54</v>
      </c>
      <c r="C120" s="115">
        <v>49056400</v>
      </c>
      <c r="D120" s="50">
        <v>430354</v>
      </c>
      <c r="E120" s="50">
        <v>585193</v>
      </c>
      <c r="F120" s="52">
        <v>1616190</v>
      </c>
      <c r="G120" s="115">
        <v>48888000</v>
      </c>
      <c r="H120" s="50">
        <v>387608</v>
      </c>
      <c r="I120" s="50">
        <v>1625460</v>
      </c>
      <c r="J120" s="52">
        <v>2591380</v>
      </c>
      <c r="K120" s="252">
        <f>C122+G122</f>
        <v>956500</v>
      </c>
      <c r="L120" s="237"/>
      <c r="M120" s="236">
        <f>D122+E122+F122+H122+I122+J122</f>
        <v>24945</v>
      </c>
      <c r="N120" s="237"/>
      <c r="O120" s="200">
        <f>M120+K120</f>
        <v>981445</v>
      </c>
      <c r="P120" s="201"/>
      <c r="Q120" s="56" t="s">
        <v>10</v>
      </c>
      <c r="R120" s="52">
        <v>855392600</v>
      </c>
      <c r="S120" s="82"/>
      <c r="T120" s="206">
        <v>0</v>
      </c>
      <c r="U120" s="255">
        <v>1.0900000000000001</v>
      </c>
      <c r="V120" s="82"/>
      <c r="W120" s="99" t="s">
        <v>10</v>
      </c>
      <c r="X120" s="59">
        <v>688.9</v>
      </c>
      <c r="Y120" s="59">
        <v>692.3</v>
      </c>
      <c r="Z120" s="59">
        <v>4</v>
      </c>
      <c r="AA120" s="59">
        <v>14.3</v>
      </c>
      <c r="AB120" s="60">
        <v>721</v>
      </c>
      <c r="AC120" s="60">
        <v>743.5</v>
      </c>
      <c r="AD120" s="59">
        <v>16</v>
      </c>
      <c r="AE120" s="61">
        <v>2.2000000000000002</v>
      </c>
      <c r="AF120" s="19"/>
      <c r="AG120" s="99" t="s">
        <v>34</v>
      </c>
      <c r="AH120" s="22">
        <v>3</v>
      </c>
      <c r="AI120" s="22">
        <v>4</v>
      </c>
      <c r="AJ120" s="22">
        <v>1.5</v>
      </c>
      <c r="AK120" s="22">
        <v>17</v>
      </c>
      <c r="AL120" s="23">
        <v>0</v>
      </c>
      <c r="AM120" s="92"/>
      <c r="AN120" s="98" t="s">
        <v>47</v>
      </c>
      <c r="AO120" s="30">
        <v>15.8</v>
      </c>
      <c r="AP120" s="31">
        <v>7.44</v>
      </c>
      <c r="AQ120" s="93"/>
      <c r="AR120" s="41" t="s">
        <v>44</v>
      </c>
      <c r="AS120" s="77">
        <v>0.04</v>
      </c>
      <c r="AT120" s="42" t="s">
        <v>45</v>
      </c>
      <c r="AU120" s="78">
        <v>0</v>
      </c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</row>
    <row r="121" spans="1:81" ht="19.5" customHeight="1" thickBot="1" x14ac:dyDescent="0.35">
      <c r="A121" s="198"/>
      <c r="B121" s="111" t="s">
        <v>53</v>
      </c>
      <c r="C121" s="116">
        <f t="shared" ref="C121:J121" si="112">C116</f>
        <v>48099900</v>
      </c>
      <c r="D121" s="117">
        <f t="shared" si="112"/>
        <v>422779</v>
      </c>
      <c r="E121" s="117">
        <f t="shared" si="112"/>
        <v>585193</v>
      </c>
      <c r="F121" s="118">
        <f t="shared" si="112"/>
        <v>1598820</v>
      </c>
      <c r="G121" s="116">
        <f t="shared" si="112"/>
        <v>48888000</v>
      </c>
      <c r="H121" s="117">
        <f t="shared" si="112"/>
        <v>387608</v>
      </c>
      <c r="I121" s="117">
        <f t="shared" si="112"/>
        <v>1625460</v>
      </c>
      <c r="J121" s="118">
        <f t="shared" si="112"/>
        <v>2591380</v>
      </c>
      <c r="K121" s="253"/>
      <c r="L121" s="238"/>
      <c r="M121" s="238"/>
      <c r="N121" s="238"/>
      <c r="O121" s="202"/>
      <c r="P121" s="203"/>
      <c r="Q121" s="20" t="s">
        <v>11</v>
      </c>
      <c r="R121" s="53">
        <f>R116</f>
        <v>854326700</v>
      </c>
      <c r="S121" s="82"/>
      <c r="T121" s="207"/>
      <c r="U121" s="256"/>
      <c r="V121" s="82"/>
      <c r="W121" s="101" t="s">
        <v>11</v>
      </c>
      <c r="X121" s="7">
        <f t="shared" ref="X121:AE121" si="113">X116</f>
        <v>677.3</v>
      </c>
      <c r="Y121" s="6">
        <f t="shared" si="113"/>
        <v>692.3</v>
      </c>
      <c r="Z121" s="7">
        <f t="shared" si="113"/>
        <v>3.8</v>
      </c>
      <c r="AA121" s="7">
        <f t="shared" si="113"/>
        <v>14.3</v>
      </c>
      <c r="AB121" s="6">
        <f t="shared" si="113"/>
        <v>709.1</v>
      </c>
      <c r="AC121" s="7">
        <f t="shared" si="113"/>
        <v>743.5</v>
      </c>
      <c r="AD121" s="7">
        <f t="shared" si="113"/>
        <v>16</v>
      </c>
      <c r="AE121" s="62">
        <f t="shared" si="113"/>
        <v>2.2000000000000002</v>
      </c>
      <c r="AF121" s="19"/>
      <c r="AG121" s="101" t="s">
        <v>31</v>
      </c>
      <c r="AH121" s="8">
        <f>(AH120*10.74)</f>
        <v>32.22</v>
      </c>
      <c r="AI121" s="8">
        <f>(AI120*2.2)</f>
        <v>8.8000000000000007</v>
      </c>
      <c r="AJ121" s="8">
        <f>(AJ120*0.25)</f>
        <v>0.375</v>
      </c>
      <c r="AK121" s="209">
        <f>AK120+AL120</f>
        <v>17</v>
      </c>
      <c r="AL121" s="210"/>
      <c r="AM121" s="14"/>
      <c r="AN121" s="32" t="s">
        <v>48</v>
      </c>
      <c r="AO121" s="33">
        <v>16.7</v>
      </c>
      <c r="AP121" s="34">
        <v>7.69</v>
      </c>
      <c r="AQ121" s="93"/>
      <c r="AR121" s="43" t="s">
        <v>43</v>
      </c>
      <c r="AS121" s="16">
        <v>0.251</v>
      </c>
      <c r="AT121" s="2" t="s">
        <v>46</v>
      </c>
      <c r="AU121" s="49">
        <v>0</v>
      </c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</row>
    <row r="122" spans="1:81" ht="19.5" customHeight="1" thickBot="1" x14ac:dyDescent="0.35">
      <c r="A122" s="199"/>
      <c r="B122" s="109" t="s">
        <v>3</v>
      </c>
      <c r="C122" s="119">
        <f t="shared" ref="C122:J122" si="114">C120-C121</f>
        <v>956500</v>
      </c>
      <c r="D122" s="119">
        <f t="shared" si="114"/>
        <v>7575</v>
      </c>
      <c r="E122" s="119">
        <f t="shared" si="114"/>
        <v>0</v>
      </c>
      <c r="F122" s="120">
        <f t="shared" si="114"/>
        <v>17370</v>
      </c>
      <c r="G122" s="119">
        <f t="shared" si="114"/>
        <v>0</v>
      </c>
      <c r="H122" s="119">
        <f t="shared" si="114"/>
        <v>0</v>
      </c>
      <c r="I122" s="119">
        <f t="shared" si="114"/>
        <v>0</v>
      </c>
      <c r="J122" s="120">
        <f t="shared" si="114"/>
        <v>0</v>
      </c>
      <c r="K122" s="254"/>
      <c r="L122" s="239"/>
      <c r="M122" s="239"/>
      <c r="N122" s="239"/>
      <c r="O122" s="204"/>
      <c r="P122" s="205"/>
      <c r="Q122" s="73" t="s">
        <v>3</v>
      </c>
      <c r="R122" s="55">
        <f>R120-R121</f>
        <v>1065900</v>
      </c>
      <c r="S122" s="83"/>
      <c r="T122" s="208"/>
      <c r="U122" s="257"/>
      <c r="V122" s="83"/>
      <c r="W122" s="63" t="s">
        <v>3</v>
      </c>
      <c r="X122" s="64">
        <f>X120-X121</f>
        <v>11.600000000000023</v>
      </c>
      <c r="Y122" s="65">
        <f t="shared" ref="Y122:AE122" si="115">Y120-Y121</f>
        <v>0</v>
      </c>
      <c r="Z122" s="64">
        <f t="shared" si="115"/>
        <v>0.20000000000000018</v>
      </c>
      <c r="AA122" s="64">
        <f t="shared" si="115"/>
        <v>0</v>
      </c>
      <c r="AB122" s="64">
        <f t="shared" si="115"/>
        <v>11.899999999999977</v>
      </c>
      <c r="AC122" s="64">
        <f t="shared" si="115"/>
        <v>0</v>
      </c>
      <c r="AD122" s="64">
        <f t="shared" si="115"/>
        <v>0</v>
      </c>
      <c r="AE122" s="66">
        <f t="shared" si="115"/>
        <v>0</v>
      </c>
      <c r="AF122" s="19"/>
      <c r="AG122" s="102" t="s">
        <v>33</v>
      </c>
      <c r="AH122" s="100">
        <f>(AH121)/((K120/1000000)*8.34)</f>
        <v>4.0390061186805912</v>
      </c>
      <c r="AI122" s="100">
        <f>(AI121)/((K120/1000000)*8.34)</f>
        <v>1.1031425774174179</v>
      </c>
      <c r="AJ122" s="100">
        <f>(AJ121)/((K120/1000000)*8.34)</f>
        <v>4.700891665131042E-2</v>
      </c>
      <c r="AK122" s="211">
        <f>(AK121)/((K120/1000000)*8.34)</f>
        <v>2.1310708881927392</v>
      </c>
      <c r="AL122" s="212"/>
      <c r="AM122" s="14"/>
      <c r="AN122" s="85"/>
      <c r="AO122" s="17"/>
      <c r="AP122" s="17"/>
      <c r="AQ122" s="93"/>
      <c r="AR122" s="106" t="s">
        <v>64</v>
      </c>
      <c r="AS122" s="130">
        <v>1</v>
      </c>
      <c r="AT122" s="107" t="s">
        <v>63</v>
      </c>
      <c r="AU122" s="48">
        <v>4.2000000000000003E-2</v>
      </c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</row>
    <row r="123" spans="1:81" ht="2.1" customHeight="1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86"/>
      <c r="T123" s="1"/>
      <c r="U123" s="129"/>
      <c r="V123" s="89"/>
      <c r="W123" s="3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86"/>
      <c r="AN123" s="86"/>
      <c r="AO123" s="1"/>
      <c r="AP123" s="1"/>
      <c r="AQ123" s="86"/>
      <c r="AR123" s="9"/>
      <c r="AS123" s="9"/>
      <c r="AT123" s="9"/>
      <c r="AU123" s="9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</row>
    <row r="124" spans="1:81" ht="18.75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86"/>
      <c r="T124" s="1"/>
      <c r="U124" s="1"/>
      <c r="V124" s="89"/>
      <c r="W124" s="3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86"/>
      <c r="AN124" s="1"/>
      <c r="AO124" s="1"/>
      <c r="AP124" s="1"/>
      <c r="AQ124" s="86"/>
      <c r="AR124" s="9"/>
      <c r="AS124" s="9"/>
      <c r="AT124" s="9"/>
      <c r="AU124" s="9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</row>
    <row r="125" spans="1:81" ht="18.75" x14ac:dyDescent="0.3">
      <c r="A125" s="1"/>
      <c r="B125" s="1"/>
      <c r="C125" s="146">
        <f>C120-C5</f>
        <v>18438500</v>
      </c>
      <c r="D125" s="146">
        <f t="shared" ref="D125:F125" si="116">D120-D5</f>
        <v>141928</v>
      </c>
      <c r="E125" s="146">
        <f t="shared" si="116"/>
        <v>585193</v>
      </c>
      <c r="F125" s="146">
        <f t="shared" si="116"/>
        <v>678258</v>
      </c>
      <c r="G125" s="146">
        <f>G120-G5</f>
        <v>19577900</v>
      </c>
      <c r="H125" s="146">
        <f t="shared" ref="H125:J125" si="117">H120-H5</f>
        <v>145264</v>
      </c>
      <c r="I125" s="146">
        <f t="shared" si="117"/>
        <v>667405</v>
      </c>
      <c r="J125" s="146">
        <f t="shared" si="117"/>
        <v>798430</v>
      </c>
      <c r="K125" s="258">
        <f>C125+G125</f>
        <v>38016400</v>
      </c>
      <c r="L125" s="250"/>
      <c r="M125" s="258">
        <f>SUM(D125:F125)+SUM(H125:J125)</f>
        <v>3016478</v>
      </c>
      <c r="N125" s="250"/>
      <c r="O125" s="258">
        <f>K125+M125</f>
        <v>41032878</v>
      </c>
      <c r="P125" s="250"/>
      <c r="Q125" s="1"/>
      <c r="R125" s="147">
        <f>R120-R5</f>
        <v>42899800</v>
      </c>
      <c r="S125" s="86"/>
      <c r="T125" s="1"/>
      <c r="U125" s="1"/>
      <c r="V125" s="89"/>
      <c r="W125" s="3"/>
      <c r="X125" s="1"/>
      <c r="Y125" s="1"/>
      <c r="Z125" s="1"/>
      <c r="AA125" s="1"/>
      <c r="AB125" s="145">
        <f>AB120-AB5</f>
        <v>273.5</v>
      </c>
      <c r="AC125" s="145">
        <f>AC120-AC5</f>
        <v>291</v>
      </c>
      <c r="AD125" s="1"/>
      <c r="AE125" s="1"/>
      <c r="AF125" s="1"/>
      <c r="AG125" s="1"/>
      <c r="AH125" s="148">
        <f>SUM(AH121,AH117,AH113,AH109,AH105,AH101,AH97,AH93,AH89,AH85,AH81,AH77,AH73,AH69,AH29,AH25,AH21,AH17,AH13,AH9,AH5)</f>
        <v>976.66875000000005</v>
      </c>
      <c r="AI125" s="148">
        <f>SUM(AI121,AI117,AI113,AI109,AI105,AI101,AI97,AI93,AI89,AI85,AI81,AI77,AI73,AI69,AI29,AI25,AI21,AI17,AI13,AI9,AI5)</f>
        <v>295.21249999999998</v>
      </c>
      <c r="AJ125" s="148">
        <f>SUM(AJ121,AJ117,AJ113,AJ109,AJ105,AJ101,AJ97,AJ93,AJ89,AJ85,AJ81,AJ77,AJ73,AJ69,AJ29,AJ25,AJ21,AJ17,AJ13,AJ9,AJ5)</f>
        <v>6.40625</v>
      </c>
      <c r="AK125" s="249">
        <f>SUM(AK121,AK117,AK113,AK109,AK105,AK101,AK97,AK93,AK89,AK85,AK81,AK73,AK69,AK29,AK21,AK25,AK17,AK13,AK9,AK5)</f>
        <v>370</v>
      </c>
      <c r="AL125" s="250"/>
      <c r="AM125" s="86"/>
      <c r="AN125" s="1"/>
      <c r="AO125" s="149">
        <f>AVERAGE(AO121,AO117,AO113,AO109,AO105,AO101,AO97,AO93,AO89,AO85,AO81,AO77,AO73,AO69,AO65,AO61,AO57,AO53,AO49,AO45,AO41,AO37,AO33,AO29,AO25,AO21,AO17,AO13,AO9,AO5)</f>
        <v>17.253333333333337</v>
      </c>
      <c r="AP125" s="148">
        <f>AVERAGE(AP121,AP117,AP113,AP109,AP105,AP101,AP97,AP93,AP89,AP85,AP81,AP77,AP73,AP69,AP65,AP61,AP57,AP53,AP49,AP45,AP41,AP37,AP33,AP29,AP25,AP21,AP17,AP13,AP9,AP5)</f>
        <v>7.749666666666668</v>
      </c>
      <c r="AQ125" s="86"/>
      <c r="AR125" s="9"/>
      <c r="AS125" s="9"/>
      <c r="AT125" s="9"/>
      <c r="AU125" s="150">
        <f>AVERAGE(AU122,AU118,AU114,AU110,AU106,AU102,AU98,AU94,AU90,AU86,AU82,AU78,AU74,AU34,AU30,AU26,AU22,AU18,AU14,AU10,AU6)</f>
        <v>5.9523809523809534E-2</v>
      </c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</row>
    <row r="126" spans="1:81" ht="18.75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86"/>
      <c r="T126" s="1"/>
      <c r="U126" s="148">
        <f>AVERAGE(U4:U122)</f>
        <v>1.0919999999999999</v>
      </c>
      <c r="V126" s="89"/>
      <c r="W126" s="3"/>
      <c r="X126" s="1"/>
      <c r="Y126" s="1"/>
      <c r="Z126" s="1"/>
      <c r="AA126" s="1"/>
      <c r="AB126" s="251">
        <f>AB125+AC125</f>
        <v>564.5</v>
      </c>
      <c r="AC126" s="250"/>
      <c r="AD126" s="1"/>
      <c r="AE126" s="1"/>
      <c r="AF126" s="1"/>
      <c r="AG126" s="1"/>
      <c r="AH126" s="1"/>
      <c r="AI126" s="1"/>
      <c r="AJ126" s="1"/>
      <c r="AK126" s="1"/>
      <c r="AL126" s="1"/>
      <c r="AM126" s="86"/>
      <c r="AN126" s="1"/>
      <c r="AO126" s="1"/>
      <c r="AP126" s="1"/>
      <c r="AQ126" s="86"/>
      <c r="AR126" s="9"/>
      <c r="AS126" s="9"/>
      <c r="AT126" s="9"/>
      <c r="AU126" s="9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</row>
    <row r="127" spans="1:81" ht="18.75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86"/>
      <c r="T127" s="1"/>
      <c r="U127" s="1"/>
      <c r="V127" s="89"/>
      <c r="W127" s="3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86"/>
      <c r="AN127" s="1"/>
      <c r="AO127" s="1"/>
      <c r="AP127" s="1"/>
      <c r="AQ127" s="86"/>
      <c r="AR127" s="9"/>
      <c r="AS127" s="9"/>
      <c r="AT127" s="9"/>
      <c r="AU127" s="9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</row>
    <row r="128" spans="1:81" ht="18.75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86"/>
      <c r="T128" s="1"/>
      <c r="U128" s="1"/>
      <c r="V128" s="89"/>
      <c r="W128" s="3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86"/>
      <c r="AN128" s="1"/>
      <c r="AO128" s="1"/>
      <c r="AP128" s="1"/>
      <c r="AQ128" s="86"/>
      <c r="AR128" s="9"/>
      <c r="AS128" s="9"/>
      <c r="AT128" s="9"/>
      <c r="AU128" s="9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</row>
    <row r="129" spans="1:81" ht="18.75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86"/>
      <c r="T129" s="1"/>
      <c r="U129" s="1"/>
      <c r="V129" s="89"/>
      <c r="W129" s="3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86"/>
      <c r="AN129" s="1"/>
      <c r="AO129" s="1"/>
      <c r="AP129" s="1"/>
      <c r="AQ129" s="86"/>
      <c r="AR129" s="9"/>
      <c r="AS129" s="9"/>
      <c r="AT129" s="9"/>
      <c r="AU129" s="9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</row>
    <row r="130" spans="1:81" ht="18.75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86"/>
      <c r="T130" s="1"/>
      <c r="U130" s="1"/>
      <c r="V130" s="89"/>
      <c r="W130" s="3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86"/>
      <c r="AN130" s="1"/>
      <c r="AO130" s="1"/>
      <c r="AP130" s="1"/>
      <c r="AQ130" s="86"/>
      <c r="AR130" s="9"/>
      <c r="AS130" s="9"/>
      <c r="AT130" s="9"/>
      <c r="AU130" s="9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</row>
    <row r="131" spans="1:81" ht="18.75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86"/>
      <c r="T131" s="1"/>
      <c r="U131" s="1"/>
      <c r="V131" s="89"/>
      <c r="W131" s="3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86"/>
      <c r="AN131" s="1"/>
      <c r="AO131" s="1"/>
      <c r="AP131" s="1"/>
      <c r="AQ131" s="86"/>
      <c r="AR131" s="9"/>
      <c r="AS131" s="9"/>
      <c r="AT131" s="9"/>
      <c r="AU131" s="9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</row>
    <row r="132" spans="1:81" ht="18.75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86"/>
      <c r="T132" s="1"/>
      <c r="U132" s="1"/>
      <c r="V132" s="89"/>
      <c r="W132" s="3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86"/>
      <c r="AN132" s="1"/>
      <c r="AO132" s="1"/>
      <c r="AP132" s="1"/>
      <c r="AQ132" s="86"/>
      <c r="AR132" s="9"/>
      <c r="AS132" s="9"/>
      <c r="AT132" s="9"/>
      <c r="AU132" s="9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</row>
    <row r="133" spans="1:81" ht="18.75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86"/>
      <c r="T133" s="1"/>
      <c r="U133" s="1"/>
      <c r="V133" s="89"/>
      <c r="W133" s="3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86"/>
      <c r="AN133" s="1"/>
      <c r="AO133" s="1"/>
      <c r="AP133" s="1"/>
      <c r="AQ133" s="86"/>
      <c r="AR133" s="9"/>
      <c r="AS133" s="9"/>
      <c r="AT133" s="9"/>
      <c r="AU133" s="9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</row>
    <row r="134" spans="1:81" ht="18.75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86"/>
      <c r="T134" s="1"/>
      <c r="U134" s="1"/>
      <c r="V134" s="89"/>
      <c r="W134" s="3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86"/>
      <c r="AN134" s="1"/>
      <c r="AO134" s="1"/>
      <c r="AP134" s="1"/>
      <c r="AQ134" s="86"/>
      <c r="AR134" s="9"/>
      <c r="AS134" s="9"/>
      <c r="AT134" s="9"/>
      <c r="AU134" s="9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</row>
    <row r="135" spans="1:81" ht="18.75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86"/>
      <c r="T135" s="1"/>
      <c r="U135" s="1"/>
      <c r="V135" s="89"/>
      <c r="W135" s="3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86"/>
      <c r="AN135" s="1"/>
      <c r="AO135" s="1"/>
      <c r="AP135" s="1"/>
      <c r="AQ135" s="86"/>
      <c r="AR135" s="9"/>
      <c r="AS135" s="9"/>
      <c r="AT135" s="9"/>
      <c r="AU135" s="9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</row>
    <row r="136" spans="1:81" ht="18.75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86"/>
      <c r="T136" s="1"/>
      <c r="U136" s="1"/>
      <c r="V136" s="89"/>
      <c r="W136" s="3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86"/>
      <c r="AN136" s="1"/>
      <c r="AO136" s="1"/>
      <c r="AP136" s="1"/>
      <c r="AQ136" s="86"/>
      <c r="AR136" s="9"/>
      <c r="AS136" s="9"/>
      <c r="AT136" s="9"/>
      <c r="AU136" s="9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</row>
    <row r="137" spans="1:81" ht="18.75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86"/>
      <c r="T137" s="1"/>
      <c r="U137" s="1"/>
      <c r="V137" s="89"/>
      <c r="W137" s="3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86"/>
      <c r="AN137" s="1"/>
      <c r="AO137" s="1"/>
      <c r="AP137" s="1"/>
      <c r="AQ137" s="86"/>
      <c r="AR137" s="9"/>
      <c r="AS137" s="9"/>
      <c r="AT137" s="9"/>
      <c r="AU137" s="9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</row>
    <row r="138" spans="1:81" ht="18.75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86"/>
      <c r="T138" s="1"/>
      <c r="U138" s="1"/>
      <c r="V138" s="89"/>
      <c r="W138" s="3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86"/>
      <c r="AN138" s="1"/>
      <c r="AO138" s="1"/>
      <c r="AP138" s="1"/>
      <c r="AQ138" s="86"/>
      <c r="AR138" s="9"/>
      <c r="AS138" s="9"/>
      <c r="AT138" s="9"/>
      <c r="AU138" s="9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</row>
    <row r="139" spans="1:81" ht="18.75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86"/>
      <c r="T139" s="1"/>
      <c r="U139" s="1"/>
      <c r="V139" s="89"/>
      <c r="W139" s="3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86"/>
      <c r="AN139" s="1"/>
      <c r="AO139" s="1"/>
      <c r="AP139" s="1"/>
      <c r="AQ139" s="86"/>
      <c r="AR139" s="9"/>
      <c r="AS139" s="9"/>
      <c r="AT139" s="9"/>
      <c r="AU139" s="9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</row>
    <row r="140" spans="1:81" ht="18.75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86"/>
      <c r="T140" s="1"/>
      <c r="U140" s="1"/>
      <c r="V140" s="89"/>
      <c r="W140" s="3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86"/>
      <c r="AN140" s="1"/>
      <c r="AO140" s="1"/>
      <c r="AP140" s="1"/>
      <c r="AQ140" s="86"/>
      <c r="AR140" s="9"/>
      <c r="AS140" s="9"/>
      <c r="AT140" s="9"/>
      <c r="AU140" s="9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</row>
    <row r="141" spans="1:81" ht="18.75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86"/>
      <c r="T141" s="1"/>
      <c r="U141" s="1"/>
      <c r="V141" s="89"/>
      <c r="W141" s="3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86"/>
      <c r="AN141" s="1"/>
      <c r="AO141" s="1"/>
      <c r="AP141" s="1"/>
      <c r="AQ141" s="86"/>
      <c r="AR141" s="9"/>
      <c r="AS141" s="9"/>
      <c r="AT141" s="9"/>
      <c r="AU141" s="9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</row>
    <row r="142" spans="1:81" ht="18.75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86"/>
      <c r="T142" s="1"/>
      <c r="U142" s="1"/>
      <c r="V142" s="89"/>
      <c r="W142" s="3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86"/>
      <c r="AN142" s="1"/>
      <c r="AO142" s="1"/>
      <c r="AP142" s="1"/>
      <c r="AQ142" s="86"/>
      <c r="AR142" s="9"/>
      <c r="AS142" s="9"/>
      <c r="AT142" s="9"/>
      <c r="AU142" s="9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</row>
    <row r="143" spans="1:81" ht="18.75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86"/>
      <c r="T143" s="1"/>
      <c r="U143" s="1"/>
      <c r="V143" s="89"/>
      <c r="W143" s="3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86"/>
      <c r="AN143" s="1"/>
      <c r="AO143" s="1"/>
      <c r="AP143" s="1"/>
      <c r="AQ143" s="86"/>
      <c r="AR143" s="9"/>
      <c r="AS143" s="9"/>
      <c r="AT143" s="9"/>
      <c r="AU143" s="9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</row>
    <row r="144" spans="1:81" ht="18.75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86"/>
      <c r="T144" s="1"/>
      <c r="U144" s="1"/>
      <c r="V144" s="89"/>
      <c r="W144" s="3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86"/>
      <c r="AN144" s="1"/>
      <c r="AO144" s="1"/>
      <c r="AP144" s="1"/>
      <c r="AQ144" s="86"/>
      <c r="AR144" s="9"/>
      <c r="AS144" s="9"/>
      <c r="AT144" s="9"/>
      <c r="AU144" s="9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</row>
    <row r="145" spans="1:81" ht="18.75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86"/>
      <c r="T145" s="1"/>
      <c r="U145" s="1"/>
      <c r="V145" s="89"/>
      <c r="W145" s="3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86"/>
      <c r="AN145" s="1"/>
      <c r="AO145" s="1"/>
      <c r="AP145" s="1"/>
      <c r="AQ145" s="86"/>
      <c r="AR145" s="9"/>
      <c r="AS145" s="9"/>
      <c r="AT145" s="9"/>
      <c r="AU145" s="9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</row>
    <row r="146" spans="1:81" ht="18.75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86"/>
      <c r="T146" s="1"/>
      <c r="U146" s="1"/>
      <c r="V146" s="89"/>
      <c r="W146" s="3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86"/>
      <c r="AN146" s="1"/>
      <c r="AO146" s="1"/>
      <c r="AP146" s="1"/>
      <c r="AQ146" s="86"/>
      <c r="AR146" s="9"/>
      <c r="AS146" s="9"/>
      <c r="AT146" s="9"/>
      <c r="AU146" s="9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</row>
    <row r="147" spans="1:81" ht="18.75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86"/>
      <c r="T147" s="1"/>
      <c r="U147" s="1"/>
      <c r="V147" s="89"/>
      <c r="W147" s="3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86"/>
      <c r="AN147" s="1"/>
      <c r="AO147" s="1"/>
      <c r="AP147" s="1"/>
      <c r="AQ147" s="86"/>
      <c r="AR147" s="9"/>
      <c r="AS147" s="9"/>
      <c r="AT147" s="9"/>
      <c r="AU147" s="9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</row>
    <row r="148" spans="1:81" ht="18.75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86"/>
      <c r="T148" s="1"/>
      <c r="U148" s="1"/>
      <c r="V148" s="89"/>
      <c r="W148" s="3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86"/>
      <c r="AN148" s="1"/>
      <c r="AO148" s="1"/>
      <c r="AP148" s="1"/>
      <c r="AQ148" s="86"/>
      <c r="AR148" s="9"/>
      <c r="AS148" s="9"/>
      <c r="AT148" s="9"/>
      <c r="AU148" s="9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</row>
    <row r="149" spans="1:81" ht="18.75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86"/>
      <c r="T149" s="1"/>
      <c r="U149" s="1"/>
      <c r="V149" s="89"/>
      <c r="W149" s="3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86"/>
      <c r="AN149" s="1"/>
      <c r="AO149" s="1"/>
      <c r="AP149" s="1"/>
      <c r="AQ149" s="86"/>
      <c r="AR149" s="9"/>
      <c r="AS149" s="9"/>
      <c r="AT149" s="9"/>
      <c r="AU149" s="9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</row>
    <row r="150" spans="1:81" ht="18.75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86"/>
      <c r="T150" s="1"/>
      <c r="U150" s="1"/>
      <c r="V150" s="89"/>
      <c r="W150" s="3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86"/>
      <c r="AN150" s="1"/>
      <c r="AO150" s="1"/>
      <c r="AP150" s="1"/>
      <c r="AQ150" s="86"/>
      <c r="AR150" s="9"/>
      <c r="AS150" s="9"/>
      <c r="AT150" s="9"/>
      <c r="AU150" s="9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</row>
    <row r="151" spans="1:81" ht="18.75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86"/>
      <c r="T151" s="1"/>
      <c r="U151" s="1"/>
      <c r="V151" s="89"/>
      <c r="W151" s="3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86"/>
      <c r="AN151" s="1"/>
      <c r="AO151" s="1"/>
      <c r="AP151" s="1"/>
      <c r="AQ151" s="86"/>
      <c r="AR151" s="9"/>
      <c r="AS151" s="9"/>
      <c r="AT151" s="9"/>
      <c r="AU151" s="9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</row>
    <row r="152" spans="1:81" ht="18.75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86"/>
      <c r="T152" s="1"/>
      <c r="U152" s="1"/>
      <c r="V152" s="89"/>
      <c r="W152" s="3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86"/>
      <c r="AN152" s="1"/>
      <c r="AO152" s="1"/>
      <c r="AP152" s="1"/>
      <c r="AQ152" s="86"/>
      <c r="AR152" s="9"/>
      <c r="AS152" s="9"/>
      <c r="AT152" s="9"/>
      <c r="AU152" s="9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</row>
    <row r="153" spans="1:81" ht="18.75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86"/>
      <c r="T153" s="1"/>
      <c r="U153" s="1"/>
      <c r="V153" s="89"/>
      <c r="W153" s="3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86"/>
      <c r="AN153" s="1"/>
      <c r="AO153" s="1"/>
      <c r="AP153" s="1"/>
      <c r="AQ153" s="86"/>
      <c r="AR153" s="9"/>
      <c r="AS153" s="9"/>
      <c r="AT153" s="9"/>
      <c r="AU153" s="9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</row>
    <row r="154" spans="1:81" ht="18.75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86"/>
      <c r="T154" s="1"/>
      <c r="U154" s="1"/>
      <c r="V154" s="89"/>
      <c r="W154" s="3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86"/>
      <c r="AN154" s="1"/>
      <c r="AO154" s="1"/>
      <c r="AP154" s="1"/>
      <c r="AQ154" s="86"/>
      <c r="AR154" s="9"/>
      <c r="AS154" s="9"/>
      <c r="AT154" s="9"/>
      <c r="AU154" s="9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</row>
    <row r="155" spans="1:81" ht="18.75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86"/>
      <c r="T155" s="1"/>
      <c r="U155" s="1"/>
      <c r="V155" s="89"/>
      <c r="W155" s="3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86"/>
      <c r="AN155" s="1"/>
      <c r="AO155" s="1"/>
      <c r="AP155" s="1"/>
      <c r="AQ155" s="86"/>
      <c r="AR155" s="9"/>
      <c r="AS155" s="9"/>
      <c r="AT155" s="9"/>
      <c r="AU155" s="9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</row>
    <row r="156" spans="1:81" ht="18.75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86"/>
      <c r="T156" s="1"/>
      <c r="U156" s="1"/>
      <c r="V156" s="89"/>
      <c r="W156" s="3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86"/>
      <c r="AN156" s="1"/>
      <c r="AO156" s="1"/>
      <c r="AP156" s="1"/>
      <c r="AQ156" s="86"/>
      <c r="AR156" s="9"/>
      <c r="AS156" s="9"/>
      <c r="AT156" s="9"/>
      <c r="AU156" s="9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</row>
    <row r="157" spans="1:81" ht="18.75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86"/>
      <c r="T157" s="1"/>
      <c r="U157" s="1"/>
      <c r="V157" s="89"/>
      <c r="W157" s="3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86"/>
      <c r="AN157" s="1"/>
      <c r="AO157" s="1"/>
      <c r="AP157" s="1"/>
      <c r="AQ157" s="86"/>
      <c r="AR157" s="9"/>
      <c r="AS157" s="9"/>
      <c r="AT157" s="9"/>
      <c r="AU157" s="9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</row>
    <row r="158" spans="1:81" ht="18.75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86"/>
      <c r="T158" s="1"/>
      <c r="U158" s="1"/>
      <c r="V158" s="89"/>
      <c r="W158" s="3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86"/>
      <c r="AN158" s="1"/>
      <c r="AO158" s="1"/>
      <c r="AP158" s="1"/>
      <c r="AQ158" s="86"/>
      <c r="AR158" s="9"/>
      <c r="AS158" s="9"/>
      <c r="AT158" s="9"/>
      <c r="AU158" s="9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</row>
    <row r="159" spans="1:81" ht="18.75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86"/>
      <c r="T159" s="1"/>
      <c r="U159" s="1"/>
      <c r="V159" s="89"/>
      <c r="W159" s="3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86"/>
      <c r="AN159" s="1"/>
      <c r="AO159" s="1"/>
      <c r="AP159" s="1"/>
      <c r="AQ159" s="86"/>
      <c r="AR159" s="9"/>
      <c r="AS159" s="9"/>
      <c r="AT159" s="9"/>
      <c r="AU159" s="9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</row>
    <row r="160" spans="1:81" ht="18.75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86"/>
      <c r="T160" s="1"/>
      <c r="U160" s="1"/>
      <c r="V160" s="89"/>
      <c r="W160" s="3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86"/>
      <c r="AN160" s="1"/>
      <c r="AO160" s="1"/>
      <c r="AP160" s="1"/>
      <c r="AQ160" s="86"/>
      <c r="AR160" s="9"/>
      <c r="AS160" s="9"/>
      <c r="AT160" s="9"/>
      <c r="AU160" s="9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</row>
    <row r="161" spans="1:81" ht="18.75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86"/>
      <c r="T161" s="1"/>
      <c r="U161" s="1"/>
      <c r="V161" s="89"/>
      <c r="W161" s="3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86"/>
      <c r="AN161" s="1"/>
      <c r="AO161" s="1"/>
      <c r="AP161" s="1"/>
      <c r="AQ161" s="86"/>
      <c r="AR161" s="9"/>
      <c r="AS161" s="9"/>
      <c r="AT161" s="9"/>
      <c r="AU161" s="9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</row>
    <row r="162" spans="1:81" ht="18.75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86"/>
      <c r="T162" s="1"/>
      <c r="U162" s="1"/>
      <c r="V162" s="89"/>
      <c r="W162" s="3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86"/>
      <c r="AN162" s="1"/>
      <c r="AO162" s="1"/>
      <c r="AP162" s="1"/>
      <c r="AQ162" s="86"/>
      <c r="AR162" s="9"/>
      <c r="AS162" s="9"/>
      <c r="AT162" s="9"/>
      <c r="AU162" s="9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</row>
    <row r="163" spans="1:81" ht="18.75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86"/>
      <c r="T163" s="1"/>
      <c r="U163" s="1"/>
      <c r="V163" s="89"/>
      <c r="W163" s="3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86"/>
      <c r="AN163" s="1"/>
      <c r="AO163" s="1"/>
      <c r="AP163" s="1"/>
      <c r="AQ163" s="86"/>
      <c r="AR163" s="9"/>
      <c r="AS163" s="9"/>
      <c r="AT163" s="9"/>
      <c r="AU163" s="9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</row>
    <row r="164" spans="1:81" ht="18.75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86"/>
      <c r="T164" s="1"/>
      <c r="U164" s="1"/>
      <c r="V164" s="89"/>
      <c r="W164" s="3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86"/>
      <c r="AN164" s="1"/>
      <c r="AO164" s="1"/>
      <c r="AP164" s="1"/>
      <c r="AQ164" s="86"/>
      <c r="AR164" s="9"/>
      <c r="AS164" s="9"/>
      <c r="AT164" s="9"/>
      <c r="AU164" s="9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</row>
    <row r="165" spans="1:81" ht="18.75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86"/>
      <c r="T165" s="1"/>
      <c r="U165" s="1"/>
      <c r="V165" s="89"/>
      <c r="W165" s="3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86"/>
      <c r="AN165" s="1"/>
      <c r="AO165" s="1"/>
      <c r="AP165" s="1"/>
      <c r="AQ165" s="86"/>
      <c r="AR165" s="9"/>
      <c r="AS165" s="9"/>
      <c r="AT165" s="9"/>
      <c r="AU165" s="9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</row>
    <row r="166" spans="1:81" ht="18.75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86"/>
      <c r="T166" s="1"/>
      <c r="U166" s="1"/>
      <c r="V166" s="89"/>
      <c r="W166" s="3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86"/>
      <c r="AN166" s="1"/>
      <c r="AO166" s="1"/>
      <c r="AP166" s="1"/>
      <c r="AQ166" s="86"/>
      <c r="AR166" s="9"/>
      <c r="AS166" s="9"/>
      <c r="AT166" s="9"/>
      <c r="AU166" s="9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</row>
    <row r="167" spans="1:81" ht="18.75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86"/>
      <c r="T167" s="1"/>
      <c r="U167" s="1"/>
      <c r="V167" s="89"/>
      <c r="W167" s="3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86"/>
      <c r="AN167" s="1"/>
      <c r="AO167" s="1"/>
      <c r="AP167" s="1"/>
      <c r="AQ167" s="86"/>
      <c r="AR167" s="9"/>
      <c r="AS167" s="9"/>
      <c r="AT167" s="9"/>
      <c r="AU167" s="9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</row>
    <row r="168" spans="1:81" ht="18.75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86"/>
      <c r="T168" s="1"/>
      <c r="U168" s="1"/>
      <c r="V168" s="89"/>
      <c r="W168" s="3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86"/>
      <c r="AN168" s="1"/>
      <c r="AO168" s="1"/>
      <c r="AP168" s="1"/>
      <c r="AQ168" s="86"/>
      <c r="AR168" s="9"/>
      <c r="AS168" s="9"/>
      <c r="AT168" s="9"/>
      <c r="AU168" s="9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</row>
    <row r="169" spans="1:81" ht="18.75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86"/>
      <c r="T169" s="1"/>
      <c r="U169" s="1"/>
      <c r="V169" s="89"/>
      <c r="W169" s="3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86"/>
      <c r="AN169" s="1"/>
      <c r="AO169" s="1"/>
      <c r="AP169" s="1"/>
      <c r="AQ169" s="86"/>
      <c r="AR169" s="9"/>
      <c r="AS169" s="9"/>
      <c r="AT169" s="9"/>
      <c r="AU169" s="9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</row>
    <row r="170" spans="1:81" ht="18.75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86"/>
      <c r="T170" s="1"/>
      <c r="U170" s="1"/>
      <c r="V170" s="89"/>
      <c r="W170" s="3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86"/>
      <c r="AN170" s="1"/>
      <c r="AO170" s="1"/>
      <c r="AP170" s="1"/>
      <c r="AQ170" s="86"/>
      <c r="AR170" s="9"/>
      <c r="AS170" s="9"/>
      <c r="AT170" s="9"/>
      <c r="AU170" s="9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</row>
    <row r="171" spans="1:81" ht="18.75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86"/>
      <c r="T171" s="1"/>
      <c r="U171" s="1"/>
      <c r="V171" s="89"/>
      <c r="W171" s="3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86"/>
      <c r="AN171" s="1"/>
      <c r="AO171" s="1"/>
      <c r="AP171" s="1"/>
      <c r="AQ171" s="86"/>
      <c r="AR171" s="9"/>
      <c r="AS171" s="9"/>
      <c r="AT171" s="9"/>
      <c r="AU171" s="9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</row>
    <row r="172" spans="1:81" ht="18.75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86"/>
      <c r="T172" s="1"/>
      <c r="U172" s="1"/>
      <c r="V172" s="89"/>
      <c r="W172" s="3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86"/>
      <c r="AN172" s="1"/>
      <c r="AO172" s="1"/>
      <c r="AP172" s="1"/>
      <c r="AQ172" s="86"/>
      <c r="AR172" s="9"/>
      <c r="AS172" s="9"/>
      <c r="AT172" s="9"/>
      <c r="AU172" s="9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</row>
    <row r="173" spans="1:81" ht="18.75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86"/>
      <c r="T173" s="1"/>
      <c r="U173" s="1"/>
      <c r="V173" s="89"/>
      <c r="W173" s="3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86"/>
      <c r="AN173" s="1"/>
      <c r="AO173" s="1"/>
      <c r="AP173" s="1"/>
      <c r="AQ173" s="86"/>
      <c r="AR173" s="9"/>
      <c r="AS173" s="9"/>
      <c r="AT173" s="9"/>
      <c r="AU173" s="9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</row>
    <row r="174" spans="1:81" ht="18.75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86"/>
      <c r="T174" s="1"/>
      <c r="U174" s="1"/>
      <c r="V174" s="89"/>
      <c r="W174" s="3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86"/>
      <c r="AN174" s="1"/>
      <c r="AO174" s="1"/>
      <c r="AP174" s="1"/>
      <c r="AQ174" s="86"/>
      <c r="AR174" s="9"/>
      <c r="AS174" s="9"/>
      <c r="AT174" s="9"/>
      <c r="AU174" s="9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</row>
    <row r="175" spans="1:81" ht="18.75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86"/>
      <c r="T175" s="1"/>
      <c r="U175" s="1"/>
      <c r="V175" s="89"/>
      <c r="W175" s="3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86"/>
      <c r="AN175" s="1"/>
      <c r="AO175" s="1"/>
      <c r="AP175" s="1"/>
      <c r="AQ175" s="86"/>
      <c r="AR175" s="9"/>
      <c r="AS175" s="9"/>
      <c r="AT175" s="9"/>
      <c r="AU175" s="9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</row>
    <row r="176" spans="1:81" ht="18.75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86"/>
      <c r="T176" s="1"/>
      <c r="U176" s="1"/>
      <c r="V176" s="89"/>
      <c r="W176" s="3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86"/>
      <c r="AN176" s="1"/>
      <c r="AO176" s="1"/>
      <c r="AP176" s="1"/>
      <c r="AQ176" s="86"/>
      <c r="AR176" s="9"/>
      <c r="AS176" s="9"/>
      <c r="AT176" s="9"/>
      <c r="AU176" s="9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</row>
    <row r="177" spans="1:81" ht="18.75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86"/>
      <c r="T177" s="1"/>
      <c r="U177" s="1"/>
      <c r="V177" s="89"/>
      <c r="W177" s="3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86"/>
      <c r="AN177" s="1"/>
      <c r="AO177" s="1"/>
      <c r="AP177" s="1"/>
      <c r="AQ177" s="86"/>
      <c r="AR177" s="9"/>
      <c r="AS177" s="9"/>
      <c r="AT177" s="9"/>
      <c r="AU177" s="9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</row>
    <row r="178" spans="1:81" ht="18.75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86"/>
      <c r="T178" s="1"/>
      <c r="U178" s="1"/>
      <c r="V178" s="89"/>
      <c r="W178" s="3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86"/>
      <c r="AN178" s="1"/>
      <c r="AO178" s="1"/>
      <c r="AP178" s="1"/>
      <c r="AQ178" s="86"/>
      <c r="AR178" s="9"/>
      <c r="AS178" s="9"/>
      <c r="AT178" s="9"/>
      <c r="AU178" s="9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</row>
    <row r="179" spans="1:81" ht="18.75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86"/>
      <c r="T179" s="1"/>
      <c r="U179" s="1"/>
      <c r="V179" s="89"/>
      <c r="W179" s="3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86"/>
      <c r="AN179" s="1"/>
      <c r="AO179" s="1"/>
      <c r="AP179" s="1"/>
      <c r="AQ179" s="86"/>
      <c r="AR179" s="9"/>
      <c r="AS179" s="9"/>
      <c r="AT179" s="9"/>
      <c r="AU179" s="9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</row>
    <row r="180" spans="1:81" ht="18.75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86"/>
      <c r="T180" s="1"/>
      <c r="U180" s="1"/>
      <c r="V180" s="89"/>
      <c r="W180" s="3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86"/>
      <c r="AN180" s="1"/>
      <c r="AO180" s="1"/>
      <c r="AP180" s="1"/>
      <c r="AQ180" s="86"/>
      <c r="AR180" s="9"/>
      <c r="AS180" s="9"/>
      <c r="AT180" s="9"/>
      <c r="AU180" s="9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</row>
    <row r="181" spans="1:81" ht="18.75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86"/>
      <c r="T181" s="1"/>
      <c r="U181" s="1"/>
      <c r="V181" s="89"/>
      <c r="W181" s="3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86"/>
      <c r="AN181" s="1"/>
      <c r="AO181" s="1"/>
      <c r="AP181" s="1"/>
      <c r="AQ181" s="86"/>
      <c r="AR181" s="9"/>
      <c r="AS181" s="9"/>
      <c r="AT181" s="9"/>
      <c r="AU181" s="9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</row>
    <row r="182" spans="1:81" ht="18.75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86"/>
      <c r="T182" s="1"/>
      <c r="U182" s="1"/>
      <c r="V182" s="89"/>
      <c r="W182" s="3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86"/>
      <c r="AN182" s="1"/>
      <c r="AO182" s="1"/>
      <c r="AP182" s="1"/>
      <c r="AQ182" s="86"/>
      <c r="AR182" s="9"/>
      <c r="AS182" s="9"/>
      <c r="AT182" s="9"/>
      <c r="AU182" s="9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</row>
    <row r="183" spans="1:81" ht="18.75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86"/>
      <c r="T183" s="1"/>
      <c r="U183" s="1"/>
      <c r="V183" s="89"/>
      <c r="W183" s="3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86"/>
      <c r="AN183" s="1"/>
      <c r="AO183" s="1"/>
      <c r="AP183" s="1"/>
      <c r="AQ183" s="86"/>
      <c r="AR183" s="9"/>
      <c r="AS183" s="9"/>
      <c r="AT183" s="9"/>
      <c r="AU183" s="9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</row>
    <row r="184" spans="1:81" ht="18.75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86"/>
      <c r="T184" s="1"/>
      <c r="U184" s="1"/>
      <c r="V184" s="89"/>
      <c r="W184" s="3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86"/>
      <c r="AN184" s="1"/>
      <c r="AO184" s="1"/>
      <c r="AP184" s="1"/>
      <c r="AQ184" s="86"/>
      <c r="AR184" s="9"/>
      <c r="AS184" s="9"/>
      <c r="AT184" s="9"/>
      <c r="AU184" s="9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</row>
    <row r="185" spans="1:81" ht="18.75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86"/>
      <c r="T185" s="1"/>
      <c r="U185" s="1"/>
      <c r="V185" s="89"/>
      <c r="W185" s="3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86"/>
      <c r="AN185" s="1"/>
      <c r="AO185" s="1"/>
      <c r="AP185" s="1"/>
      <c r="AQ185" s="86"/>
      <c r="AR185" s="9"/>
      <c r="AS185" s="9"/>
      <c r="AT185" s="9"/>
      <c r="AU185" s="9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</row>
    <row r="186" spans="1:81" ht="18.75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86"/>
      <c r="T186" s="1"/>
      <c r="U186" s="1"/>
      <c r="V186" s="89"/>
      <c r="W186" s="3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86"/>
      <c r="AN186" s="1"/>
      <c r="AO186" s="1"/>
      <c r="AP186" s="1"/>
      <c r="AQ186" s="86"/>
      <c r="AR186" s="9"/>
      <c r="AS186" s="9"/>
      <c r="AT186" s="9"/>
      <c r="AU186" s="9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</row>
    <row r="187" spans="1:81" ht="18.75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86"/>
      <c r="T187" s="1"/>
      <c r="U187" s="1"/>
      <c r="V187" s="89"/>
      <c r="W187" s="3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86"/>
      <c r="AN187" s="1"/>
      <c r="AO187" s="1"/>
      <c r="AP187" s="1"/>
      <c r="AQ187" s="86"/>
      <c r="AR187" s="9"/>
      <c r="AS187" s="9"/>
      <c r="AT187" s="9"/>
      <c r="AU187" s="9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</row>
    <row r="188" spans="1:81" ht="18.75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86"/>
      <c r="T188" s="1"/>
      <c r="U188" s="1"/>
      <c r="V188" s="89"/>
      <c r="W188" s="3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86"/>
      <c r="AN188" s="1"/>
      <c r="AO188" s="1"/>
      <c r="AP188" s="1"/>
      <c r="AQ188" s="86"/>
      <c r="AR188" s="9"/>
      <c r="AS188" s="9"/>
      <c r="AT188" s="9"/>
      <c r="AU188" s="9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</row>
    <row r="189" spans="1:81" ht="18.75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86"/>
      <c r="T189" s="1"/>
      <c r="U189" s="1"/>
      <c r="V189" s="89"/>
      <c r="W189" s="3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86"/>
      <c r="AN189" s="1"/>
      <c r="AO189" s="1"/>
      <c r="AP189" s="1"/>
      <c r="AQ189" s="86"/>
      <c r="AR189" s="9"/>
      <c r="AS189" s="9"/>
      <c r="AT189" s="9"/>
      <c r="AU189" s="9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</row>
    <row r="190" spans="1:81" ht="18.75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86"/>
      <c r="T190" s="1"/>
      <c r="U190" s="1"/>
      <c r="V190" s="89"/>
      <c r="W190" s="3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86"/>
      <c r="AN190" s="1"/>
      <c r="AO190" s="1"/>
      <c r="AP190" s="1"/>
      <c r="AQ190" s="86"/>
      <c r="AR190" s="9"/>
      <c r="AS190" s="9"/>
      <c r="AT190" s="9"/>
      <c r="AU190" s="9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</row>
    <row r="191" spans="1:81" ht="18.75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86"/>
      <c r="T191" s="1"/>
      <c r="U191" s="1"/>
      <c r="V191" s="89"/>
      <c r="W191" s="3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86"/>
      <c r="AN191" s="1"/>
      <c r="AO191" s="1"/>
      <c r="AP191" s="1"/>
      <c r="AQ191" s="86"/>
      <c r="AR191" s="9"/>
      <c r="AS191" s="9"/>
      <c r="AT191" s="9"/>
      <c r="AU191" s="9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</row>
    <row r="192" spans="1:81" ht="18.75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86"/>
      <c r="T192" s="1"/>
      <c r="U192" s="1"/>
      <c r="V192" s="89"/>
      <c r="W192" s="3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86"/>
      <c r="AN192" s="1"/>
      <c r="AO192" s="1"/>
      <c r="AP192" s="1"/>
      <c r="AQ192" s="86"/>
      <c r="AR192" s="9"/>
      <c r="AS192" s="9"/>
      <c r="AT192" s="9"/>
      <c r="AU192" s="9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</row>
    <row r="193" spans="1:81" ht="18.75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86"/>
      <c r="T193" s="1"/>
      <c r="U193" s="1"/>
      <c r="V193" s="89"/>
      <c r="W193" s="3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86"/>
      <c r="AN193" s="1"/>
      <c r="AO193" s="1"/>
      <c r="AP193" s="1"/>
      <c r="AQ193" s="86"/>
      <c r="AR193" s="9"/>
      <c r="AS193" s="9"/>
      <c r="AT193" s="9"/>
      <c r="AU193" s="9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</row>
    <row r="194" spans="1:81" ht="18.75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86"/>
      <c r="T194" s="1"/>
      <c r="U194" s="1"/>
      <c r="V194" s="89"/>
      <c r="W194" s="3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86"/>
      <c r="AN194" s="1"/>
      <c r="AO194" s="1"/>
      <c r="AP194" s="1"/>
      <c r="AQ194" s="86"/>
      <c r="AR194" s="9"/>
      <c r="AS194" s="9"/>
      <c r="AT194" s="9"/>
      <c r="AU194" s="9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</row>
    <row r="195" spans="1:81" ht="18.75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86"/>
      <c r="T195" s="1"/>
      <c r="U195" s="1"/>
      <c r="V195" s="89"/>
      <c r="W195" s="3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86"/>
      <c r="AN195" s="1"/>
      <c r="AO195" s="1"/>
      <c r="AP195" s="1"/>
      <c r="AQ195" s="86"/>
      <c r="AR195" s="9"/>
      <c r="AS195" s="9"/>
      <c r="AT195" s="9"/>
      <c r="AU195" s="9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</row>
    <row r="196" spans="1:81" ht="18.75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86"/>
      <c r="T196" s="1"/>
      <c r="U196" s="1"/>
      <c r="V196" s="89"/>
      <c r="W196" s="3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86"/>
      <c r="AN196" s="1"/>
      <c r="AO196" s="1"/>
      <c r="AP196" s="1"/>
      <c r="AQ196" s="86"/>
      <c r="AR196" s="9"/>
      <c r="AS196" s="9"/>
      <c r="AT196" s="9"/>
      <c r="AU196" s="9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</row>
    <row r="197" spans="1:81" ht="18.75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86"/>
      <c r="T197" s="1"/>
      <c r="U197" s="1"/>
      <c r="V197" s="89"/>
      <c r="W197" s="3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86"/>
      <c r="AN197" s="1"/>
      <c r="AO197" s="1"/>
      <c r="AP197" s="1"/>
      <c r="AQ197" s="86"/>
      <c r="AR197" s="9"/>
      <c r="AS197" s="9"/>
      <c r="AT197" s="9"/>
      <c r="AU197" s="9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</row>
    <row r="198" spans="1:81" ht="18.75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86"/>
      <c r="T198" s="1"/>
      <c r="U198" s="1"/>
      <c r="V198" s="89"/>
      <c r="W198" s="3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86"/>
      <c r="AN198" s="1"/>
      <c r="AO198" s="1"/>
      <c r="AP198" s="1"/>
      <c r="AQ198" s="86"/>
      <c r="AR198" s="9"/>
      <c r="AS198" s="9"/>
      <c r="AT198" s="9"/>
      <c r="AU198" s="9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</row>
    <row r="199" spans="1:81" ht="18.75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86"/>
      <c r="T199" s="1"/>
      <c r="U199" s="1"/>
      <c r="V199" s="89"/>
      <c r="W199" s="3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86"/>
      <c r="AN199" s="1"/>
      <c r="AO199" s="1"/>
      <c r="AP199" s="1"/>
      <c r="AQ199" s="86"/>
      <c r="AR199" s="9"/>
      <c r="AS199" s="9"/>
      <c r="AT199" s="9"/>
      <c r="AU199" s="9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</row>
    <row r="200" spans="1:81" ht="18.75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86"/>
      <c r="T200" s="1"/>
      <c r="U200" s="1"/>
      <c r="V200" s="89"/>
      <c r="W200" s="3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86"/>
      <c r="AN200" s="1"/>
      <c r="AO200" s="1"/>
      <c r="AP200" s="1"/>
      <c r="AQ200" s="86"/>
      <c r="AR200" s="9"/>
      <c r="AS200" s="9"/>
      <c r="AT200" s="9"/>
      <c r="AU200" s="9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</row>
    <row r="201" spans="1:81" ht="18.75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86"/>
      <c r="T201" s="1"/>
      <c r="U201" s="1"/>
      <c r="V201" s="89"/>
      <c r="W201" s="3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86"/>
      <c r="AN201" s="1"/>
      <c r="AO201" s="1"/>
      <c r="AP201" s="1"/>
      <c r="AQ201" s="86"/>
      <c r="AR201" s="9"/>
      <c r="AS201" s="9"/>
      <c r="AT201" s="9"/>
      <c r="AU201" s="9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</row>
    <row r="202" spans="1:81" ht="18.75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86"/>
      <c r="T202" s="1"/>
      <c r="U202" s="1"/>
      <c r="V202" s="89"/>
      <c r="W202" s="3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86"/>
      <c r="AN202" s="1"/>
      <c r="AO202" s="1"/>
      <c r="AP202" s="1"/>
      <c r="AQ202" s="86"/>
      <c r="AR202" s="9"/>
      <c r="AS202" s="9"/>
      <c r="AT202" s="9"/>
      <c r="AU202" s="9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</row>
    <row r="203" spans="1:81" ht="18.75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86"/>
      <c r="T203" s="1"/>
      <c r="U203" s="1"/>
      <c r="V203" s="89"/>
      <c r="W203" s="3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86"/>
      <c r="AN203" s="1"/>
      <c r="AO203" s="1"/>
      <c r="AP203" s="1"/>
      <c r="AQ203" s="86"/>
      <c r="AR203" s="9"/>
      <c r="AS203" s="9"/>
      <c r="AT203" s="9"/>
      <c r="AU203" s="9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</row>
    <row r="204" spans="1:81" ht="18.75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86"/>
      <c r="T204" s="1"/>
      <c r="U204" s="1"/>
      <c r="V204" s="89"/>
      <c r="W204" s="3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86"/>
      <c r="AN204" s="1"/>
      <c r="AO204" s="1"/>
      <c r="AP204" s="1"/>
      <c r="AQ204" s="86"/>
      <c r="AR204" s="9"/>
      <c r="AS204" s="9"/>
      <c r="AT204" s="9"/>
      <c r="AU204" s="9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</row>
    <row r="205" spans="1:81" ht="18.75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86"/>
      <c r="T205" s="1"/>
      <c r="U205" s="1"/>
      <c r="V205" s="89"/>
      <c r="W205" s="3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86"/>
      <c r="AN205" s="1"/>
      <c r="AO205" s="1"/>
      <c r="AP205" s="1"/>
      <c r="AQ205" s="86"/>
      <c r="AR205" s="9"/>
      <c r="AS205" s="9"/>
      <c r="AT205" s="9"/>
      <c r="AU205" s="9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</row>
    <row r="206" spans="1:81" ht="18.75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86"/>
      <c r="T206" s="1"/>
      <c r="U206" s="1"/>
      <c r="V206" s="89"/>
      <c r="W206" s="3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86"/>
      <c r="AN206" s="1"/>
      <c r="AO206" s="1"/>
      <c r="AP206" s="1"/>
      <c r="AQ206" s="86"/>
      <c r="AR206" s="9"/>
      <c r="AS206" s="9"/>
      <c r="AT206" s="9"/>
      <c r="AU206" s="9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</row>
    <row r="207" spans="1:81" ht="18.75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86"/>
      <c r="T207" s="1"/>
      <c r="U207" s="1"/>
      <c r="V207" s="89"/>
      <c r="W207" s="3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86"/>
      <c r="AN207" s="1"/>
      <c r="AO207" s="1"/>
      <c r="AP207" s="1"/>
      <c r="AQ207" s="86"/>
      <c r="AR207" s="9"/>
      <c r="AS207" s="9"/>
      <c r="AT207" s="9"/>
      <c r="AU207" s="9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</row>
    <row r="208" spans="1:81" ht="18.75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86"/>
      <c r="T208" s="1"/>
      <c r="U208" s="1"/>
      <c r="V208" s="89"/>
      <c r="W208" s="3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86"/>
      <c r="AN208" s="1"/>
      <c r="AO208" s="1"/>
      <c r="AP208" s="1"/>
      <c r="AQ208" s="86"/>
      <c r="AR208" s="9"/>
      <c r="AS208" s="9"/>
      <c r="AT208" s="9"/>
      <c r="AU208" s="9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</row>
    <row r="209" spans="1:81" ht="18.75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86"/>
      <c r="T209" s="1"/>
      <c r="U209" s="1"/>
      <c r="V209" s="89"/>
      <c r="W209" s="3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86"/>
      <c r="AN209" s="1"/>
      <c r="AO209" s="1"/>
      <c r="AP209" s="1"/>
      <c r="AQ209" s="86"/>
      <c r="AR209" s="9"/>
      <c r="AS209" s="9"/>
      <c r="AT209" s="9"/>
      <c r="AU209" s="9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</row>
    <row r="210" spans="1:81" ht="18.75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86"/>
      <c r="T210" s="1"/>
      <c r="U210" s="1"/>
      <c r="V210" s="89"/>
      <c r="W210" s="3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86"/>
      <c r="AN210" s="1"/>
      <c r="AO210" s="1"/>
      <c r="AP210" s="1"/>
      <c r="AQ210" s="86"/>
      <c r="AR210" s="9"/>
      <c r="AS210" s="9"/>
      <c r="AT210" s="9"/>
      <c r="AU210" s="9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</row>
    <row r="211" spans="1:81" ht="18.75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86"/>
      <c r="T211" s="1"/>
      <c r="U211" s="1"/>
      <c r="V211" s="89"/>
      <c r="W211" s="3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86"/>
      <c r="AN211" s="1"/>
      <c r="AO211" s="1"/>
      <c r="AP211" s="1"/>
      <c r="AQ211" s="86"/>
      <c r="AR211" s="9"/>
      <c r="AS211" s="9"/>
      <c r="AT211" s="9"/>
      <c r="AU211" s="9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</row>
    <row r="212" spans="1:81" ht="18.75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86"/>
      <c r="T212" s="1"/>
      <c r="U212" s="1"/>
      <c r="V212" s="89"/>
      <c r="W212" s="3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86"/>
      <c r="AN212" s="1"/>
      <c r="AO212" s="1"/>
      <c r="AP212" s="1"/>
      <c r="AQ212" s="86"/>
      <c r="AR212" s="9"/>
      <c r="AS212" s="9"/>
      <c r="AT212" s="9"/>
      <c r="AU212" s="9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</row>
    <row r="213" spans="1:81" ht="18.75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86"/>
      <c r="T213" s="1"/>
      <c r="U213" s="1"/>
      <c r="V213" s="89"/>
      <c r="W213" s="3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86"/>
      <c r="AN213" s="1"/>
      <c r="AO213" s="1"/>
      <c r="AP213" s="1"/>
      <c r="AQ213" s="86"/>
      <c r="AR213" s="9"/>
      <c r="AS213" s="9"/>
      <c r="AT213" s="9"/>
      <c r="AU213" s="9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</row>
    <row r="214" spans="1:81" ht="18.75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86"/>
      <c r="T214" s="1"/>
      <c r="U214" s="1"/>
      <c r="V214" s="89"/>
      <c r="W214" s="3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86"/>
      <c r="AN214" s="1"/>
      <c r="AO214" s="1"/>
      <c r="AP214" s="1"/>
      <c r="AQ214" s="86"/>
      <c r="AR214" s="9"/>
      <c r="AS214" s="9"/>
      <c r="AT214" s="9"/>
      <c r="AU214" s="9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</row>
    <row r="215" spans="1:81" ht="18.75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86"/>
      <c r="T215" s="1"/>
      <c r="U215" s="1"/>
      <c r="V215" s="89"/>
      <c r="W215" s="3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86"/>
      <c r="AN215" s="1"/>
      <c r="AO215" s="1"/>
      <c r="AP215" s="1"/>
      <c r="AQ215" s="86"/>
      <c r="AR215" s="9"/>
      <c r="AS215" s="9"/>
      <c r="AT215" s="9"/>
      <c r="AU215" s="9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</row>
    <row r="216" spans="1:81" ht="18.75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86"/>
      <c r="T216" s="1"/>
      <c r="U216" s="1"/>
      <c r="V216" s="89"/>
      <c r="W216" s="3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86"/>
      <c r="AN216" s="1"/>
      <c r="AO216" s="1"/>
      <c r="AP216" s="1"/>
      <c r="AQ216" s="86"/>
      <c r="AR216" s="9"/>
      <c r="AS216" s="9"/>
      <c r="AT216" s="9"/>
      <c r="AU216" s="9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</row>
    <row r="217" spans="1:81" ht="18.75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86"/>
      <c r="T217" s="1"/>
      <c r="U217" s="1"/>
      <c r="V217" s="89"/>
      <c r="W217" s="3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86"/>
      <c r="AN217" s="1"/>
      <c r="AO217" s="1"/>
      <c r="AP217" s="1"/>
      <c r="AQ217" s="86"/>
      <c r="AR217" s="9"/>
      <c r="AS217" s="9"/>
      <c r="AT217" s="9"/>
      <c r="AU217" s="9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</row>
    <row r="218" spans="1:81" ht="18.75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86"/>
      <c r="T218" s="1"/>
      <c r="U218" s="1"/>
      <c r="V218" s="89"/>
      <c r="W218" s="3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86"/>
      <c r="AN218" s="1"/>
      <c r="AO218" s="1"/>
      <c r="AP218" s="1"/>
      <c r="AQ218" s="86"/>
      <c r="AR218" s="9"/>
      <c r="AS218" s="9"/>
      <c r="AT218" s="9"/>
      <c r="AU218" s="9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</row>
    <row r="219" spans="1:81" ht="18.75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86"/>
      <c r="T219" s="1"/>
      <c r="U219" s="1"/>
      <c r="V219" s="89"/>
      <c r="W219" s="3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86"/>
      <c r="AN219" s="1"/>
      <c r="AO219" s="1"/>
      <c r="AP219" s="1"/>
      <c r="AQ219" s="86"/>
      <c r="AR219" s="9"/>
      <c r="AS219" s="9"/>
      <c r="AT219" s="9"/>
      <c r="AU219" s="9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</row>
    <row r="220" spans="1:81" ht="18.75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86"/>
      <c r="T220" s="1"/>
      <c r="U220" s="1"/>
      <c r="V220" s="89"/>
      <c r="W220" s="3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86"/>
      <c r="AN220" s="1"/>
      <c r="AO220" s="1"/>
      <c r="AP220" s="1"/>
      <c r="AQ220" s="86"/>
      <c r="AR220" s="9"/>
      <c r="AS220" s="9"/>
      <c r="AT220" s="9"/>
      <c r="AU220" s="9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</row>
    <row r="221" spans="1:81" ht="18.75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86"/>
      <c r="T221" s="1"/>
      <c r="U221" s="1"/>
      <c r="V221" s="89"/>
      <c r="W221" s="3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86"/>
      <c r="AN221" s="1"/>
      <c r="AO221" s="1"/>
      <c r="AP221" s="1"/>
      <c r="AQ221" s="86"/>
      <c r="AR221" s="9"/>
      <c r="AS221" s="9"/>
      <c r="AT221" s="9"/>
      <c r="AU221" s="9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</row>
    <row r="222" spans="1:81" ht="18.75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86"/>
      <c r="T222" s="1"/>
      <c r="U222" s="1"/>
      <c r="V222" s="89"/>
      <c r="W222" s="3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86"/>
      <c r="AN222" s="1"/>
      <c r="AO222" s="1"/>
      <c r="AP222" s="1"/>
      <c r="AQ222" s="86"/>
      <c r="AR222" s="9"/>
      <c r="AS222" s="9"/>
      <c r="AT222" s="9"/>
      <c r="AU222" s="9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</row>
    <row r="223" spans="1:81" ht="18.75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86"/>
      <c r="T223" s="1"/>
      <c r="U223" s="1"/>
      <c r="V223" s="89"/>
      <c r="W223" s="3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86"/>
      <c r="AN223" s="1"/>
      <c r="AO223" s="1"/>
      <c r="AP223" s="1"/>
      <c r="AQ223" s="86"/>
      <c r="AR223" s="9"/>
      <c r="AS223" s="9"/>
      <c r="AT223" s="9"/>
      <c r="AU223" s="9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</row>
    <row r="224" spans="1:81" ht="18.75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86"/>
      <c r="T224" s="1"/>
      <c r="U224" s="1"/>
      <c r="V224" s="89"/>
      <c r="W224" s="3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86"/>
      <c r="AN224" s="1"/>
      <c r="AO224" s="1"/>
      <c r="AP224" s="1"/>
      <c r="AQ224" s="86"/>
      <c r="AR224" s="9"/>
      <c r="AS224" s="9"/>
      <c r="AT224" s="9"/>
      <c r="AU224" s="9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</row>
    <row r="225" spans="1:81" ht="18.75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86"/>
      <c r="T225" s="1"/>
      <c r="U225" s="1"/>
      <c r="V225" s="89"/>
      <c r="W225" s="3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86"/>
      <c r="AN225" s="1"/>
      <c r="AO225" s="1"/>
      <c r="AP225" s="1"/>
      <c r="AQ225" s="86"/>
      <c r="AR225" s="9"/>
      <c r="AS225" s="9"/>
      <c r="AT225" s="9"/>
      <c r="AU225" s="9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</row>
    <row r="226" spans="1:81" ht="18.75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86"/>
      <c r="T226" s="1"/>
      <c r="U226" s="1"/>
      <c r="V226" s="89"/>
      <c r="W226" s="3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86"/>
      <c r="AN226" s="1"/>
      <c r="AO226" s="1"/>
      <c r="AP226" s="1"/>
      <c r="AQ226" s="86"/>
      <c r="AR226" s="9"/>
      <c r="AS226" s="9"/>
      <c r="AT226" s="9"/>
      <c r="AU226" s="9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</row>
    <row r="227" spans="1:81" ht="18.75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86"/>
      <c r="T227" s="1"/>
      <c r="U227" s="1"/>
      <c r="V227" s="89"/>
      <c r="W227" s="3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86"/>
      <c r="AN227" s="1"/>
      <c r="AO227" s="1"/>
      <c r="AP227" s="1"/>
      <c r="AQ227" s="86"/>
      <c r="AR227" s="9"/>
      <c r="AS227" s="9"/>
      <c r="AT227" s="9"/>
      <c r="AU227" s="9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</row>
    <row r="228" spans="1:81" ht="18.75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86"/>
      <c r="T228" s="1"/>
      <c r="U228" s="1"/>
      <c r="V228" s="89"/>
      <c r="W228" s="3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86"/>
      <c r="AN228" s="1"/>
      <c r="AO228" s="1"/>
      <c r="AP228" s="1"/>
      <c r="AQ228" s="86"/>
      <c r="AR228" s="9"/>
      <c r="AS228" s="9"/>
      <c r="AT228" s="9"/>
      <c r="AU228" s="9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</row>
    <row r="229" spans="1:81" ht="18.75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86"/>
      <c r="T229" s="1"/>
      <c r="U229" s="1"/>
      <c r="V229" s="89"/>
      <c r="W229" s="3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86"/>
      <c r="AN229" s="1"/>
      <c r="AO229" s="1"/>
      <c r="AP229" s="1"/>
      <c r="AQ229" s="86"/>
      <c r="AR229" s="9"/>
      <c r="AS229" s="9"/>
      <c r="AT229" s="9"/>
      <c r="AU229" s="9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</row>
    <row r="230" spans="1:81" ht="18.75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86"/>
      <c r="T230" s="1"/>
      <c r="U230" s="1"/>
      <c r="V230" s="89"/>
      <c r="W230" s="3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86"/>
      <c r="AN230" s="1"/>
      <c r="AO230" s="1"/>
      <c r="AP230" s="1"/>
      <c r="AQ230" s="86"/>
      <c r="AR230" s="9"/>
      <c r="AS230" s="9"/>
      <c r="AT230" s="9"/>
      <c r="AU230" s="9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</row>
    <row r="231" spans="1:81" ht="18.75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86"/>
      <c r="T231" s="1"/>
      <c r="U231" s="1"/>
      <c r="V231" s="89"/>
      <c r="W231" s="3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86"/>
      <c r="AN231" s="1"/>
      <c r="AO231" s="1"/>
      <c r="AP231" s="1"/>
      <c r="AQ231" s="86"/>
      <c r="AR231" s="9"/>
      <c r="AS231" s="9"/>
      <c r="AT231" s="9"/>
      <c r="AU231" s="9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</row>
    <row r="232" spans="1:81" ht="18.75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86"/>
      <c r="T232" s="1"/>
      <c r="U232" s="1"/>
      <c r="V232" s="89"/>
      <c r="W232" s="3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86"/>
      <c r="AN232" s="1"/>
      <c r="AO232" s="1"/>
      <c r="AP232" s="1"/>
      <c r="AQ232" s="86"/>
      <c r="AR232" s="9"/>
      <c r="AS232" s="9"/>
      <c r="AT232" s="9"/>
      <c r="AU232" s="9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</row>
    <row r="233" spans="1:81" ht="18.75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86"/>
      <c r="T233" s="1"/>
      <c r="U233" s="1"/>
      <c r="V233" s="89"/>
      <c r="W233" s="3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86"/>
      <c r="AN233" s="1"/>
      <c r="AO233" s="1"/>
      <c r="AP233" s="1"/>
      <c r="AQ233" s="86"/>
      <c r="AR233" s="9"/>
      <c r="AS233" s="9"/>
      <c r="AT233" s="9"/>
      <c r="AU233" s="9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</row>
    <row r="234" spans="1:81" ht="18.75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86"/>
      <c r="T234" s="1"/>
      <c r="U234" s="1"/>
      <c r="V234" s="89"/>
      <c r="W234" s="3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86"/>
      <c r="AN234" s="1"/>
      <c r="AO234" s="1"/>
      <c r="AP234" s="1"/>
      <c r="AQ234" s="86"/>
      <c r="AR234" s="9"/>
      <c r="AS234" s="9"/>
      <c r="AT234" s="9"/>
      <c r="AU234" s="9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</row>
    <row r="235" spans="1:81" ht="18.75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86"/>
      <c r="T235" s="1"/>
      <c r="U235" s="1"/>
      <c r="V235" s="89"/>
      <c r="W235" s="3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86"/>
      <c r="AN235" s="1"/>
      <c r="AO235" s="1"/>
      <c r="AP235" s="1"/>
      <c r="AQ235" s="86"/>
      <c r="AR235" s="9"/>
      <c r="AS235" s="9"/>
      <c r="AT235" s="9"/>
      <c r="AU235" s="9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</row>
    <row r="236" spans="1:81" ht="18.75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86"/>
      <c r="T236" s="1"/>
      <c r="U236" s="1"/>
      <c r="V236" s="89"/>
      <c r="W236" s="3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86"/>
      <c r="AN236" s="1"/>
      <c r="AO236" s="1"/>
      <c r="AP236" s="1"/>
      <c r="AQ236" s="86"/>
      <c r="AR236" s="9"/>
      <c r="AS236" s="9"/>
      <c r="AT236" s="9"/>
      <c r="AU236" s="9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</row>
    <row r="237" spans="1:81" ht="18.75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86"/>
      <c r="T237" s="1"/>
      <c r="U237" s="1"/>
      <c r="V237" s="89"/>
      <c r="W237" s="3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86"/>
      <c r="AN237" s="1"/>
      <c r="AO237" s="1"/>
      <c r="AP237" s="1"/>
      <c r="AQ237" s="86"/>
      <c r="AR237" s="9"/>
      <c r="AS237" s="9"/>
      <c r="AT237" s="9"/>
      <c r="AU237" s="9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</row>
    <row r="238" spans="1:81" ht="18.75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86"/>
      <c r="T238" s="1"/>
      <c r="U238" s="1"/>
      <c r="V238" s="89"/>
      <c r="W238" s="3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86"/>
      <c r="AN238" s="1"/>
      <c r="AO238" s="1"/>
      <c r="AP238" s="1"/>
      <c r="AQ238" s="86"/>
      <c r="AR238" s="9"/>
      <c r="AS238" s="9"/>
      <c r="AT238" s="9"/>
      <c r="AU238" s="9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</row>
    <row r="239" spans="1:81" ht="18.75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86"/>
      <c r="T239" s="1"/>
      <c r="U239" s="1"/>
      <c r="V239" s="89"/>
      <c r="W239" s="3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86"/>
      <c r="AN239" s="1"/>
      <c r="AO239" s="1"/>
      <c r="AP239" s="1"/>
      <c r="AQ239" s="86"/>
      <c r="AR239" s="9"/>
      <c r="AS239" s="9"/>
      <c r="AT239" s="9"/>
      <c r="AU239" s="9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</row>
    <row r="240" spans="1:81" ht="18.75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86"/>
      <c r="T240" s="1"/>
      <c r="U240" s="1"/>
      <c r="V240" s="89"/>
      <c r="W240" s="3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86"/>
      <c r="AN240" s="1"/>
      <c r="AO240" s="1"/>
      <c r="AP240" s="1"/>
      <c r="AQ240" s="86"/>
      <c r="AR240" s="9"/>
      <c r="AS240" s="9"/>
      <c r="AT240" s="9"/>
      <c r="AU240" s="9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</row>
    <row r="241" spans="1:81" ht="18.75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86"/>
      <c r="T241" s="1"/>
      <c r="U241" s="1"/>
      <c r="V241" s="89"/>
      <c r="W241" s="3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86"/>
      <c r="AN241" s="1"/>
      <c r="AO241" s="1"/>
      <c r="AP241" s="1"/>
      <c r="AQ241" s="86"/>
      <c r="AR241" s="9"/>
      <c r="AS241" s="9"/>
      <c r="AT241" s="9"/>
      <c r="AU241" s="9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</row>
    <row r="242" spans="1:81" ht="18.75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86"/>
      <c r="T242" s="1"/>
      <c r="U242" s="1"/>
      <c r="V242" s="89"/>
      <c r="W242" s="3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86"/>
      <c r="AN242" s="1"/>
      <c r="AO242" s="1"/>
      <c r="AP242" s="1"/>
      <c r="AQ242" s="86"/>
      <c r="AR242" s="9"/>
      <c r="AS242" s="9"/>
      <c r="AT242" s="9"/>
      <c r="AU242" s="9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</row>
    <row r="243" spans="1:81" ht="18.75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86"/>
      <c r="T243" s="1"/>
      <c r="U243" s="1"/>
      <c r="V243" s="89"/>
      <c r="W243" s="3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86"/>
      <c r="AN243" s="1"/>
      <c r="AO243" s="1"/>
      <c r="AP243" s="1"/>
      <c r="AQ243" s="86"/>
      <c r="AR243" s="9"/>
      <c r="AS243" s="9"/>
      <c r="AT243" s="9"/>
      <c r="AU243" s="9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</row>
    <row r="244" spans="1:81" ht="18.75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86"/>
      <c r="T244" s="1"/>
      <c r="U244" s="1"/>
      <c r="V244" s="89"/>
      <c r="W244" s="3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86"/>
      <c r="AN244" s="1"/>
      <c r="AO244" s="1"/>
      <c r="AP244" s="1"/>
      <c r="AQ244" s="86"/>
      <c r="AR244" s="9"/>
      <c r="AS244" s="9"/>
      <c r="AT244" s="9"/>
      <c r="AU244" s="9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</row>
    <row r="245" spans="1:81" ht="18.75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86"/>
      <c r="T245" s="1"/>
      <c r="U245" s="1"/>
      <c r="V245" s="89"/>
      <c r="W245" s="3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86"/>
      <c r="AN245" s="1"/>
      <c r="AO245" s="1"/>
      <c r="AP245" s="1"/>
      <c r="AQ245" s="86"/>
      <c r="AR245" s="9"/>
      <c r="AS245" s="9"/>
      <c r="AT245" s="9"/>
      <c r="AU245" s="9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</row>
    <row r="246" spans="1:81" ht="18.75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86"/>
      <c r="T246" s="1"/>
      <c r="U246" s="1"/>
      <c r="V246" s="89"/>
      <c r="W246" s="3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86"/>
      <c r="AN246" s="1"/>
      <c r="AO246" s="1"/>
      <c r="AP246" s="1"/>
      <c r="AQ246" s="86"/>
      <c r="AR246" s="9"/>
      <c r="AS246" s="9"/>
      <c r="AT246" s="9"/>
      <c r="AU246" s="9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</row>
    <row r="247" spans="1:81" ht="18.75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86"/>
      <c r="T247" s="1"/>
      <c r="U247" s="1"/>
      <c r="V247" s="89"/>
      <c r="W247" s="3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86"/>
      <c r="AN247" s="1"/>
      <c r="AO247" s="1"/>
      <c r="AP247" s="1"/>
      <c r="AQ247" s="86"/>
      <c r="AR247" s="9"/>
      <c r="AS247" s="9"/>
      <c r="AT247" s="9"/>
      <c r="AU247" s="9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</row>
    <row r="248" spans="1:81" ht="18.75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86"/>
      <c r="T248" s="1"/>
      <c r="U248" s="1"/>
      <c r="V248" s="89"/>
      <c r="W248" s="3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86"/>
      <c r="AN248" s="1"/>
      <c r="AO248" s="1"/>
      <c r="AP248" s="1"/>
      <c r="AQ248" s="86"/>
      <c r="AR248" s="9"/>
      <c r="AS248" s="9"/>
      <c r="AT248" s="9"/>
      <c r="AU248" s="9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</row>
    <row r="249" spans="1:81" ht="18.75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86"/>
      <c r="T249" s="1"/>
      <c r="U249" s="1"/>
      <c r="V249" s="89"/>
      <c r="W249" s="3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86"/>
      <c r="AN249" s="1"/>
      <c r="AO249" s="1"/>
      <c r="AP249" s="1"/>
      <c r="AQ249" s="86"/>
      <c r="AR249" s="9"/>
      <c r="AS249" s="9"/>
      <c r="AT249" s="9"/>
      <c r="AU249" s="9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</row>
    <row r="250" spans="1:81" ht="18.75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86"/>
      <c r="T250" s="1"/>
      <c r="U250" s="1"/>
      <c r="V250" s="89"/>
      <c r="W250" s="3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86"/>
      <c r="AN250" s="1"/>
      <c r="AO250" s="1"/>
      <c r="AP250" s="1"/>
      <c r="AQ250" s="86"/>
      <c r="AR250" s="9"/>
      <c r="AS250" s="9"/>
      <c r="AT250" s="9"/>
      <c r="AU250" s="9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</row>
    <row r="251" spans="1:81" ht="18.75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86"/>
      <c r="T251" s="1"/>
      <c r="U251" s="1"/>
      <c r="V251" s="89"/>
      <c r="W251" s="3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86"/>
      <c r="AN251" s="1"/>
      <c r="AO251" s="1"/>
      <c r="AP251" s="1"/>
      <c r="AQ251" s="86"/>
      <c r="AR251" s="9"/>
      <c r="AS251" s="9"/>
      <c r="AT251" s="9"/>
      <c r="AU251" s="9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</row>
    <row r="252" spans="1:81" ht="18.75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86"/>
      <c r="T252" s="1"/>
      <c r="U252" s="1"/>
      <c r="V252" s="89"/>
      <c r="W252" s="3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86"/>
      <c r="AN252" s="1"/>
      <c r="AO252" s="1"/>
      <c r="AP252" s="1"/>
      <c r="AQ252" s="86"/>
      <c r="AR252" s="9"/>
      <c r="AS252" s="9"/>
      <c r="AT252" s="9"/>
      <c r="AU252" s="9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</row>
    <row r="253" spans="1:81" ht="18.75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86"/>
      <c r="T253" s="1"/>
      <c r="U253" s="1"/>
      <c r="V253" s="89"/>
      <c r="W253" s="3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86"/>
      <c r="AN253" s="1"/>
      <c r="AO253" s="1"/>
      <c r="AP253" s="1"/>
      <c r="AQ253" s="86"/>
      <c r="AR253" s="9"/>
      <c r="AS253" s="9"/>
      <c r="AT253" s="9"/>
      <c r="AU253" s="9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</row>
    <row r="254" spans="1:81" ht="18.75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86"/>
      <c r="T254" s="1"/>
      <c r="U254" s="1"/>
      <c r="V254" s="89"/>
      <c r="W254" s="3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86"/>
      <c r="AN254" s="1"/>
      <c r="AO254" s="1"/>
      <c r="AP254" s="1"/>
      <c r="AQ254" s="86"/>
      <c r="AR254" s="9"/>
      <c r="AS254" s="9"/>
      <c r="AT254" s="9"/>
      <c r="AU254" s="9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</row>
    <row r="255" spans="1:81" ht="18.75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86"/>
      <c r="T255" s="1"/>
      <c r="U255" s="1"/>
      <c r="V255" s="89"/>
      <c r="W255" s="3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86"/>
      <c r="AN255" s="1"/>
      <c r="AO255" s="1"/>
      <c r="AP255" s="1"/>
      <c r="AQ255" s="86"/>
      <c r="AR255" s="9"/>
      <c r="AS255" s="9"/>
      <c r="AT255" s="9"/>
      <c r="AU255" s="9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</row>
    <row r="256" spans="1:81" ht="18.75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86"/>
      <c r="T256" s="1"/>
      <c r="U256" s="1"/>
      <c r="V256" s="89"/>
      <c r="W256" s="3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86"/>
      <c r="AN256" s="1"/>
      <c r="AO256" s="1"/>
      <c r="AP256" s="1"/>
      <c r="AQ256" s="86"/>
      <c r="AR256" s="9"/>
      <c r="AS256" s="9"/>
      <c r="AT256" s="9"/>
      <c r="AU256" s="9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</row>
    <row r="257" spans="1:81" ht="18.75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86"/>
      <c r="T257" s="1"/>
      <c r="U257" s="1"/>
      <c r="V257" s="89"/>
      <c r="W257" s="3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86"/>
      <c r="AN257" s="1"/>
      <c r="AO257" s="1"/>
      <c r="AP257" s="1"/>
      <c r="AQ257" s="86"/>
      <c r="AR257" s="9"/>
      <c r="AS257" s="9"/>
      <c r="AT257" s="9"/>
      <c r="AU257" s="9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</row>
    <row r="258" spans="1:81" ht="18.75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86"/>
      <c r="T258" s="1"/>
      <c r="U258" s="1"/>
      <c r="V258" s="89"/>
      <c r="W258" s="3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86"/>
      <c r="AN258" s="1"/>
      <c r="AO258" s="1"/>
      <c r="AP258" s="1"/>
      <c r="AQ258" s="86"/>
      <c r="AR258" s="9"/>
      <c r="AS258" s="9"/>
      <c r="AT258" s="9"/>
      <c r="AU258" s="9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</row>
    <row r="259" spans="1:81" ht="18.75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86"/>
      <c r="T259" s="1"/>
      <c r="U259" s="1"/>
      <c r="V259" s="89"/>
      <c r="W259" s="3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86"/>
      <c r="AN259" s="1"/>
      <c r="AO259" s="1"/>
      <c r="AP259" s="1"/>
      <c r="AQ259" s="86"/>
      <c r="AR259" s="9"/>
      <c r="AS259" s="9"/>
      <c r="AT259" s="9"/>
      <c r="AU259" s="9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</row>
    <row r="260" spans="1:81" ht="18.75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86"/>
      <c r="T260" s="1"/>
      <c r="U260" s="1"/>
      <c r="V260" s="89"/>
      <c r="W260" s="3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86"/>
      <c r="AN260" s="1"/>
      <c r="AO260" s="1"/>
      <c r="AP260" s="1"/>
      <c r="AQ260" s="86"/>
      <c r="AR260" s="9"/>
      <c r="AS260" s="9"/>
      <c r="AT260" s="9"/>
      <c r="AU260" s="9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</row>
    <row r="261" spans="1:81" ht="18.75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86"/>
      <c r="T261" s="1"/>
      <c r="U261" s="1"/>
      <c r="V261" s="89"/>
      <c r="W261" s="3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86"/>
      <c r="AN261" s="1"/>
      <c r="AO261" s="1"/>
      <c r="AP261" s="1"/>
      <c r="AQ261" s="86"/>
      <c r="AR261" s="9"/>
      <c r="AS261" s="9"/>
      <c r="AT261" s="9"/>
      <c r="AU261" s="9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</row>
    <row r="262" spans="1:81" ht="18.75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86"/>
      <c r="T262" s="1"/>
      <c r="U262" s="1"/>
      <c r="V262" s="89"/>
      <c r="W262" s="3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86"/>
      <c r="AN262" s="1"/>
      <c r="AO262" s="1"/>
      <c r="AP262" s="1"/>
      <c r="AQ262" s="86"/>
      <c r="AR262" s="9"/>
      <c r="AS262" s="9"/>
      <c r="AT262" s="9"/>
      <c r="AU262" s="9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</row>
    <row r="263" spans="1:81" ht="18.75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86"/>
      <c r="T263" s="1"/>
      <c r="U263" s="1"/>
      <c r="V263" s="89"/>
      <c r="W263" s="3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86"/>
      <c r="AN263" s="1"/>
      <c r="AO263" s="1"/>
      <c r="AP263" s="1"/>
      <c r="AQ263" s="86"/>
      <c r="AR263" s="9"/>
      <c r="AS263" s="9"/>
      <c r="AT263" s="9"/>
      <c r="AU263" s="9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</row>
    <row r="264" spans="1:81" ht="18.75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86"/>
      <c r="T264" s="1"/>
      <c r="U264" s="1"/>
      <c r="V264" s="89"/>
      <c r="W264" s="3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86"/>
      <c r="AN264" s="1"/>
      <c r="AO264" s="1"/>
      <c r="AP264" s="1"/>
      <c r="AQ264" s="86"/>
      <c r="AR264" s="9"/>
      <c r="AS264" s="9"/>
      <c r="AT264" s="9"/>
      <c r="AU264" s="9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</row>
    <row r="265" spans="1:81" ht="18.75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86"/>
      <c r="T265" s="1"/>
      <c r="U265" s="1"/>
      <c r="V265" s="89"/>
      <c r="W265" s="3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86"/>
      <c r="AN265" s="1"/>
      <c r="AO265" s="1"/>
      <c r="AP265" s="1"/>
      <c r="AQ265" s="86"/>
      <c r="AR265" s="9"/>
      <c r="AS265" s="9"/>
      <c r="AT265" s="9"/>
      <c r="AU265" s="9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</row>
    <row r="266" spans="1:81" ht="18.75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86"/>
      <c r="T266" s="1"/>
      <c r="U266" s="1"/>
      <c r="V266" s="89"/>
      <c r="W266" s="3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86"/>
      <c r="AN266" s="1"/>
      <c r="AO266" s="1"/>
      <c r="AP266" s="1"/>
      <c r="AQ266" s="86"/>
      <c r="AR266" s="9"/>
      <c r="AS266" s="9"/>
      <c r="AT266" s="9"/>
      <c r="AU266" s="9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</row>
    <row r="267" spans="1:81" ht="18.75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86"/>
      <c r="T267" s="1"/>
      <c r="U267" s="1"/>
      <c r="V267" s="89"/>
      <c r="W267" s="3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86"/>
      <c r="AN267" s="1"/>
      <c r="AO267" s="1"/>
      <c r="AP267" s="1"/>
      <c r="AQ267" s="86"/>
      <c r="AR267" s="9"/>
      <c r="AS267" s="9"/>
      <c r="AT267" s="9"/>
      <c r="AU267" s="9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1"/>
      <c r="CB267" s="1"/>
      <c r="CC267" s="1"/>
    </row>
    <row r="268" spans="1:81" ht="18.75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86"/>
      <c r="T268" s="1"/>
      <c r="U268" s="1"/>
      <c r="V268" s="89"/>
      <c r="W268" s="3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86"/>
      <c r="AN268" s="1"/>
      <c r="AO268" s="1"/>
      <c r="AP268" s="1"/>
      <c r="AQ268" s="86"/>
      <c r="AR268" s="9"/>
      <c r="AS268" s="9"/>
      <c r="AT268" s="9"/>
      <c r="AU268" s="9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"/>
      <c r="CB268" s="1"/>
      <c r="CC268" s="1"/>
    </row>
    <row r="269" spans="1:81" ht="18.75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86"/>
      <c r="T269" s="1"/>
      <c r="U269" s="1"/>
      <c r="V269" s="89"/>
      <c r="W269" s="3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86"/>
      <c r="AN269" s="1"/>
      <c r="AO269" s="1"/>
      <c r="AP269" s="1"/>
      <c r="AQ269" s="86"/>
      <c r="AR269" s="9"/>
      <c r="AS269" s="9"/>
      <c r="AT269" s="9"/>
      <c r="AU269" s="9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  <c r="BN269" s="1"/>
      <c r="BO269" s="1"/>
      <c r="BP269" s="1"/>
      <c r="BQ269" s="1"/>
      <c r="BR269" s="1"/>
      <c r="BS269" s="1"/>
      <c r="BT269" s="1"/>
      <c r="BU269" s="1"/>
      <c r="BV269" s="1"/>
      <c r="BW269" s="1"/>
      <c r="BX269" s="1"/>
      <c r="BY269" s="1"/>
      <c r="BZ269" s="1"/>
      <c r="CA269" s="1"/>
      <c r="CB269" s="1"/>
      <c r="CC269" s="1"/>
    </row>
    <row r="270" spans="1:81" ht="18.75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86"/>
      <c r="T270" s="1"/>
      <c r="U270" s="1"/>
      <c r="V270" s="89"/>
      <c r="W270" s="3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86"/>
      <c r="AN270" s="1"/>
      <c r="AO270" s="1"/>
      <c r="AP270" s="1"/>
      <c r="AQ270" s="86"/>
      <c r="AR270" s="9"/>
      <c r="AS270" s="9"/>
      <c r="AT270" s="9"/>
      <c r="AU270" s="9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"/>
      <c r="CA270" s="1"/>
      <c r="CB270" s="1"/>
      <c r="CC270" s="1"/>
    </row>
    <row r="271" spans="1:81" ht="18.75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86"/>
      <c r="T271" s="1"/>
      <c r="U271" s="1"/>
      <c r="V271" s="89"/>
      <c r="W271" s="3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86"/>
      <c r="AN271" s="1"/>
      <c r="AO271" s="1"/>
      <c r="AP271" s="1"/>
      <c r="AQ271" s="86"/>
      <c r="AR271" s="9"/>
      <c r="AS271" s="9"/>
      <c r="AT271" s="9"/>
      <c r="AU271" s="9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"/>
      <c r="CB271" s="1"/>
      <c r="CC271" s="1"/>
    </row>
    <row r="272" spans="1:81" ht="18.75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86"/>
      <c r="T272" s="1"/>
      <c r="U272" s="1"/>
      <c r="V272" s="89"/>
      <c r="W272" s="3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86"/>
      <c r="AN272" s="1"/>
      <c r="AO272" s="1"/>
      <c r="AP272" s="1"/>
      <c r="AQ272" s="86"/>
      <c r="AR272" s="9"/>
      <c r="AS272" s="9"/>
      <c r="AT272" s="9"/>
      <c r="AU272" s="9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"/>
      <c r="CA272" s="1"/>
      <c r="CB272" s="1"/>
      <c r="CC272" s="1"/>
    </row>
    <row r="273" spans="1:81" ht="18.75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86"/>
      <c r="T273" s="1"/>
      <c r="U273" s="1"/>
      <c r="V273" s="89"/>
      <c r="W273" s="3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86"/>
      <c r="AN273" s="1"/>
      <c r="AO273" s="1"/>
      <c r="AP273" s="1"/>
      <c r="AQ273" s="86"/>
      <c r="AR273" s="9"/>
      <c r="AS273" s="9"/>
      <c r="AT273" s="9"/>
      <c r="AU273" s="9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"/>
      <c r="CA273" s="1"/>
      <c r="CB273" s="1"/>
      <c r="CC273" s="1"/>
    </row>
    <row r="274" spans="1:81" ht="18.75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86"/>
      <c r="T274" s="1"/>
      <c r="U274" s="1"/>
      <c r="V274" s="89"/>
      <c r="W274" s="3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86"/>
      <c r="AN274" s="1"/>
      <c r="AO274" s="1"/>
      <c r="AP274" s="1"/>
      <c r="AQ274" s="86"/>
      <c r="AR274" s="9"/>
      <c r="AS274" s="9"/>
      <c r="AT274" s="9"/>
      <c r="AU274" s="9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  <c r="BO274" s="1"/>
      <c r="BP274" s="1"/>
      <c r="BQ274" s="1"/>
      <c r="BR274" s="1"/>
      <c r="BS274" s="1"/>
      <c r="BT274" s="1"/>
      <c r="BU274" s="1"/>
      <c r="BV274" s="1"/>
      <c r="BW274" s="1"/>
      <c r="BX274" s="1"/>
      <c r="BY274" s="1"/>
      <c r="BZ274" s="1"/>
      <c r="CA274" s="1"/>
      <c r="CB274" s="1"/>
      <c r="CC274" s="1"/>
    </row>
    <row r="275" spans="1:81" ht="18.75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86"/>
      <c r="T275" s="1"/>
      <c r="U275" s="1"/>
      <c r="V275" s="89"/>
      <c r="W275" s="3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86"/>
      <c r="AN275" s="1"/>
      <c r="AO275" s="1"/>
      <c r="AP275" s="1"/>
      <c r="AQ275" s="86"/>
      <c r="AR275" s="9"/>
      <c r="AS275" s="9"/>
      <c r="AT275" s="9"/>
      <c r="AU275" s="9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"/>
      <c r="CA275" s="1"/>
      <c r="CB275" s="1"/>
      <c r="CC275" s="1"/>
    </row>
    <row r="276" spans="1:81" ht="18.75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86"/>
      <c r="T276" s="1"/>
      <c r="U276" s="1"/>
      <c r="V276" s="89"/>
      <c r="W276" s="3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86"/>
      <c r="AN276" s="1"/>
      <c r="AO276" s="1"/>
      <c r="AP276" s="1"/>
      <c r="AQ276" s="86"/>
      <c r="AR276" s="9"/>
      <c r="AS276" s="9"/>
      <c r="AT276" s="9"/>
      <c r="AU276" s="9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"/>
      <c r="CA276" s="1"/>
      <c r="CB276" s="1"/>
      <c r="CC276" s="1"/>
    </row>
    <row r="277" spans="1:81" ht="18.75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86"/>
      <c r="T277" s="1"/>
      <c r="U277" s="1"/>
      <c r="V277" s="89"/>
      <c r="W277" s="3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86"/>
      <c r="AN277" s="1"/>
      <c r="AO277" s="1"/>
      <c r="AP277" s="1"/>
      <c r="AQ277" s="86"/>
      <c r="AR277" s="9"/>
      <c r="AS277" s="9"/>
      <c r="AT277" s="9"/>
      <c r="AU277" s="9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"/>
      <c r="CA277" s="1"/>
      <c r="CB277" s="1"/>
      <c r="CC277" s="1"/>
    </row>
    <row r="278" spans="1:81" ht="18.75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86"/>
      <c r="T278" s="1"/>
      <c r="U278" s="1"/>
      <c r="V278" s="89"/>
      <c r="W278" s="3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86"/>
      <c r="AN278" s="1"/>
      <c r="AO278" s="1"/>
      <c r="AP278" s="1"/>
      <c r="AQ278" s="86"/>
      <c r="AR278" s="9"/>
      <c r="AS278" s="9"/>
      <c r="AT278" s="9"/>
      <c r="AU278" s="9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  <c r="BY278" s="1"/>
      <c r="BZ278" s="1"/>
      <c r="CA278" s="1"/>
      <c r="CB278" s="1"/>
      <c r="CC278" s="1"/>
    </row>
    <row r="279" spans="1:81" ht="18.75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86"/>
      <c r="T279" s="1"/>
      <c r="U279" s="1"/>
      <c r="V279" s="89"/>
      <c r="W279" s="3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86"/>
      <c r="AN279" s="1"/>
      <c r="AO279" s="1"/>
      <c r="AP279" s="1"/>
      <c r="AQ279" s="86"/>
      <c r="AR279" s="9"/>
      <c r="AS279" s="9"/>
      <c r="AT279" s="9"/>
      <c r="AU279" s="9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  <c r="BS279" s="1"/>
      <c r="BT279" s="1"/>
      <c r="BU279" s="1"/>
      <c r="BV279" s="1"/>
      <c r="BW279" s="1"/>
      <c r="BX279" s="1"/>
      <c r="BY279" s="1"/>
      <c r="BZ279" s="1"/>
      <c r="CA279" s="1"/>
      <c r="CB279" s="1"/>
      <c r="CC279" s="1"/>
    </row>
    <row r="280" spans="1:81" ht="18.75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86"/>
      <c r="T280" s="1"/>
      <c r="U280" s="1"/>
      <c r="V280" s="89"/>
      <c r="W280" s="3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86"/>
      <c r="AN280" s="1"/>
      <c r="AO280" s="1"/>
      <c r="AP280" s="1"/>
      <c r="AQ280" s="86"/>
      <c r="AR280" s="9"/>
      <c r="AS280" s="9"/>
      <c r="AT280" s="9"/>
      <c r="AU280" s="9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  <c r="BY280" s="1"/>
      <c r="BZ280" s="1"/>
      <c r="CA280" s="1"/>
      <c r="CB280" s="1"/>
      <c r="CC280" s="1"/>
    </row>
    <row r="281" spans="1:81" ht="18.75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86"/>
      <c r="T281" s="1"/>
      <c r="U281" s="1"/>
      <c r="V281" s="89"/>
      <c r="W281" s="3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86"/>
      <c r="AN281" s="1"/>
      <c r="AO281" s="1"/>
      <c r="AP281" s="1"/>
      <c r="AQ281" s="86"/>
      <c r="AR281" s="9"/>
      <c r="AS281" s="9"/>
      <c r="AT281" s="9"/>
      <c r="AU281" s="9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M281" s="1"/>
      <c r="BN281" s="1"/>
      <c r="BO281" s="1"/>
      <c r="BP281" s="1"/>
      <c r="BQ281" s="1"/>
      <c r="BR281" s="1"/>
      <c r="BS281" s="1"/>
      <c r="BT281" s="1"/>
      <c r="BU281" s="1"/>
      <c r="BV281" s="1"/>
      <c r="BW281" s="1"/>
      <c r="BX281" s="1"/>
      <c r="BY281" s="1"/>
      <c r="BZ281" s="1"/>
      <c r="CA281" s="1"/>
      <c r="CB281" s="1"/>
      <c r="CC281" s="1"/>
    </row>
    <row r="282" spans="1:81" ht="18.75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86"/>
      <c r="T282" s="1"/>
      <c r="U282" s="1"/>
      <c r="V282" s="89"/>
      <c r="W282" s="3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86"/>
      <c r="AN282" s="1"/>
      <c r="AO282" s="1"/>
      <c r="AP282" s="1"/>
      <c r="AQ282" s="86"/>
      <c r="AR282" s="9"/>
      <c r="AS282" s="9"/>
      <c r="AT282" s="9"/>
      <c r="AU282" s="9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M282" s="1"/>
      <c r="BN282" s="1"/>
      <c r="BO282" s="1"/>
      <c r="BP282" s="1"/>
      <c r="BQ282" s="1"/>
      <c r="BR282" s="1"/>
      <c r="BS282" s="1"/>
      <c r="BT282" s="1"/>
      <c r="BU282" s="1"/>
      <c r="BV282" s="1"/>
      <c r="BW282" s="1"/>
      <c r="BX282" s="1"/>
      <c r="BY282" s="1"/>
      <c r="BZ282" s="1"/>
      <c r="CA282" s="1"/>
      <c r="CB282" s="1"/>
      <c r="CC282" s="1"/>
    </row>
    <row r="283" spans="1:81" ht="18.75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86"/>
      <c r="T283" s="1"/>
      <c r="U283" s="1"/>
      <c r="V283" s="89"/>
      <c r="W283" s="3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86"/>
      <c r="AN283" s="1"/>
      <c r="AO283" s="1"/>
      <c r="AP283" s="1"/>
      <c r="AQ283" s="86"/>
      <c r="AR283" s="9"/>
      <c r="AS283" s="9"/>
      <c r="AT283" s="9"/>
      <c r="AU283" s="9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  <c r="BL283" s="1"/>
      <c r="BM283" s="1"/>
      <c r="BN283" s="1"/>
      <c r="BO283" s="1"/>
      <c r="BP283" s="1"/>
      <c r="BQ283" s="1"/>
      <c r="BR283" s="1"/>
      <c r="BS283" s="1"/>
      <c r="BT283" s="1"/>
      <c r="BU283" s="1"/>
      <c r="BV283" s="1"/>
      <c r="BW283" s="1"/>
      <c r="BX283" s="1"/>
      <c r="BY283" s="1"/>
      <c r="BZ283" s="1"/>
      <c r="CA283" s="1"/>
      <c r="CB283" s="1"/>
      <c r="CC283" s="1"/>
    </row>
    <row r="284" spans="1:81" ht="18.75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86"/>
      <c r="T284" s="1"/>
      <c r="U284" s="1"/>
      <c r="V284" s="89"/>
      <c r="W284" s="3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86"/>
      <c r="AN284" s="1"/>
      <c r="AO284" s="1"/>
      <c r="AP284" s="1"/>
      <c r="AQ284" s="86"/>
      <c r="AR284" s="9"/>
      <c r="AS284" s="9"/>
      <c r="AT284" s="9"/>
      <c r="AU284" s="9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  <c r="BL284" s="1"/>
      <c r="BM284" s="1"/>
      <c r="BN284" s="1"/>
      <c r="BO284" s="1"/>
      <c r="BP284" s="1"/>
      <c r="BQ284" s="1"/>
      <c r="BR284" s="1"/>
      <c r="BS284" s="1"/>
      <c r="BT284" s="1"/>
      <c r="BU284" s="1"/>
      <c r="BV284" s="1"/>
      <c r="BW284" s="1"/>
      <c r="BX284" s="1"/>
      <c r="BY284" s="1"/>
      <c r="BZ284" s="1"/>
      <c r="CA284" s="1"/>
      <c r="CB284" s="1"/>
      <c r="CC284" s="1"/>
    </row>
    <row r="285" spans="1:81" ht="18.75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86"/>
      <c r="T285" s="1"/>
      <c r="U285" s="1"/>
      <c r="V285" s="89"/>
      <c r="W285" s="3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86"/>
      <c r="AN285" s="1"/>
      <c r="AO285" s="1"/>
      <c r="AP285" s="1"/>
      <c r="AQ285" s="86"/>
      <c r="AR285" s="9"/>
      <c r="AS285" s="9"/>
      <c r="AT285" s="9"/>
      <c r="AU285" s="9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  <c r="BL285" s="1"/>
      <c r="BM285" s="1"/>
      <c r="BN285" s="1"/>
      <c r="BO285" s="1"/>
      <c r="BP285" s="1"/>
      <c r="BQ285" s="1"/>
      <c r="BR285" s="1"/>
      <c r="BS285" s="1"/>
      <c r="BT285" s="1"/>
      <c r="BU285" s="1"/>
      <c r="BV285" s="1"/>
      <c r="BW285" s="1"/>
      <c r="BX285" s="1"/>
      <c r="BY285" s="1"/>
      <c r="BZ285" s="1"/>
      <c r="CA285" s="1"/>
      <c r="CB285" s="1"/>
      <c r="CC285" s="1"/>
    </row>
    <row r="286" spans="1:81" ht="18.75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86"/>
      <c r="T286" s="1"/>
      <c r="U286" s="1"/>
      <c r="V286" s="89"/>
      <c r="W286" s="3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86"/>
      <c r="AN286" s="1"/>
      <c r="AO286" s="1"/>
      <c r="AP286" s="1"/>
      <c r="AQ286" s="86"/>
      <c r="AR286" s="9"/>
      <c r="AS286" s="9"/>
      <c r="AT286" s="9"/>
      <c r="AU286" s="9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  <c r="BL286" s="1"/>
      <c r="BM286" s="1"/>
      <c r="BN286" s="1"/>
      <c r="BO286" s="1"/>
      <c r="BP286" s="1"/>
      <c r="BQ286" s="1"/>
      <c r="BR286" s="1"/>
      <c r="BS286" s="1"/>
      <c r="BT286" s="1"/>
      <c r="BU286" s="1"/>
      <c r="BV286" s="1"/>
      <c r="BW286" s="1"/>
      <c r="BX286" s="1"/>
      <c r="BY286" s="1"/>
      <c r="BZ286" s="1"/>
      <c r="CA286" s="1"/>
      <c r="CB286" s="1"/>
      <c r="CC286" s="1"/>
    </row>
    <row r="287" spans="1:81" ht="18.75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86"/>
      <c r="T287" s="1"/>
      <c r="U287" s="1"/>
      <c r="V287" s="89"/>
      <c r="W287" s="3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86"/>
      <c r="AN287" s="1"/>
      <c r="AO287" s="1"/>
      <c r="AP287" s="1"/>
      <c r="AQ287" s="86"/>
      <c r="AR287" s="9"/>
      <c r="AS287" s="9"/>
      <c r="AT287" s="9"/>
      <c r="AU287" s="9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  <c r="BL287" s="1"/>
      <c r="BM287" s="1"/>
      <c r="BN287" s="1"/>
      <c r="BO287" s="1"/>
      <c r="BP287" s="1"/>
      <c r="BQ287" s="1"/>
      <c r="BR287" s="1"/>
      <c r="BS287" s="1"/>
      <c r="BT287" s="1"/>
      <c r="BU287" s="1"/>
      <c r="BV287" s="1"/>
      <c r="BW287" s="1"/>
      <c r="BX287" s="1"/>
      <c r="BY287" s="1"/>
      <c r="BZ287" s="1"/>
      <c r="CA287" s="1"/>
      <c r="CB287" s="1"/>
      <c r="CC287" s="1"/>
    </row>
    <row r="288" spans="1:81" ht="18.75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86"/>
      <c r="T288" s="1"/>
      <c r="U288" s="1"/>
      <c r="V288" s="89"/>
      <c r="W288" s="3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86"/>
      <c r="AN288" s="1"/>
      <c r="AO288" s="1"/>
      <c r="AP288" s="1"/>
      <c r="AQ288" s="86"/>
      <c r="AR288" s="9"/>
      <c r="AS288" s="9"/>
      <c r="AT288" s="9"/>
      <c r="AU288" s="9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  <c r="BL288" s="1"/>
      <c r="BM288" s="1"/>
      <c r="BN288" s="1"/>
      <c r="BO288" s="1"/>
      <c r="BP288" s="1"/>
      <c r="BQ288" s="1"/>
      <c r="BR288" s="1"/>
      <c r="BS288" s="1"/>
      <c r="BT288" s="1"/>
      <c r="BU288" s="1"/>
      <c r="BV288" s="1"/>
      <c r="BW288" s="1"/>
      <c r="BX288" s="1"/>
      <c r="BY288" s="1"/>
      <c r="BZ288" s="1"/>
      <c r="CA288" s="1"/>
      <c r="CB288" s="1"/>
      <c r="CC288" s="1"/>
    </row>
    <row r="289" spans="1:81" ht="18.75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86"/>
      <c r="T289" s="1"/>
      <c r="U289" s="1"/>
      <c r="V289" s="89"/>
      <c r="W289" s="3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86"/>
      <c r="AN289" s="1"/>
      <c r="AO289" s="1"/>
      <c r="AP289" s="1"/>
      <c r="AQ289" s="86"/>
      <c r="AR289" s="9"/>
      <c r="AS289" s="9"/>
      <c r="AT289" s="9"/>
      <c r="AU289" s="9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  <c r="BL289" s="1"/>
      <c r="BM289" s="1"/>
      <c r="BN289" s="1"/>
      <c r="BO289" s="1"/>
      <c r="BP289" s="1"/>
      <c r="BQ289" s="1"/>
      <c r="BR289" s="1"/>
      <c r="BS289" s="1"/>
      <c r="BT289" s="1"/>
      <c r="BU289" s="1"/>
      <c r="BV289" s="1"/>
      <c r="BW289" s="1"/>
      <c r="BX289" s="1"/>
      <c r="BY289" s="1"/>
      <c r="BZ289" s="1"/>
      <c r="CA289" s="1"/>
      <c r="CB289" s="1"/>
      <c r="CC289" s="1"/>
    </row>
    <row r="290" spans="1:81" ht="18.75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86"/>
      <c r="T290" s="1"/>
      <c r="U290" s="1"/>
      <c r="V290" s="89"/>
      <c r="W290" s="3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86"/>
      <c r="AN290" s="1"/>
      <c r="AO290" s="1"/>
      <c r="AP290" s="1"/>
      <c r="AQ290" s="86"/>
      <c r="AR290" s="9"/>
      <c r="AS290" s="9"/>
      <c r="AT290" s="9"/>
      <c r="AU290" s="9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  <c r="BL290" s="1"/>
      <c r="BM290" s="1"/>
      <c r="BN290" s="1"/>
      <c r="BO290" s="1"/>
      <c r="BP290" s="1"/>
      <c r="BQ290" s="1"/>
      <c r="BR290" s="1"/>
      <c r="BS290" s="1"/>
      <c r="BT290" s="1"/>
      <c r="BU290" s="1"/>
      <c r="BV290" s="1"/>
      <c r="BW290" s="1"/>
      <c r="BX290" s="1"/>
      <c r="BY290" s="1"/>
      <c r="BZ290" s="1"/>
      <c r="CA290" s="1"/>
      <c r="CB290" s="1"/>
      <c r="CC290" s="1"/>
    </row>
    <row r="291" spans="1:81" ht="18.75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86"/>
      <c r="T291" s="1"/>
      <c r="U291" s="1"/>
      <c r="V291" s="89"/>
      <c r="W291" s="3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86"/>
      <c r="AN291" s="1"/>
      <c r="AO291" s="1"/>
      <c r="AP291" s="1"/>
      <c r="AQ291" s="86"/>
      <c r="AR291" s="9"/>
      <c r="AS291" s="9"/>
      <c r="AT291" s="9"/>
      <c r="AU291" s="9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  <c r="BL291" s="1"/>
      <c r="BM291" s="1"/>
      <c r="BN291" s="1"/>
      <c r="BO291" s="1"/>
      <c r="BP291" s="1"/>
      <c r="BQ291" s="1"/>
      <c r="BR291" s="1"/>
      <c r="BS291" s="1"/>
      <c r="BT291" s="1"/>
      <c r="BU291" s="1"/>
      <c r="BV291" s="1"/>
      <c r="BW291" s="1"/>
      <c r="BX291" s="1"/>
      <c r="BY291" s="1"/>
      <c r="BZ291" s="1"/>
      <c r="CA291" s="1"/>
      <c r="CB291" s="1"/>
      <c r="CC291" s="1"/>
    </row>
    <row r="292" spans="1:81" ht="18.75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86"/>
      <c r="T292" s="1"/>
      <c r="U292" s="1"/>
      <c r="V292" s="89"/>
      <c r="W292" s="3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86"/>
      <c r="AN292" s="1"/>
      <c r="AO292" s="1"/>
      <c r="AP292" s="1"/>
      <c r="AQ292" s="86"/>
      <c r="AR292" s="9"/>
      <c r="AS292" s="9"/>
      <c r="AT292" s="9"/>
      <c r="AU292" s="9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  <c r="BL292" s="1"/>
      <c r="BM292" s="1"/>
      <c r="BN292" s="1"/>
      <c r="BO292" s="1"/>
      <c r="BP292" s="1"/>
      <c r="BQ292" s="1"/>
      <c r="BR292" s="1"/>
      <c r="BS292" s="1"/>
      <c r="BT292" s="1"/>
      <c r="BU292" s="1"/>
      <c r="BV292" s="1"/>
      <c r="BW292" s="1"/>
      <c r="BX292" s="1"/>
      <c r="BY292" s="1"/>
      <c r="BZ292" s="1"/>
      <c r="CA292" s="1"/>
      <c r="CB292" s="1"/>
      <c r="CC292" s="1"/>
    </row>
    <row r="293" spans="1:81" ht="18.75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86"/>
      <c r="T293" s="1"/>
      <c r="U293" s="1"/>
      <c r="V293" s="89"/>
      <c r="W293" s="3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86"/>
      <c r="AN293" s="1"/>
      <c r="AO293" s="1"/>
      <c r="AP293" s="1"/>
      <c r="AQ293" s="86"/>
      <c r="AR293" s="9"/>
      <c r="AS293" s="9"/>
      <c r="AT293" s="9"/>
      <c r="AU293" s="9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  <c r="BL293" s="1"/>
      <c r="BM293" s="1"/>
      <c r="BN293" s="1"/>
      <c r="BO293" s="1"/>
      <c r="BP293" s="1"/>
      <c r="BQ293" s="1"/>
      <c r="BR293" s="1"/>
      <c r="BS293" s="1"/>
      <c r="BT293" s="1"/>
      <c r="BU293" s="1"/>
      <c r="BV293" s="1"/>
      <c r="BW293" s="1"/>
      <c r="BX293" s="1"/>
      <c r="BY293" s="1"/>
      <c r="BZ293" s="1"/>
      <c r="CA293" s="1"/>
      <c r="CB293" s="1"/>
      <c r="CC293" s="1"/>
    </row>
    <row r="294" spans="1:81" ht="18.75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86"/>
      <c r="T294" s="1"/>
      <c r="U294" s="1"/>
      <c r="V294" s="89"/>
      <c r="W294" s="3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86"/>
      <c r="AN294" s="1"/>
      <c r="AO294" s="1"/>
      <c r="AP294" s="1"/>
      <c r="AQ294" s="86"/>
      <c r="AR294" s="9"/>
      <c r="AS294" s="9"/>
      <c r="AT294" s="9"/>
      <c r="AU294" s="9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  <c r="BL294" s="1"/>
      <c r="BM294" s="1"/>
      <c r="BN294" s="1"/>
      <c r="BO294" s="1"/>
      <c r="BP294" s="1"/>
      <c r="BQ294" s="1"/>
      <c r="BR294" s="1"/>
      <c r="BS294" s="1"/>
      <c r="BT294" s="1"/>
      <c r="BU294" s="1"/>
      <c r="BV294" s="1"/>
      <c r="BW294" s="1"/>
      <c r="BX294" s="1"/>
      <c r="BY294" s="1"/>
      <c r="BZ294" s="1"/>
      <c r="CA294" s="1"/>
      <c r="CB294" s="1"/>
      <c r="CC294" s="1"/>
    </row>
    <row r="295" spans="1:81" ht="18.75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86"/>
      <c r="T295" s="1"/>
      <c r="U295" s="1"/>
      <c r="V295" s="89"/>
      <c r="W295" s="3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86"/>
      <c r="AN295" s="1"/>
      <c r="AO295" s="1"/>
      <c r="AP295" s="1"/>
      <c r="AQ295" s="86"/>
      <c r="AR295" s="9"/>
      <c r="AS295" s="9"/>
      <c r="AT295" s="9"/>
      <c r="AU295" s="9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  <c r="BL295" s="1"/>
      <c r="BM295" s="1"/>
      <c r="BN295" s="1"/>
      <c r="BO295" s="1"/>
      <c r="BP295" s="1"/>
      <c r="BQ295" s="1"/>
      <c r="BR295" s="1"/>
      <c r="BS295" s="1"/>
      <c r="BT295" s="1"/>
      <c r="BU295" s="1"/>
      <c r="BV295" s="1"/>
      <c r="BW295" s="1"/>
      <c r="BX295" s="1"/>
      <c r="BY295" s="1"/>
      <c r="BZ295" s="1"/>
      <c r="CA295" s="1"/>
      <c r="CB295" s="1"/>
      <c r="CC295" s="1"/>
    </row>
    <row r="296" spans="1:81" ht="18.75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86"/>
      <c r="T296" s="1"/>
      <c r="U296" s="1"/>
      <c r="V296" s="89"/>
      <c r="W296" s="3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86"/>
      <c r="AN296" s="1"/>
      <c r="AO296" s="1"/>
      <c r="AP296" s="1"/>
      <c r="AQ296" s="86"/>
      <c r="AR296" s="9"/>
      <c r="AS296" s="9"/>
      <c r="AT296" s="9"/>
      <c r="AU296" s="9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  <c r="BL296" s="1"/>
      <c r="BM296" s="1"/>
      <c r="BN296" s="1"/>
      <c r="BO296" s="1"/>
      <c r="BP296" s="1"/>
      <c r="BQ296" s="1"/>
      <c r="BR296" s="1"/>
      <c r="BS296" s="1"/>
      <c r="BT296" s="1"/>
      <c r="BU296" s="1"/>
      <c r="BV296" s="1"/>
      <c r="BW296" s="1"/>
      <c r="BX296" s="1"/>
      <c r="BY296" s="1"/>
      <c r="BZ296" s="1"/>
      <c r="CA296" s="1"/>
      <c r="CB296" s="1"/>
      <c r="CC296" s="1"/>
    </row>
    <row r="297" spans="1:81" ht="18.75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86"/>
      <c r="T297" s="1"/>
      <c r="U297" s="1"/>
      <c r="V297" s="89"/>
      <c r="W297" s="3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86"/>
      <c r="AN297" s="1"/>
      <c r="AO297" s="1"/>
      <c r="AP297" s="1"/>
      <c r="AQ297" s="86"/>
      <c r="AR297" s="9"/>
      <c r="AS297" s="9"/>
      <c r="AT297" s="9"/>
      <c r="AU297" s="9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  <c r="BL297" s="1"/>
      <c r="BM297" s="1"/>
      <c r="BN297" s="1"/>
      <c r="BO297" s="1"/>
      <c r="BP297" s="1"/>
      <c r="BQ297" s="1"/>
      <c r="BR297" s="1"/>
      <c r="BS297" s="1"/>
      <c r="BT297" s="1"/>
      <c r="BU297" s="1"/>
      <c r="BV297" s="1"/>
      <c r="BW297" s="1"/>
      <c r="BX297" s="1"/>
      <c r="BY297" s="1"/>
      <c r="BZ297" s="1"/>
      <c r="CA297" s="1"/>
      <c r="CB297" s="1"/>
      <c r="CC297" s="1"/>
    </row>
    <row r="298" spans="1:81" ht="18.75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86"/>
      <c r="T298" s="1"/>
      <c r="U298" s="1"/>
      <c r="V298" s="89"/>
      <c r="W298" s="3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86"/>
      <c r="AN298" s="1"/>
      <c r="AO298" s="1"/>
      <c r="AP298" s="1"/>
      <c r="AQ298" s="86"/>
      <c r="AR298" s="9"/>
      <c r="AS298" s="9"/>
      <c r="AT298" s="9"/>
      <c r="AU298" s="9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  <c r="BL298" s="1"/>
      <c r="BM298" s="1"/>
      <c r="BN298" s="1"/>
      <c r="BO298" s="1"/>
      <c r="BP298" s="1"/>
      <c r="BQ298" s="1"/>
      <c r="BR298" s="1"/>
      <c r="BS298" s="1"/>
      <c r="BT298" s="1"/>
      <c r="BU298" s="1"/>
      <c r="BV298" s="1"/>
      <c r="BW298" s="1"/>
      <c r="BX298" s="1"/>
      <c r="BY298" s="1"/>
      <c r="BZ298" s="1"/>
      <c r="CA298" s="1"/>
      <c r="CB298" s="1"/>
      <c r="CC298" s="1"/>
    </row>
    <row r="299" spans="1:81" ht="18.75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86"/>
      <c r="T299" s="1"/>
      <c r="U299" s="1"/>
      <c r="V299" s="89"/>
      <c r="W299" s="3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86"/>
      <c r="AN299" s="1"/>
      <c r="AO299" s="1"/>
      <c r="AP299" s="1"/>
      <c r="AQ299" s="86"/>
      <c r="AR299" s="9"/>
      <c r="AS299" s="9"/>
      <c r="AT299" s="9"/>
      <c r="AU299" s="9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  <c r="BL299" s="1"/>
      <c r="BM299" s="1"/>
      <c r="BN299" s="1"/>
      <c r="BO299" s="1"/>
      <c r="BP299" s="1"/>
      <c r="BQ299" s="1"/>
      <c r="BR299" s="1"/>
      <c r="BS299" s="1"/>
      <c r="BT299" s="1"/>
      <c r="BU299" s="1"/>
      <c r="BV299" s="1"/>
      <c r="BW299" s="1"/>
      <c r="BX299" s="1"/>
      <c r="BY299" s="1"/>
      <c r="BZ299" s="1"/>
      <c r="CA299" s="1"/>
      <c r="CB299" s="1"/>
      <c r="CC299" s="1"/>
    </row>
    <row r="300" spans="1:81" ht="18.75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86"/>
      <c r="T300" s="1"/>
      <c r="U300" s="1"/>
      <c r="V300" s="89"/>
      <c r="W300" s="3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86"/>
      <c r="AN300" s="1"/>
      <c r="AO300" s="1"/>
      <c r="AP300" s="1"/>
      <c r="AQ300" s="86"/>
      <c r="AR300" s="9"/>
      <c r="AS300" s="9"/>
      <c r="AT300" s="9"/>
      <c r="AU300" s="9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  <c r="BL300" s="1"/>
      <c r="BM300" s="1"/>
      <c r="BN300" s="1"/>
      <c r="BO300" s="1"/>
      <c r="BP300" s="1"/>
      <c r="BQ300" s="1"/>
      <c r="BR300" s="1"/>
      <c r="BS300" s="1"/>
      <c r="BT300" s="1"/>
      <c r="BU300" s="1"/>
      <c r="BV300" s="1"/>
      <c r="BW300" s="1"/>
      <c r="BX300" s="1"/>
      <c r="BY300" s="1"/>
      <c r="BZ300" s="1"/>
      <c r="CA300" s="1"/>
      <c r="CB300" s="1"/>
      <c r="CC300" s="1"/>
    </row>
    <row r="301" spans="1:81" ht="18.75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86"/>
      <c r="T301" s="1"/>
      <c r="U301" s="1"/>
      <c r="V301" s="89"/>
      <c r="W301" s="3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86"/>
      <c r="AN301" s="1"/>
      <c r="AO301" s="1"/>
      <c r="AP301" s="1"/>
      <c r="AQ301" s="86"/>
      <c r="AR301" s="9"/>
      <c r="AS301" s="9"/>
      <c r="AT301" s="9"/>
      <c r="AU301" s="9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  <c r="BL301" s="1"/>
      <c r="BM301" s="1"/>
      <c r="BN301" s="1"/>
      <c r="BO301" s="1"/>
      <c r="BP301" s="1"/>
      <c r="BQ301" s="1"/>
      <c r="BR301" s="1"/>
      <c r="BS301" s="1"/>
      <c r="BT301" s="1"/>
      <c r="BU301" s="1"/>
      <c r="BV301" s="1"/>
      <c r="BW301" s="1"/>
      <c r="BX301" s="1"/>
      <c r="BY301" s="1"/>
      <c r="BZ301" s="1"/>
      <c r="CA301" s="1"/>
      <c r="CB301" s="1"/>
      <c r="CC301" s="1"/>
    </row>
    <row r="302" spans="1:81" ht="18.75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86"/>
      <c r="T302" s="1"/>
      <c r="U302" s="1"/>
      <c r="V302" s="89"/>
      <c r="W302" s="3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86"/>
      <c r="AN302" s="1"/>
      <c r="AO302" s="1"/>
      <c r="AP302" s="1"/>
      <c r="AQ302" s="86"/>
      <c r="AR302" s="9"/>
      <c r="AS302" s="9"/>
      <c r="AT302" s="9"/>
      <c r="AU302" s="9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  <c r="BL302" s="1"/>
      <c r="BM302" s="1"/>
      <c r="BN302" s="1"/>
      <c r="BO302" s="1"/>
      <c r="BP302" s="1"/>
      <c r="BQ302" s="1"/>
      <c r="BR302" s="1"/>
      <c r="BS302" s="1"/>
      <c r="BT302" s="1"/>
      <c r="BU302" s="1"/>
      <c r="BV302" s="1"/>
      <c r="BW302" s="1"/>
      <c r="BX302" s="1"/>
      <c r="BY302" s="1"/>
      <c r="BZ302" s="1"/>
      <c r="CA302" s="1"/>
      <c r="CB302" s="1"/>
      <c r="CC302" s="1"/>
    </row>
    <row r="303" spans="1:81" ht="18.75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86"/>
      <c r="T303" s="1"/>
      <c r="U303" s="1"/>
      <c r="V303" s="89"/>
      <c r="W303" s="3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86"/>
      <c r="AN303" s="1"/>
      <c r="AO303" s="1"/>
      <c r="AP303" s="1"/>
      <c r="AQ303" s="86"/>
      <c r="AR303" s="9"/>
      <c r="AS303" s="9"/>
      <c r="AT303" s="9"/>
      <c r="AU303" s="9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"/>
      <c r="CA303" s="1"/>
      <c r="CB303" s="1"/>
      <c r="CC303" s="1"/>
    </row>
    <row r="304" spans="1:81" ht="18.75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86"/>
      <c r="T304" s="1"/>
      <c r="U304" s="1"/>
      <c r="V304" s="89"/>
      <c r="W304" s="3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86"/>
      <c r="AN304" s="1"/>
      <c r="AO304" s="1"/>
      <c r="AP304" s="1"/>
      <c r="AQ304" s="86"/>
      <c r="AR304" s="9"/>
      <c r="AS304" s="9"/>
      <c r="AT304" s="9"/>
      <c r="AU304" s="9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"/>
      <c r="CA304" s="1"/>
      <c r="CB304" s="1"/>
      <c r="CC304" s="1"/>
    </row>
    <row r="305" spans="1:81" ht="18.75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86"/>
      <c r="T305" s="1"/>
      <c r="U305" s="1"/>
      <c r="V305" s="89"/>
      <c r="W305" s="3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86"/>
      <c r="AN305" s="1"/>
      <c r="AO305" s="1"/>
      <c r="AP305" s="1"/>
      <c r="AQ305" s="86"/>
      <c r="AR305" s="9"/>
      <c r="AS305" s="9"/>
      <c r="AT305" s="9"/>
      <c r="AU305" s="9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  <c r="BL305" s="1"/>
      <c r="BM305" s="1"/>
      <c r="BN305" s="1"/>
      <c r="BO305" s="1"/>
      <c r="BP305" s="1"/>
      <c r="BQ305" s="1"/>
      <c r="BR305" s="1"/>
      <c r="BS305" s="1"/>
      <c r="BT305" s="1"/>
      <c r="BU305" s="1"/>
      <c r="BV305" s="1"/>
      <c r="BW305" s="1"/>
      <c r="BX305" s="1"/>
      <c r="BY305" s="1"/>
      <c r="BZ305" s="1"/>
      <c r="CA305" s="1"/>
      <c r="CB305" s="1"/>
      <c r="CC305" s="1"/>
    </row>
    <row r="306" spans="1:81" ht="18.75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86"/>
      <c r="T306" s="1"/>
      <c r="U306" s="1"/>
      <c r="V306" s="89"/>
      <c r="W306" s="3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86"/>
      <c r="AN306" s="1"/>
      <c r="AO306" s="1"/>
      <c r="AP306" s="1"/>
      <c r="AQ306" s="86"/>
      <c r="AR306" s="9"/>
      <c r="AS306" s="9"/>
      <c r="AT306" s="9"/>
      <c r="AU306" s="9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  <c r="BL306" s="1"/>
      <c r="BM306" s="1"/>
      <c r="BN306" s="1"/>
      <c r="BO306" s="1"/>
      <c r="BP306" s="1"/>
      <c r="BQ306" s="1"/>
      <c r="BR306" s="1"/>
      <c r="BS306" s="1"/>
      <c r="BT306" s="1"/>
      <c r="BU306" s="1"/>
      <c r="BV306" s="1"/>
      <c r="BW306" s="1"/>
      <c r="BX306" s="1"/>
      <c r="BY306" s="1"/>
      <c r="BZ306" s="1"/>
      <c r="CA306" s="1"/>
      <c r="CB306" s="1"/>
      <c r="CC306" s="1"/>
    </row>
    <row r="307" spans="1:81" ht="18.75" x14ac:dyDescent="0.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86"/>
      <c r="T307" s="1"/>
      <c r="U307" s="1"/>
      <c r="V307" s="89"/>
      <c r="W307" s="3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86"/>
      <c r="AN307" s="1"/>
      <c r="AO307" s="1"/>
      <c r="AP307" s="1"/>
      <c r="AQ307" s="86"/>
      <c r="AR307" s="9"/>
      <c r="AS307" s="9"/>
      <c r="AT307" s="9"/>
      <c r="AU307" s="9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  <c r="BL307" s="1"/>
      <c r="BM307" s="1"/>
      <c r="BN307" s="1"/>
      <c r="BO307" s="1"/>
      <c r="BP307" s="1"/>
      <c r="BQ307" s="1"/>
      <c r="BR307" s="1"/>
      <c r="BS307" s="1"/>
      <c r="BT307" s="1"/>
      <c r="BU307" s="1"/>
      <c r="BV307" s="1"/>
      <c r="BW307" s="1"/>
      <c r="BX307" s="1"/>
      <c r="BY307" s="1"/>
      <c r="BZ307" s="1"/>
      <c r="CA307" s="1"/>
      <c r="CB307" s="1"/>
      <c r="CC307" s="1"/>
    </row>
    <row r="308" spans="1:81" ht="18.75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86"/>
      <c r="T308" s="1"/>
      <c r="U308" s="1"/>
      <c r="V308" s="89"/>
      <c r="W308" s="3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86"/>
      <c r="AN308" s="1"/>
      <c r="AO308" s="1"/>
      <c r="AP308" s="1"/>
      <c r="AQ308" s="86"/>
      <c r="AR308" s="9"/>
      <c r="AS308" s="9"/>
      <c r="AT308" s="9"/>
      <c r="AU308" s="9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  <c r="BL308" s="1"/>
      <c r="BM308" s="1"/>
      <c r="BN308" s="1"/>
      <c r="BO308" s="1"/>
      <c r="BP308" s="1"/>
      <c r="BQ308" s="1"/>
      <c r="BR308" s="1"/>
      <c r="BS308" s="1"/>
      <c r="BT308" s="1"/>
      <c r="BU308" s="1"/>
      <c r="BV308" s="1"/>
      <c r="BW308" s="1"/>
      <c r="BX308" s="1"/>
      <c r="BY308" s="1"/>
      <c r="BZ308" s="1"/>
      <c r="CA308" s="1"/>
      <c r="CB308" s="1"/>
      <c r="CC308" s="1"/>
    </row>
    <row r="309" spans="1:81" ht="18.75" x14ac:dyDescent="0.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86"/>
      <c r="T309" s="1"/>
      <c r="U309" s="1"/>
      <c r="V309" s="89"/>
      <c r="W309" s="3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86"/>
      <c r="AN309" s="1"/>
      <c r="AO309" s="1"/>
      <c r="AP309" s="1"/>
      <c r="AQ309" s="86"/>
      <c r="AR309" s="9"/>
      <c r="AS309" s="9"/>
      <c r="AT309" s="9"/>
      <c r="AU309" s="9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  <c r="BL309" s="1"/>
      <c r="BM309" s="1"/>
      <c r="BN309" s="1"/>
      <c r="BO309" s="1"/>
      <c r="BP309" s="1"/>
      <c r="BQ309" s="1"/>
      <c r="BR309" s="1"/>
      <c r="BS309" s="1"/>
      <c r="BT309" s="1"/>
      <c r="BU309" s="1"/>
      <c r="BV309" s="1"/>
      <c r="BW309" s="1"/>
      <c r="BX309" s="1"/>
      <c r="BY309" s="1"/>
      <c r="BZ309" s="1"/>
      <c r="CA309" s="1"/>
      <c r="CB309" s="1"/>
      <c r="CC309" s="1"/>
    </row>
    <row r="310" spans="1:81" ht="18.75" x14ac:dyDescent="0.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86"/>
      <c r="T310" s="1"/>
      <c r="U310" s="1"/>
      <c r="V310" s="89"/>
      <c r="W310" s="3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86"/>
      <c r="AN310" s="1"/>
      <c r="AO310" s="1"/>
      <c r="AP310" s="1"/>
      <c r="AQ310" s="86"/>
      <c r="AR310" s="9"/>
      <c r="AS310" s="9"/>
      <c r="AT310" s="9"/>
      <c r="AU310" s="9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  <c r="BL310" s="1"/>
      <c r="BM310" s="1"/>
      <c r="BN310" s="1"/>
      <c r="BO310" s="1"/>
      <c r="BP310" s="1"/>
      <c r="BQ310" s="1"/>
      <c r="BR310" s="1"/>
      <c r="BS310" s="1"/>
      <c r="BT310" s="1"/>
      <c r="BU310" s="1"/>
      <c r="BV310" s="1"/>
      <c r="BW310" s="1"/>
      <c r="BX310" s="1"/>
      <c r="BY310" s="1"/>
      <c r="BZ310" s="1"/>
      <c r="CA310" s="1"/>
      <c r="CB310" s="1"/>
      <c r="CC310" s="1"/>
    </row>
    <row r="311" spans="1:81" ht="18.75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86"/>
      <c r="T311" s="1"/>
      <c r="U311" s="1"/>
      <c r="V311" s="89"/>
      <c r="W311" s="3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86"/>
      <c r="AN311" s="1"/>
      <c r="AO311" s="1"/>
      <c r="AP311" s="1"/>
      <c r="AQ311" s="86"/>
      <c r="AR311" s="9"/>
      <c r="AS311" s="9"/>
      <c r="AT311" s="9"/>
      <c r="AU311" s="9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  <c r="BL311" s="1"/>
      <c r="BM311" s="1"/>
      <c r="BN311" s="1"/>
      <c r="BO311" s="1"/>
      <c r="BP311" s="1"/>
      <c r="BQ311" s="1"/>
      <c r="BR311" s="1"/>
      <c r="BS311" s="1"/>
      <c r="BT311" s="1"/>
      <c r="BU311" s="1"/>
      <c r="BV311" s="1"/>
      <c r="BW311" s="1"/>
      <c r="BX311" s="1"/>
      <c r="BY311" s="1"/>
      <c r="BZ311" s="1"/>
      <c r="CA311" s="1"/>
      <c r="CB311" s="1"/>
      <c r="CC311" s="1"/>
    </row>
    <row r="312" spans="1:81" ht="18.75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86"/>
      <c r="T312" s="1"/>
      <c r="U312" s="1"/>
      <c r="V312" s="89"/>
      <c r="W312" s="3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86"/>
      <c r="AN312" s="1"/>
      <c r="AO312" s="1"/>
      <c r="AP312" s="1"/>
      <c r="AQ312" s="86"/>
      <c r="AR312" s="9"/>
      <c r="AS312" s="9"/>
      <c r="AT312" s="9"/>
      <c r="AU312" s="9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  <c r="BL312" s="1"/>
      <c r="BM312" s="1"/>
      <c r="BN312" s="1"/>
      <c r="BO312" s="1"/>
      <c r="BP312" s="1"/>
      <c r="BQ312" s="1"/>
      <c r="BR312" s="1"/>
      <c r="BS312" s="1"/>
      <c r="BT312" s="1"/>
      <c r="BU312" s="1"/>
      <c r="BV312" s="1"/>
      <c r="BW312" s="1"/>
      <c r="BX312" s="1"/>
      <c r="BY312" s="1"/>
      <c r="BZ312" s="1"/>
      <c r="CA312" s="1"/>
      <c r="CB312" s="1"/>
      <c r="CC312" s="1"/>
    </row>
    <row r="313" spans="1:81" ht="18.75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86"/>
      <c r="T313" s="1"/>
      <c r="U313" s="1"/>
      <c r="V313" s="89"/>
      <c r="W313" s="3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86"/>
      <c r="AN313" s="1"/>
      <c r="AO313" s="1"/>
      <c r="AP313" s="1"/>
      <c r="AQ313" s="86"/>
      <c r="AR313" s="9"/>
      <c r="AS313" s="9"/>
      <c r="AT313" s="9"/>
      <c r="AU313" s="9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  <c r="BL313" s="1"/>
      <c r="BM313" s="1"/>
      <c r="BN313" s="1"/>
      <c r="BO313" s="1"/>
      <c r="BP313" s="1"/>
      <c r="BQ313" s="1"/>
      <c r="BR313" s="1"/>
      <c r="BS313" s="1"/>
      <c r="BT313" s="1"/>
      <c r="BU313" s="1"/>
      <c r="BV313" s="1"/>
      <c r="BW313" s="1"/>
      <c r="BX313" s="1"/>
      <c r="BY313" s="1"/>
      <c r="BZ313" s="1"/>
      <c r="CA313" s="1"/>
      <c r="CB313" s="1"/>
      <c r="CC313" s="1"/>
    </row>
    <row r="314" spans="1:81" ht="18.75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86"/>
      <c r="T314" s="1"/>
      <c r="U314" s="1"/>
      <c r="V314" s="89"/>
      <c r="W314" s="3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86"/>
      <c r="AN314" s="1"/>
      <c r="AO314" s="1"/>
      <c r="AP314" s="1"/>
      <c r="AQ314" s="86"/>
      <c r="AR314" s="9"/>
      <c r="AS314" s="9"/>
      <c r="AT314" s="9"/>
      <c r="AU314" s="9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  <c r="BL314" s="1"/>
      <c r="BM314" s="1"/>
      <c r="BN314" s="1"/>
      <c r="BO314" s="1"/>
      <c r="BP314" s="1"/>
      <c r="BQ314" s="1"/>
      <c r="BR314" s="1"/>
      <c r="BS314" s="1"/>
      <c r="BT314" s="1"/>
      <c r="BU314" s="1"/>
      <c r="BV314" s="1"/>
      <c r="BW314" s="1"/>
      <c r="BX314" s="1"/>
      <c r="BY314" s="1"/>
      <c r="BZ314" s="1"/>
      <c r="CA314" s="1"/>
      <c r="CB314" s="1"/>
      <c r="CC314" s="1"/>
    </row>
    <row r="315" spans="1:81" ht="18.75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86"/>
      <c r="T315" s="1"/>
      <c r="U315" s="1"/>
      <c r="V315" s="89"/>
      <c r="W315" s="3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86"/>
      <c r="AN315" s="1"/>
      <c r="AO315" s="1"/>
      <c r="AP315" s="1"/>
      <c r="AQ315" s="86"/>
      <c r="AR315" s="9"/>
      <c r="AS315" s="9"/>
      <c r="AT315" s="9"/>
      <c r="AU315" s="9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  <c r="BL315" s="1"/>
      <c r="BM315" s="1"/>
      <c r="BN315" s="1"/>
      <c r="BO315" s="1"/>
      <c r="BP315" s="1"/>
      <c r="BQ315" s="1"/>
      <c r="BR315" s="1"/>
      <c r="BS315" s="1"/>
      <c r="BT315" s="1"/>
      <c r="BU315" s="1"/>
      <c r="BV315" s="1"/>
      <c r="BW315" s="1"/>
      <c r="BX315" s="1"/>
      <c r="BY315" s="1"/>
      <c r="BZ315" s="1"/>
      <c r="CA315" s="1"/>
      <c r="CB315" s="1"/>
      <c r="CC315" s="1"/>
    </row>
    <row r="316" spans="1:81" ht="18.75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86"/>
      <c r="T316" s="1"/>
      <c r="U316" s="1"/>
      <c r="V316" s="89"/>
      <c r="W316" s="3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86"/>
      <c r="AN316" s="1"/>
      <c r="AO316" s="1"/>
      <c r="AP316" s="1"/>
      <c r="AQ316" s="86"/>
      <c r="AR316" s="9"/>
      <c r="AS316" s="9"/>
      <c r="AT316" s="9"/>
      <c r="AU316" s="9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  <c r="BL316" s="1"/>
      <c r="BM316" s="1"/>
      <c r="BN316" s="1"/>
      <c r="BO316" s="1"/>
      <c r="BP316" s="1"/>
      <c r="BQ316" s="1"/>
      <c r="BR316" s="1"/>
      <c r="BS316" s="1"/>
      <c r="BT316" s="1"/>
      <c r="BU316" s="1"/>
      <c r="BV316" s="1"/>
      <c r="BW316" s="1"/>
      <c r="BX316" s="1"/>
      <c r="BY316" s="1"/>
      <c r="BZ316" s="1"/>
      <c r="CA316" s="1"/>
      <c r="CB316" s="1"/>
      <c r="CC316" s="1"/>
    </row>
    <row r="317" spans="1:81" ht="18.75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86"/>
      <c r="T317" s="1"/>
      <c r="U317" s="1"/>
      <c r="V317" s="89"/>
      <c r="W317" s="3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86"/>
      <c r="AN317" s="1"/>
      <c r="AO317" s="1"/>
      <c r="AP317" s="1"/>
      <c r="AQ317" s="86"/>
      <c r="AR317" s="9"/>
      <c r="AS317" s="9"/>
      <c r="AT317" s="9"/>
      <c r="AU317" s="9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  <c r="BL317" s="1"/>
      <c r="BM317" s="1"/>
      <c r="BN317" s="1"/>
      <c r="BO317" s="1"/>
      <c r="BP317" s="1"/>
      <c r="BQ317" s="1"/>
      <c r="BR317" s="1"/>
      <c r="BS317" s="1"/>
      <c r="BT317" s="1"/>
      <c r="BU317" s="1"/>
      <c r="BV317" s="1"/>
      <c r="BW317" s="1"/>
      <c r="BX317" s="1"/>
      <c r="BY317" s="1"/>
      <c r="BZ317" s="1"/>
      <c r="CA317" s="1"/>
      <c r="CB317" s="1"/>
      <c r="CC317" s="1"/>
    </row>
    <row r="318" spans="1:81" ht="18.75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86"/>
      <c r="T318" s="1"/>
      <c r="U318" s="1"/>
      <c r="V318" s="89"/>
      <c r="W318" s="3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86"/>
      <c r="AN318" s="1"/>
      <c r="AO318" s="1"/>
      <c r="AP318" s="1"/>
      <c r="AQ318" s="86"/>
      <c r="AR318" s="9"/>
      <c r="AS318" s="9"/>
      <c r="AT318" s="9"/>
      <c r="AU318" s="9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  <c r="BL318" s="1"/>
      <c r="BM318" s="1"/>
      <c r="BN318" s="1"/>
      <c r="BO318" s="1"/>
      <c r="BP318" s="1"/>
      <c r="BQ318" s="1"/>
      <c r="BR318" s="1"/>
      <c r="BS318" s="1"/>
      <c r="BT318" s="1"/>
      <c r="BU318" s="1"/>
      <c r="BV318" s="1"/>
      <c r="BW318" s="1"/>
      <c r="BX318" s="1"/>
      <c r="BY318" s="1"/>
      <c r="BZ318" s="1"/>
      <c r="CA318" s="1"/>
      <c r="CB318" s="1"/>
      <c r="CC318" s="1"/>
    </row>
    <row r="319" spans="1:81" ht="18.75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86"/>
      <c r="T319" s="1"/>
      <c r="U319" s="1"/>
      <c r="V319" s="89"/>
      <c r="W319" s="3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86"/>
      <c r="AN319" s="1"/>
      <c r="AO319" s="1"/>
      <c r="AP319" s="1"/>
      <c r="AQ319" s="86"/>
      <c r="AR319" s="9"/>
      <c r="AS319" s="9"/>
      <c r="AT319" s="9"/>
      <c r="AU319" s="9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  <c r="BL319" s="1"/>
      <c r="BM319" s="1"/>
      <c r="BN319" s="1"/>
      <c r="BO319" s="1"/>
      <c r="BP319" s="1"/>
      <c r="BQ319" s="1"/>
      <c r="BR319" s="1"/>
      <c r="BS319" s="1"/>
      <c r="BT319" s="1"/>
      <c r="BU319" s="1"/>
      <c r="BV319" s="1"/>
      <c r="BW319" s="1"/>
      <c r="BX319" s="1"/>
      <c r="BY319" s="1"/>
      <c r="BZ319" s="1"/>
      <c r="CA319" s="1"/>
      <c r="CB319" s="1"/>
      <c r="CC319" s="1"/>
    </row>
    <row r="320" spans="1:81" ht="18.75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86"/>
      <c r="T320" s="1"/>
      <c r="U320" s="1"/>
      <c r="V320" s="89"/>
      <c r="W320" s="3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86"/>
      <c r="AN320" s="1"/>
      <c r="AO320" s="1"/>
      <c r="AP320" s="1"/>
      <c r="AQ320" s="86"/>
      <c r="AR320" s="9"/>
      <c r="AS320" s="9"/>
      <c r="AT320" s="9"/>
      <c r="AU320" s="9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  <c r="BL320" s="1"/>
      <c r="BM320" s="1"/>
      <c r="BN320" s="1"/>
      <c r="BO320" s="1"/>
      <c r="BP320" s="1"/>
      <c r="BQ320" s="1"/>
      <c r="BR320" s="1"/>
      <c r="BS320" s="1"/>
      <c r="BT320" s="1"/>
      <c r="BU320" s="1"/>
      <c r="BV320" s="1"/>
      <c r="BW320" s="1"/>
      <c r="BX320" s="1"/>
      <c r="BY320" s="1"/>
      <c r="BZ320" s="1"/>
      <c r="CA320" s="1"/>
      <c r="CB320" s="1"/>
      <c r="CC320" s="1"/>
    </row>
    <row r="321" spans="1:81" ht="18.75" x14ac:dyDescent="0.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86"/>
      <c r="T321" s="1"/>
      <c r="U321" s="1"/>
      <c r="V321" s="89"/>
      <c r="W321" s="3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86"/>
      <c r="AN321" s="1"/>
      <c r="AO321" s="1"/>
      <c r="AP321" s="1"/>
      <c r="AQ321" s="86"/>
      <c r="AR321" s="9"/>
      <c r="AS321" s="9"/>
      <c r="AT321" s="9"/>
      <c r="AU321" s="9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  <c r="BL321" s="1"/>
      <c r="BM321" s="1"/>
      <c r="BN321" s="1"/>
      <c r="BO321" s="1"/>
      <c r="BP321" s="1"/>
      <c r="BQ321" s="1"/>
      <c r="BR321" s="1"/>
      <c r="BS321" s="1"/>
      <c r="BT321" s="1"/>
      <c r="BU321" s="1"/>
      <c r="BV321" s="1"/>
      <c r="BW321" s="1"/>
      <c r="BX321" s="1"/>
      <c r="BY321" s="1"/>
      <c r="BZ321" s="1"/>
      <c r="CA321" s="1"/>
      <c r="CB321" s="1"/>
      <c r="CC321" s="1"/>
    </row>
    <row r="322" spans="1:81" ht="18.75" x14ac:dyDescent="0.3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86"/>
      <c r="T322" s="1"/>
      <c r="U322" s="1"/>
      <c r="V322" s="89"/>
      <c r="W322" s="3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86"/>
      <c r="AN322" s="1"/>
      <c r="AO322" s="1"/>
      <c r="AP322" s="1"/>
      <c r="AQ322" s="86"/>
      <c r="AR322" s="9"/>
      <c r="AS322" s="9"/>
      <c r="AT322" s="9"/>
      <c r="AU322" s="9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  <c r="BL322" s="1"/>
      <c r="BM322" s="1"/>
      <c r="BN322" s="1"/>
      <c r="BO322" s="1"/>
      <c r="BP322" s="1"/>
      <c r="BQ322" s="1"/>
      <c r="BR322" s="1"/>
      <c r="BS322" s="1"/>
      <c r="BT322" s="1"/>
      <c r="BU322" s="1"/>
      <c r="BV322" s="1"/>
      <c r="BW322" s="1"/>
      <c r="BX322" s="1"/>
      <c r="BY322" s="1"/>
      <c r="BZ322" s="1"/>
      <c r="CA322" s="1"/>
      <c r="CB322" s="1"/>
      <c r="CC322" s="1"/>
    </row>
    <row r="323" spans="1:81" ht="18.75" x14ac:dyDescent="0.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86"/>
      <c r="T323" s="1"/>
      <c r="U323" s="1"/>
      <c r="V323" s="89"/>
      <c r="W323" s="3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86"/>
      <c r="AN323" s="1"/>
      <c r="AO323" s="1"/>
      <c r="AP323" s="1"/>
      <c r="AQ323" s="86"/>
      <c r="AR323" s="9"/>
      <c r="AS323" s="9"/>
      <c r="AT323" s="9"/>
      <c r="AU323" s="9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  <c r="BL323" s="1"/>
      <c r="BM323" s="1"/>
      <c r="BN323" s="1"/>
      <c r="BO323" s="1"/>
      <c r="BP323" s="1"/>
      <c r="BQ323" s="1"/>
      <c r="BR323" s="1"/>
      <c r="BS323" s="1"/>
      <c r="BT323" s="1"/>
      <c r="BU323" s="1"/>
      <c r="BV323" s="1"/>
      <c r="BW323" s="1"/>
      <c r="BX323" s="1"/>
      <c r="BY323" s="1"/>
      <c r="BZ323" s="1"/>
      <c r="CA323" s="1"/>
      <c r="CB323" s="1"/>
      <c r="CC323" s="1"/>
    </row>
    <row r="324" spans="1:81" ht="18.75" x14ac:dyDescent="0.3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86"/>
      <c r="T324" s="1"/>
      <c r="U324" s="1"/>
      <c r="V324" s="89"/>
      <c r="W324" s="3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86"/>
      <c r="AN324" s="1"/>
      <c r="AO324" s="1"/>
      <c r="AP324" s="1"/>
      <c r="AQ324" s="86"/>
      <c r="AR324" s="9"/>
      <c r="AS324" s="9"/>
      <c r="AT324" s="9"/>
      <c r="AU324" s="9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  <c r="BL324" s="1"/>
      <c r="BM324" s="1"/>
      <c r="BN324" s="1"/>
      <c r="BO324" s="1"/>
      <c r="BP324" s="1"/>
      <c r="BQ324" s="1"/>
      <c r="BR324" s="1"/>
      <c r="BS324" s="1"/>
      <c r="BT324" s="1"/>
      <c r="BU324" s="1"/>
      <c r="BV324" s="1"/>
      <c r="BW324" s="1"/>
      <c r="BX324" s="1"/>
      <c r="BY324" s="1"/>
      <c r="BZ324" s="1"/>
      <c r="CA324" s="1"/>
      <c r="CB324" s="1"/>
      <c r="CC324" s="1"/>
    </row>
    <row r="325" spans="1:81" ht="18.75" x14ac:dyDescent="0.3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86"/>
      <c r="T325" s="1"/>
      <c r="U325" s="1"/>
      <c r="V325" s="89"/>
      <c r="W325" s="3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86"/>
      <c r="AN325" s="1"/>
      <c r="AO325" s="1"/>
      <c r="AP325" s="1"/>
      <c r="AQ325" s="86"/>
      <c r="AR325" s="9"/>
      <c r="AS325" s="9"/>
      <c r="AT325" s="9"/>
      <c r="AU325" s="9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  <c r="BL325" s="1"/>
      <c r="BM325" s="1"/>
      <c r="BN325" s="1"/>
      <c r="BO325" s="1"/>
      <c r="BP325" s="1"/>
      <c r="BQ325" s="1"/>
      <c r="BR325" s="1"/>
      <c r="BS325" s="1"/>
      <c r="BT325" s="1"/>
      <c r="BU325" s="1"/>
      <c r="BV325" s="1"/>
      <c r="BW325" s="1"/>
      <c r="BX325" s="1"/>
      <c r="BY325" s="1"/>
      <c r="BZ325" s="1"/>
      <c r="CA325" s="1"/>
      <c r="CB325" s="1"/>
      <c r="CC325" s="1"/>
    </row>
    <row r="326" spans="1:81" ht="18.75" x14ac:dyDescent="0.3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86"/>
      <c r="T326" s="1"/>
      <c r="U326" s="1"/>
      <c r="V326" s="89"/>
      <c r="W326" s="3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86"/>
      <c r="AN326" s="1"/>
      <c r="AO326" s="1"/>
      <c r="AP326" s="1"/>
      <c r="AQ326" s="86"/>
      <c r="AR326" s="9"/>
      <c r="AS326" s="9"/>
      <c r="AT326" s="9"/>
      <c r="AU326" s="9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  <c r="BL326" s="1"/>
      <c r="BM326" s="1"/>
      <c r="BN326" s="1"/>
      <c r="BO326" s="1"/>
      <c r="BP326" s="1"/>
      <c r="BQ326" s="1"/>
      <c r="BR326" s="1"/>
      <c r="BS326" s="1"/>
      <c r="BT326" s="1"/>
      <c r="BU326" s="1"/>
      <c r="BV326" s="1"/>
      <c r="BW326" s="1"/>
      <c r="BX326" s="1"/>
      <c r="BY326" s="1"/>
      <c r="BZ326" s="1"/>
      <c r="CA326" s="1"/>
      <c r="CB326" s="1"/>
      <c r="CC326" s="1"/>
    </row>
    <row r="327" spans="1:81" ht="18.75" x14ac:dyDescent="0.3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86"/>
      <c r="T327" s="1"/>
      <c r="U327" s="1"/>
      <c r="V327" s="89"/>
      <c r="W327" s="3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86"/>
      <c r="AN327" s="1"/>
      <c r="AO327" s="1"/>
      <c r="AP327" s="1"/>
      <c r="AQ327" s="86"/>
      <c r="AR327" s="9"/>
      <c r="AS327" s="9"/>
      <c r="AT327" s="9"/>
      <c r="AU327" s="9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  <c r="BL327" s="1"/>
      <c r="BM327" s="1"/>
      <c r="BN327" s="1"/>
      <c r="BO327" s="1"/>
      <c r="BP327" s="1"/>
      <c r="BQ327" s="1"/>
      <c r="BR327" s="1"/>
      <c r="BS327" s="1"/>
      <c r="BT327" s="1"/>
      <c r="BU327" s="1"/>
      <c r="BV327" s="1"/>
      <c r="BW327" s="1"/>
      <c r="BX327" s="1"/>
      <c r="BY327" s="1"/>
      <c r="BZ327" s="1"/>
      <c r="CA327" s="1"/>
      <c r="CB327" s="1"/>
      <c r="CC327" s="1"/>
    </row>
    <row r="328" spans="1:81" ht="18.75" x14ac:dyDescent="0.3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86"/>
      <c r="T328" s="1"/>
      <c r="U328" s="1"/>
      <c r="V328" s="89"/>
      <c r="W328" s="3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86"/>
      <c r="AN328" s="1"/>
      <c r="AO328" s="1"/>
      <c r="AP328" s="1"/>
      <c r="AQ328" s="86"/>
      <c r="AR328" s="9"/>
      <c r="AS328" s="9"/>
      <c r="AT328" s="9"/>
      <c r="AU328" s="9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  <c r="BL328" s="1"/>
      <c r="BM328" s="1"/>
      <c r="BN328" s="1"/>
      <c r="BO328" s="1"/>
      <c r="BP328" s="1"/>
      <c r="BQ328" s="1"/>
      <c r="BR328" s="1"/>
      <c r="BS328" s="1"/>
      <c r="BT328" s="1"/>
      <c r="BU328" s="1"/>
      <c r="BV328" s="1"/>
      <c r="BW328" s="1"/>
      <c r="BX328" s="1"/>
      <c r="BY328" s="1"/>
      <c r="BZ328" s="1"/>
      <c r="CA328" s="1"/>
      <c r="CB328" s="1"/>
      <c r="CC328" s="1"/>
    </row>
    <row r="329" spans="1:81" ht="18.75" x14ac:dyDescent="0.3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86"/>
      <c r="T329" s="1"/>
      <c r="U329" s="1"/>
      <c r="V329" s="89"/>
      <c r="W329" s="3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86"/>
      <c r="AN329" s="1"/>
      <c r="AO329" s="1"/>
      <c r="AP329" s="1"/>
      <c r="AQ329" s="86"/>
      <c r="AR329" s="9"/>
      <c r="AS329" s="9"/>
      <c r="AT329" s="9"/>
      <c r="AU329" s="9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  <c r="BL329" s="1"/>
      <c r="BM329" s="1"/>
      <c r="BN329" s="1"/>
      <c r="BO329" s="1"/>
      <c r="BP329" s="1"/>
      <c r="BQ329" s="1"/>
      <c r="BR329" s="1"/>
      <c r="BS329" s="1"/>
      <c r="BT329" s="1"/>
      <c r="BU329" s="1"/>
      <c r="BV329" s="1"/>
      <c r="BW329" s="1"/>
      <c r="BX329" s="1"/>
      <c r="BY329" s="1"/>
      <c r="BZ329" s="1"/>
      <c r="CA329" s="1"/>
      <c r="CB329" s="1"/>
      <c r="CC329" s="1"/>
    </row>
    <row r="330" spans="1:81" ht="18.75" x14ac:dyDescent="0.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86"/>
      <c r="T330" s="1"/>
      <c r="U330" s="1"/>
      <c r="V330" s="89"/>
      <c r="W330" s="3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86"/>
      <c r="AN330" s="1"/>
      <c r="AO330" s="1"/>
      <c r="AP330" s="1"/>
      <c r="AQ330" s="86"/>
      <c r="AR330" s="9"/>
      <c r="AS330" s="9"/>
      <c r="AT330" s="9"/>
      <c r="AU330" s="9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  <c r="BL330" s="1"/>
      <c r="BM330" s="1"/>
      <c r="BN330" s="1"/>
      <c r="BO330" s="1"/>
      <c r="BP330" s="1"/>
      <c r="BQ330" s="1"/>
      <c r="BR330" s="1"/>
      <c r="BS330" s="1"/>
      <c r="BT330" s="1"/>
      <c r="BU330" s="1"/>
      <c r="BV330" s="1"/>
      <c r="BW330" s="1"/>
      <c r="BX330" s="1"/>
      <c r="BY330" s="1"/>
      <c r="BZ330" s="1"/>
      <c r="CA330" s="1"/>
      <c r="CB330" s="1"/>
      <c r="CC330" s="1"/>
    </row>
    <row r="331" spans="1:81" ht="18.75" x14ac:dyDescent="0.3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86"/>
      <c r="T331" s="1"/>
      <c r="U331" s="1"/>
      <c r="V331" s="89"/>
      <c r="W331" s="3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86"/>
      <c r="AN331" s="1"/>
      <c r="AO331" s="1"/>
      <c r="AP331" s="1"/>
      <c r="AQ331" s="86"/>
      <c r="AR331" s="9"/>
      <c r="AS331" s="9"/>
      <c r="AT331" s="9"/>
      <c r="AU331" s="9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  <c r="BL331" s="1"/>
      <c r="BM331" s="1"/>
      <c r="BN331" s="1"/>
      <c r="BO331" s="1"/>
      <c r="BP331" s="1"/>
      <c r="BQ331" s="1"/>
      <c r="BR331" s="1"/>
      <c r="BS331" s="1"/>
      <c r="BT331" s="1"/>
      <c r="BU331" s="1"/>
      <c r="BV331" s="1"/>
      <c r="BW331" s="1"/>
      <c r="BX331" s="1"/>
      <c r="BY331" s="1"/>
      <c r="BZ331" s="1"/>
      <c r="CA331" s="1"/>
      <c r="CB331" s="1"/>
      <c r="CC331" s="1"/>
    </row>
    <row r="332" spans="1:81" ht="18.75" x14ac:dyDescent="0.3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86"/>
      <c r="T332" s="1"/>
      <c r="U332" s="1"/>
      <c r="V332" s="89"/>
      <c r="W332" s="3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86"/>
      <c r="AN332" s="1"/>
      <c r="AO332" s="1"/>
      <c r="AP332" s="1"/>
      <c r="AQ332" s="86"/>
      <c r="AR332" s="9"/>
      <c r="AS332" s="9"/>
      <c r="AT332" s="9"/>
      <c r="AU332" s="9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  <c r="BL332" s="1"/>
      <c r="BM332" s="1"/>
      <c r="BN332" s="1"/>
      <c r="BO332" s="1"/>
      <c r="BP332" s="1"/>
      <c r="BQ332" s="1"/>
      <c r="BR332" s="1"/>
      <c r="BS332" s="1"/>
      <c r="BT332" s="1"/>
      <c r="BU332" s="1"/>
      <c r="BV332" s="1"/>
      <c r="BW332" s="1"/>
      <c r="BX332" s="1"/>
      <c r="BY332" s="1"/>
      <c r="BZ332" s="1"/>
      <c r="CA332" s="1"/>
      <c r="CB332" s="1"/>
      <c r="CC332" s="1"/>
    </row>
    <row r="333" spans="1:81" ht="18.75" x14ac:dyDescent="0.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86"/>
      <c r="T333" s="1"/>
      <c r="U333" s="1"/>
      <c r="V333" s="89"/>
      <c r="W333" s="3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86"/>
      <c r="AN333" s="1"/>
      <c r="AO333" s="1"/>
      <c r="AP333" s="1"/>
      <c r="AQ333" s="86"/>
      <c r="AR333" s="9"/>
      <c r="AS333" s="9"/>
      <c r="AT333" s="9"/>
      <c r="AU333" s="9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  <c r="BL333" s="1"/>
      <c r="BM333" s="1"/>
      <c r="BN333" s="1"/>
      <c r="BO333" s="1"/>
      <c r="BP333" s="1"/>
      <c r="BQ333" s="1"/>
      <c r="BR333" s="1"/>
      <c r="BS333" s="1"/>
      <c r="BT333" s="1"/>
      <c r="BU333" s="1"/>
      <c r="BV333" s="1"/>
      <c r="BW333" s="1"/>
      <c r="BX333" s="1"/>
      <c r="BY333" s="1"/>
      <c r="BZ333" s="1"/>
      <c r="CA333" s="1"/>
      <c r="CB333" s="1"/>
      <c r="CC333" s="1"/>
    </row>
    <row r="334" spans="1:81" ht="18.75" x14ac:dyDescent="0.3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86"/>
      <c r="T334" s="1"/>
      <c r="U334" s="1"/>
      <c r="V334" s="89"/>
      <c r="W334" s="3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86"/>
      <c r="AN334" s="1"/>
      <c r="AO334" s="1"/>
      <c r="AP334" s="1"/>
      <c r="AQ334" s="86"/>
      <c r="AR334" s="9"/>
      <c r="AS334" s="9"/>
      <c r="AT334" s="9"/>
      <c r="AU334" s="9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  <c r="BL334" s="1"/>
      <c r="BM334" s="1"/>
      <c r="BN334" s="1"/>
      <c r="BO334" s="1"/>
      <c r="BP334" s="1"/>
      <c r="BQ334" s="1"/>
      <c r="BR334" s="1"/>
      <c r="BS334" s="1"/>
      <c r="BT334" s="1"/>
      <c r="BU334" s="1"/>
      <c r="BV334" s="1"/>
      <c r="BW334" s="1"/>
      <c r="BX334" s="1"/>
      <c r="BY334" s="1"/>
      <c r="BZ334" s="1"/>
      <c r="CA334" s="1"/>
      <c r="CB334" s="1"/>
      <c r="CC334" s="1"/>
    </row>
    <row r="335" spans="1:81" ht="18.75" x14ac:dyDescent="0.3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86"/>
      <c r="T335" s="1"/>
      <c r="U335" s="1"/>
      <c r="V335" s="89"/>
      <c r="W335" s="3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86"/>
      <c r="AN335" s="1"/>
      <c r="AO335" s="1"/>
      <c r="AP335" s="1"/>
      <c r="AQ335" s="86"/>
      <c r="AR335" s="9"/>
      <c r="AS335" s="9"/>
      <c r="AT335" s="9"/>
      <c r="AU335" s="9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  <c r="BL335" s="1"/>
      <c r="BM335" s="1"/>
      <c r="BN335" s="1"/>
      <c r="BO335" s="1"/>
      <c r="BP335" s="1"/>
      <c r="BQ335" s="1"/>
      <c r="BR335" s="1"/>
      <c r="BS335" s="1"/>
      <c r="BT335" s="1"/>
      <c r="BU335" s="1"/>
      <c r="BV335" s="1"/>
      <c r="BW335" s="1"/>
      <c r="BX335" s="1"/>
      <c r="BY335" s="1"/>
      <c r="BZ335" s="1"/>
      <c r="CA335" s="1"/>
      <c r="CB335" s="1"/>
      <c r="CC335" s="1"/>
    </row>
    <row r="336" spans="1:81" ht="18.75" x14ac:dyDescent="0.3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86"/>
      <c r="T336" s="1"/>
      <c r="U336" s="1"/>
      <c r="V336" s="89"/>
      <c r="W336" s="3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86"/>
      <c r="AN336" s="1"/>
      <c r="AO336" s="1"/>
      <c r="AP336" s="1"/>
      <c r="AQ336" s="86"/>
      <c r="AR336" s="9"/>
      <c r="AS336" s="9"/>
      <c r="AT336" s="9"/>
      <c r="AU336" s="9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  <c r="BL336" s="1"/>
      <c r="BM336" s="1"/>
      <c r="BN336" s="1"/>
      <c r="BO336" s="1"/>
      <c r="BP336" s="1"/>
      <c r="BQ336" s="1"/>
      <c r="BR336" s="1"/>
      <c r="BS336" s="1"/>
      <c r="BT336" s="1"/>
      <c r="BU336" s="1"/>
      <c r="BV336" s="1"/>
      <c r="BW336" s="1"/>
      <c r="BX336" s="1"/>
      <c r="BY336" s="1"/>
      <c r="BZ336" s="1"/>
      <c r="CA336" s="1"/>
      <c r="CB336" s="1"/>
      <c r="CC336" s="1"/>
    </row>
    <row r="337" spans="1:81" ht="18.75" x14ac:dyDescent="0.3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86"/>
      <c r="T337" s="1"/>
      <c r="U337" s="1"/>
      <c r="V337" s="89"/>
      <c r="W337" s="3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86"/>
      <c r="AN337" s="1"/>
      <c r="AO337" s="1"/>
      <c r="AP337" s="1"/>
      <c r="AQ337" s="86"/>
      <c r="AR337" s="9"/>
      <c r="AS337" s="9"/>
      <c r="AT337" s="9"/>
      <c r="AU337" s="9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  <c r="BL337" s="1"/>
      <c r="BM337" s="1"/>
      <c r="BN337" s="1"/>
      <c r="BO337" s="1"/>
      <c r="BP337" s="1"/>
      <c r="BQ337" s="1"/>
      <c r="BR337" s="1"/>
      <c r="BS337" s="1"/>
      <c r="BT337" s="1"/>
      <c r="BU337" s="1"/>
      <c r="BV337" s="1"/>
      <c r="BW337" s="1"/>
      <c r="BX337" s="1"/>
      <c r="BY337" s="1"/>
      <c r="BZ337" s="1"/>
      <c r="CA337" s="1"/>
      <c r="CB337" s="1"/>
      <c r="CC337" s="1"/>
    </row>
    <row r="338" spans="1:81" ht="18.75" x14ac:dyDescent="0.3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86"/>
      <c r="T338" s="1"/>
      <c r="U338" s="1"/>
      <c r="V338" s="89"/>
      <c r="W338" s="3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86"/>
      <c r="AN338" s="1"/>
      <c r="AO338" s="1"/>
      <c r="AP338" s="1"/>
      <c r="AQ338" s="86"/>
      <c r="AR338" s="9"/>
      <c r="AS338" s="9"/>
      <c r="AT338" s="9"/>
      <c r="AU338" s="9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  <c r="BL338" s="1"/>
      <c r="BM338" s="1"/>
      <c r="BN338" s="1"/>
      <c r="BO338" s="1"/>
      <c r="BP338" s="1"/>
      <c r="BQ338" s="1"/>
      <c r="BR338" s="1"/>
      <c r="BS338" s="1"/>
      <c r="BT338" s="1"/>
      <c r="BU338" s="1"/>
      <c r="BV338" s="1"/>
      <c r="BW338" s="1"/>
      <c r="BX338" s="1"/>
      <c r="BY338" s="1"/>
      <c r="BZ338" s="1"/>
      <c r="CA338" s="1"/>
      <c r="CB338" s="1"/>
      <c r="CC338" s="1"/>
    </row>
    <row r="339" spans="1:81" ht="18.75" x14ac:dyDescent="0.3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86"/>
      <c r="T339" s="1"/>
      <c r="U339" s="1"/>
      <c r="V339" s="89"/>
      <c r="W339" s="3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86"/>
      <c r="AN339" s="1"/>
      <c r="AO339" s="1"/>
      <c r="AP339" s="1"/>
      <c r="AQ339" s="86"/>
      <c r="AR339" s="9"/>
      <c r="AS339" s="9"/>
      <c r="AT339" s="9"/>
      <c r="AU339" s="9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  <c r="BL339" s="1"/>
      <c r="BM339" s="1"/>
      <c r="BN339" s="1"/>
      <c r="BO339" s="1"/>
      <c r="BP339" s="1"/>
      <c r="BQ339" s="1"/>
      <c r="BR339" s="1"/>
      <c r="BS339" s="1"/>
      <c r="BT339" s="1"/>
      <c r="BU339" s="1"/>
      <c r="BV339" s="1"/>
      <c r="BW339" s="1"/>
      <c r="BX339" s="1"/>
      <c r="BY339" s="1"/>
      <c r="BZ339" s="1"/>
      <c r="CA339" s="1"/>
      <c r="CB339" s="1"/>
      <c r="CC339" s="1"/>
    </row>
    <row r="340" spans="1:81" ht="18.75" x14ac:dyDescent="0.3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86"/>
      <c r="T340" s="1"/>
      <c r="U340" s="1"/>
      <c r="V340" s="89"/>
      <c r="W340" s="3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86"/>
      <c r="AN340" s="1"/>
      <c r="AO340" s="1"/>
      <c r="AP340" s="1"/>
      <c r="AQ340" s="86"/>
      <c r="AR340" s="9"/>
      <c r="AS340" s="9"/>
      <c r="AT340" s="9"/>
      <c r="AU340" s="9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  <c r="BL340" s="1"/>
      <c r="BM340" s="1"/>
      <c r="BN340" s="1"/>
      <c r="BO340" s="1"/>
      <c r="BP340" s="1"/>
      <c r="BQ340" s="1"/>
      <c r="BR340" s="1"/>
      <c r="BS340" s="1"/>
      <c r="BT340" s="1"/>
      <c r="BU340" s="1"/>
      <c r="BV340" s="1"/>
      <c r="BW340" s="1"/>
      <c r="BX340" s="1"/>
      <c r="BY340" s="1"/>
      <c r="BZ340" s="1"/>
      <c r="CA340" s="1"/>
      <c r="CB340" s="1"/>
      <c r="CC340" s="1"/>
    </row>
    <row r="341" spans="1:81" ht="18.75" x14ac:dyDescent="0.3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86"/>
      <c r="T341" s="1"/>
      <c r="U341" s="1"/>
      <c r="V341" s="89"/>
      <c r="W341" s="3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86"/>
      <c r="AN341" s="1"/>
      <c r="AO341" s="1"/>
      <c r="AP341" s="1"/>
      <c r="AQ341" s="86"/>
      <c r="AR341" s="9"/>
      <c r="AS341" s="9"/>
      <c r="AT341" s="9"/>
      <c r="AU341" s="9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  <c r="BL341" s="1"/>
      <c r="BM341" s="1"/>
      <c r="BN341" s="1"/>
      <c r="BO341" s="1"/>
      <c r="BP341" s="1"/>
      <c r="BQ341" s="1"/>
      <c r="BR341" s="1"/>
      <c r="BS341" s="1"/>
      <c r="BT341" s="1"/>
      <c r="BU341" s="1"/>
      <c r="BV341" s="1"/>
      <c r="BW341" s="1"/>
      <c r="BX341" s="1"/>
      <c r="BY341" s="1"/>
      <c r="BZ341" s="1"/>
      <c r="CA341" s="1"/>
      <c r="CB341" s="1"/>
      <c r="CC341" s="1"/>
    </row>
    <row r="342" spans="1:81" ht="18.75" x14ac:dyDescent="0.3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86"/>
      <c r="T342" s="1"/>
      <c r="U342" s="1"/>
      <c r="V342" s="89"/>
      <c r="W342" s="3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86"/>
      <c r="AN342" s="1"/>
      <c r="AO342" s="1"/>
      <c r="AP342" s="1"/>
      <c r="AQ342" s="86"/>
      <c r="AR342" s="9"/>
      <c r="AS342" s="9"/>
      <c r="AT342" s="9"/>
      <c r="AU342" s="9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  <c r="BL342" s="1"/>
      <c r="BM342" s="1"/>
      <c r="BN342" s="1"/>
      <c r="BO342" s="1"/>
      <c r="BP342" s="1"/>
      <c r="BQ342" s="1"/>
      <c r="BR342" s="1"/>
      <c r="BS342" s="1"/>
      <c r="BT342" s="1"/>
      <c r="BU342" s="1"/>
      <c r="BV342" s="1"/>
      <c r="BW342" s="1"/>
      <c r="BX342" s="1"/>
      <c r="BY342" s="1"/>
      <c r="BZ342" s="1"/>
      <c r="CA342" s="1"/>
      <c r="CB342" s="1"/>
      <c r="CC342" s="1"/>
    </row>
    <row r="343" spans="1:81" ht="18.75" x14ac:dyDescent="0.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86"/>
      <c r="T343" s="1"/>
      <c r="U343" s="1"/>
      <c r="V343" s="89"/>
      <c r="W343" s="3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86"/>
      <c r="AN343" s="1"/>
      <c r="AO343" s="1"/>
      <c r="AP343" s="1"/>
      <c r="AQ343" s="86"/>
      <c r="AR343" s="9"/>
      <c r="AS343" s="9"/>
      <c r="AT343" s="9"/>
      <c r="AU343" s="9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  <c r="BL343" s="1"/>
      <c r="BM343" s="1"/>
      <c r="BN343" s="1"/>
      <c r="BO343" s="1"/>
      <c r="BP343" s="1"/>
      <c r="BQ343" s="1"/>
      <c r="BR343" s="1"/>
      <c r="BS343" s="1"/>
      <c r="BT343" s="1"/>
      <c r="BU343" s="1"/>
      <c r="BV343" s="1"/>
      <c r="BW343" s="1"/>
      <c r="BX343" s="1"/>
      <c r="BY343" s="1"/>
      <c r="BZ343" s="1"/>
      <c r="CA343" s="1"/>
      <c r="CB343" s="1"/>
      <c r="CC343" s="1"/>
    </row>
    <row r="344" spans="1:81" ht="18.75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86"/>
      <c r="T344" s="1"/>
      <c r="U344" s="1"/>
      <c r="V344" s="89"/>
      <c r="W344" s="3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86"/>
      <c r="AN344" s="1"/>
      <c r="AO344" s="1"/>
      <c r="AP344" s="1"/>
      <c r="AQ344" s="86"/>
      <c r="AR344" s="9"/>
      <c r="AS344" s="9"/>
      <c r="AT344" s="9"/>
      <c r="AU344" s="9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  <c r="BL344" s="1"/>
      <c r="BM344" s="1"/>
      <c r="BN344" s="1"/>
      <c r="BO344" s="1"/>
      <c r="BP344" s="1"/>
      <c r="BQ344" s="1"/>
      <c r="BR344" s="1"/>
      <c r="BS344" s="1"/>
      <c r="BT344" s="1"/>
      <c r="BU344" s="1"/>
      <c r="BV344" s="1"/>
      <c r="BW344" s="1"/>
      <c r="BX344" s="1"/>
      <c r="BY344" s="1"/>
      <c r="BZ344" s="1"/>
      <c r="CA344" s="1"/>
      <c r="CB344" s="1"/>
      <c r="CC344" s="1"/>
    </row>
    <row r="345" spans="1:81" ht="18.75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86"/>
      <c r="T345" s="1"/>
      <c r="U345" s="1"/>
      <c r="V345" s="89"/>
      <c r="W345" s="3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86"/>
      <c r="AN345" s="1"/>
      <c r="AO345" s="1"/>
      <c r="AP345" s="1"/>
      <c r="AQ345" s="86"/>
      <c r="AR345" s="9"/>
      <c r="AS345" s="9"/>
      <c r="AT345" s="9"/>
      <c r="AU345" s="9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  <c r="BL345" s="1"/>
      <c r="BM345" s="1"/>
      <c r="BN345" s="1"/>
      <c r="BO345" s="1"/>
      <c r="BP345" s="1"/>
      <c r="BQ345" s="1"/>
      <c r="BR345" s="1"/>
      <c r="BS345" s="1"/>
      <c r="BT345" s="1"/>
      <c r="BU345" s="1"/>
      <c r="BV345" s="1"/>
      <c r="BW345" s="1"/>
      <c r="BX345" s="1"/>
      <c r="BY345" s="1"/>
      <c r="BZ345" s="1"/>
      <c r="CA345" s="1"/>
      <c r="CB345" s="1"/>
      <c r="CC345" s="1"/>
    </row>
    <row r="346" spans="1:81" ht="18.75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86"/>
      <c r="T346" s="1"/>
      <c r="U346" s="1"/>
      <c r="V346" s="89"/>
      <c r="W346" s="3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86"/>
      <c r="AN346" s="1"/>
      <c r="AO346" s="1"/>
      <c r="AP346" s="1"/>
      <c r="AQ346" s="86"/>
      <c r="AR346" s="9"/>
      <c r="AS346" s="9"/>
      <c r="AT346" s="9"/>
      <c r="AU346" s="9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  <c r="BL346" s="1"/>
      <c r="BM346" s="1"/>
      <c r="BN346" s="1"/>
      <c r="BO346" s="1"/>
      <c r="BP346" s="1"/>
      <c r="BQ346" s="1"/>
      <c r="BR346" s="1"/>
      <c r="BS346" s="1"/>
      <c r="BT346" s="1"/>
      <c r="BU346" s="1"/>
      <c r="BV346" s="1"/>
      <c r="BW346" s="1"/>
      <c r="BX346" s="1"/>
      <c r="BY346" s="1"/>
      <c r="BZ346" s="1"/>
      <c r="CA346" s="1"/>
      <c r="CB346" s="1"/>
      <c r="CC346" s="1"/>
    </row>
    <row r="347" spans="1:81" ht="18.75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86"/>
      <c r="T347" s="1"/>
      <c r="U347" s="1"/>
      <c r="V347" s="89"/>
      <c r="W347" s="3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86"/>
      <c r="AN347" s="1"/>
      <c r="AO347" s="1"/>
      <c r="AP347" s="1"/>
      <c r="AQ347" s="86"/>
      <c r="AR347" s="9"/>
      <c r="AS347" s="9"/>
      <c r="AT347" s="9"/>
      <c r="AU347" s="9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  <c r="BL347" s="1"/>
      <c r="BM347" s="1"/>
      <c r="BN347" s="1"/>
      <c r="BO347" s="1"/>
      <c r="BP347" s="1"/>
      <c r="BQ347" s="1"/>
      <c r="BR347" s="1"/>
      <c r="BS347" s="1"/>
      <c r="BT347" s="1"/>
      <c r="BU347" s="1"/>
      <c r="BV347" s="1"/>
      <c r="BW347" s="1"/>
      <c r="BX347" s="1"/>
      <c r="BY347" s="1"/>
      <c r="BZ347" s="1"/>
      <c r="CA347" s="1"/>
      <c r="CB347" s="1"/>
      <c r="CC347" s="1"/>
    </row>
    <row r="348" spans="1:81" ht="18.75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86"/>
      <c r="T348" s="1"/>
      <c r="U348" s="1"/>
      <c r="V348" s="89"/>
      <c r="W348" s="3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86"/>
      <c r="AN348" s="1"/>
      <c r="AO348" s="1"/>
      <c r="AP348" s="1"/>
      <c r="AQ348" s="86"/>
      <c r="AR348" s="9"/>
      <c r="AS348" s="9"/>
      <c r="AT348" s="9"/>
      <c r="AU348" s="9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  <c r="BL348" s="1"/>
      <c r="BM348" s="1"/>
      <c r="BN348" s="1"/>
      <c r="BO348" s="1"/>
      <c r="BP348" s="1"/>
      <c r="BQ348" s="1"/>
      <c r="BR348" s="1"/>
      <c r="BS348" s="1"/>
      <c r="BT348" s="1"/>
      <c r="BU348" s="1"/>
      <c r="BV348" s="1"/>
      <c r="BW348" s="1"/>
      <c r="BX348" s="1"/>
      <c r="BY348" s="1"/>
      <c r="BZ348" s="1"/>
      <c r="CA348" s="1"/>
      <c r="CB348" s="1"/>
      <c r="CC348" s="1"/>
    </row>
    <row r="349" spans="1:81" ht="18.75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86"/>
      <c r="T349" s="1"/>
      <c r="U349" s="1"/>
      <c r="V349" s="89"/>
      <c r="W349" s="3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86"/>
      <c r="AN349" s="1"/>
      <c r="AO349" s="1"/>
      <c r="AP349" s="1"/>
      <c r="AQ349" s="86"/>
      <c r="AR349" s="9"/>
      <c r="AS349" s="9"/>
      <c r="AT349" s="9"/>
      <c r="AU349" s="9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  <c r="BL349" s="1"/>
      <c r="BM349" s="1"/>
      <c r="BN349" s="1"/>
      <c r="BO349" s="1"/>
      <c r="BP349" s="1"/>
      <c r="BQ349" s="1"/>
      <c r="BR349" s="1"/>
      <c r="BS349" s="1"/>
      <c r="BT349" s="1"/>
      <c r="BU349" s="1"/>
      <c r="BV349" s="1"/>
      <c r="BW349" s="1"/>
      <c r="BX349" s="1"/>
      <c r="BY349" s="1"/>
      <c r="BZ349" s="1"/>
      <c r="CA349" s="1"/>
      <c r="CB349" s="1"/>
      <c r="CC349" s="1"/>
    </row>
    <row r="350" spans="1:81" ht="18.75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86"/>
      <c r="T350" s="1"/>
      <c r="U350" s="1"/>
      <c r="V350" s="89"/>
      <c r="W350" s="3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86"/>
      <c r="AN350" s="1"/>
      <c r="AO350" s="1"/>
      <c r="AP350" s="1"/>
      <c r="AQ350" s="86"/>
      <c r="AR350" s="9"/>
      <c r="AS350" s="9"/>
      <c r="AT350" s="9"/>
      <c r="AU350" s="9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  <c r="BL350" s="1"/>
      <c r="BM350" s="1"/>
      <c r="BN350" s="1"/>
      <c r="BO350" s="1"/>
      <c r="BP350" s="1"/>
      <c r="BQ350" s="1"/>
      <c r="BR350" s="1"/>
      <c r="BS350" s="1"/>
      <c r="BT350" s="1"/>
      <c r="BU350" s="1"/>
      <c r="BV350" s="1"/>
      <c r="BW350" s="1"/>
      <c r="BX350" s="1"/>
      <c r="BY350" s="1"/>
      <c r="BZ350" s="1"/>
      <c r="CA350" s="1"/>
      <c r="CB350" s="1"/>
      <c r="CC350" s="1"/>
    </row>
    <row r="351" spans="1:81" ht="18.75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86"/>
      <c r="T351" s="1"/>
      <c r="U351" s="1"/>
      <c r="V351" s="89"/>
      <c r="W351" s="3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86"/>
      <c r="AN351" s="1"/>
      <c r="AO351" s="1"/>
      <c r="AP351" s="1"/>
      <c r="AQ351" s="86"/>
      <c r="AR351" s="9"/>
      <c r="AS351" s="9"/>
      <c r="AT351" s="9"/>
      <c r="AU351" s="9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  <c r="BL351" s="1"/>
      <c r="BM351" s="1"/>
      <c r="BN351" s="1"/>
      <c r="BO351" s="1"/>
      <c r="BP351" s="1"/>
      <c r="BQ351" s="1"/>
      <c r="BR351" s="1"/>
      <c r="BS351" s="1"/>
      <c r="BT351" s="1"/>
      <c r="BU351" s="1"/>
      <c r="BV351" s="1"/>
      <c r="BW351" s="1"/>
      <c r="BX351" s="1"/>
      <c r="BY351" s="1"/>
      <c r="BZ351" s="1"/>
      <c r="CA351" s="1"/>
      <c r="CB351" s="1"/>
      <c r="CC351" s="1"/>
    </row>
    <row r="352" spans="1:81" ht="18.75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86"/>
      <c r="T352" s="1"/>
      <c r="U352" s="1"/>
      <c r="V352" s="89"/>
      <c r="W352" s="3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86"/>
      <c r="AN352" s="1"/>
      <c r="AO352" s="1"/>
      <c r="AP352" s="1"/>
      <c r="AQ352" s="86"/>
      <c r="AR352" s="9"/>
      <c r="AS352" s="9"/>
      <c r="AT352" s="9"/>
      <c r="AU352" s="9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  <c r="BL352" s="1"/>
      <c r="BM352" s="1"/>
      <c r="BN352" s="1"/>
      <c r="BO352" s="1"/>
      <c r="BP352" s="1"/>
      <c r="BQ352" s="1"/>
      <c r="BR352" s="1"/>
      <c r="BS352" s="1"/>
      <c r="BT352" s="1"/>
      <c r="BU352" s="1"/>
      <c r="BV352" s="1"/>
      <c r="BW352" s="1"/>
      <c r="BX352" s="1"/>
      <c r="BY352" s="1"/>
      <c r="BZ352" s="1"/>
      <c r="CA352" s="1"/>
      <c r="CB352" s="1"/>
      <c r="CC352" s="1"/>
    </row>
    <row r="353" spans="1:81" ht="18.75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86"/>
      <c r="T353" s="1"/>
      <c r="U353" s="1"/>
      <c r="V353" s="89"/>
      <c r="W353" s="3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86"/>
      <c r="AN353" s="1"/>
      <c r="AO353" s="1"/>
      <c r="AP353" s="1"/>
      <c r="AQ353" s="86"/>
      <c r="AR353" s="9"/>
      <c r="AS353" s="9"/>
      <c r="AT353" s="9"/>
      <c r="AU353" s="9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  <c r="BL353" s="1"/>
      <c r="BM353" s="1"/>
      <c r="BN353" s="1"/>
      <c r="BO353" s="1"/>
      <c r="BP353" s="1"/>
      <c r="BQ353" s="1"/>
      <c r="BR353" s="1"/>
      <c r="BS353" s="1"/>
      <c r="BT353" s="1"/>
      <c r="BU353" s="1"/>
      <c r="BV353" s="1"/>
      <c r="BW353" s="1"/>
      <c r="BX353" s="1"/>
      <c r="BY353" s="1"/>
      <c r="BZ353" s="1"/>
      <c r="CA353" s="1"/>
      <c r="CB353" s="1"/>
      <c r="CC353" s="1"/>
    </row>
    <row r="354" spans="1:81" ht="18.75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86"/>
      <c r="T354" s="1"/>
      <c r="U354" s="1"/>
      <c r="V354" s="89"/>
      <c r="W354" s="3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86"/>
      <c r="AN354" s="1"/>
      <c r="AO354" s="1"/>
      <c r="AP354" s="1"/>
      <c r="AQ354" s="86"/>
      <c r="AR354" s="9"/>
      <c r="AS354" s="9"/>
      <c r="AT354" s="9"/>
      <c r="AU354" s="9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  <c r="BL354" s="1"/>
      <c r="BM354" s="1"/>
      <c r="BN354" s="1"/>
      <c r="BO354" s="1"/>
      <c r="BP354" s="1"/>
      <c r="BQ354" s="1"/>
      <c r="BR354" s="1"/>
      <c r="BS354" s="1"/>
      <c r="BT354" s="1"/>
      <c r="BU354" s="1"/>
      <c r="BV354" s="1"/>
      <c r="BW354" s="1"/>
      <c r="BX354" s="1"/>
      <c r="BY354" s="1"/>
      <c r="BZ354" s="1"/>
      <c r="CA354" s="1"/>
      <c r="CB354" s="1"/>
      <c r="CC354" s="1"/>
    </row>
    <row r="355" spans="1:81" ht="18.75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86"/>
      <c r="T355" s="1"/>
      <c r="U355" s="1"/>
      <c r="V355" s="89"/>
      <c r="W355" s="3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86"/>
      <c r="AN355" s="1"/>
      <c r="AO355" s="1"/>
      <c r="AP355" s="1"/>
      <c r="AQ355" s="86"/>
      <c r="AR355" s="9"/>
      <c r="AS355" s="9"/>
      <c r="AT355" s="9"/>
      <c r="AU355" s="9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  <c r="BL355" s="1"/>
      <c r="BM355" s="1"/>
      <c r="BN355" s="1"/>
      <c r="BO355" s="1"/>
      <c r="BP355" s="1"/>
      <c r="BQ355" s="1"/>
      <c r="BR355" s="1"/>
      <c r="BS355" s="1"/>
      <c r="BT355" s="1"/>
      <c r="BU355" s="1"/>
      <c r="BV355" s="1"/>
      <c r="BW355" s="1"/>
      <c r="BX355" s="1"/>
      <c r="BY355" s="1"/>
      <c r="BZ355" s="1"/>
      <c r="CA355" s="1"/>
      <c r="CB355" s="1"/>
      <c r="CC355" s="1"/>
    </row>
    <row r="356" spans="1:81" ht="18.75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86"/>
      <c r="T356" s="1"/>
      <c r="U356" s="1"/>
      <c r="V356" s="89"/>
      <c r="W356" s="3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86"/>
      <c r="AN356" s="1"/>
      <c r="AO356" s="1"/>
      <c r="AP356" s="1"/>
      <c r="AQ356" s="86"/>
      <c r="AR356" s="9"/>
      <c r="AS356" s="9"/>
      <c r="AT356" s="9"/>
      <c r="AU356" s="9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  <c r="BL356" s="1"/>
      <c r="BM356" s="1"/>
      <c r="BN356" s="1"/>
      <c r="BO356" s="1"/>
      <c r="BP356" s="1"/>
      <c r="BQ356" s="1"/>
      <c r="BR356" s="1"/>
      <c r="BS356" s="1"/>
      <c r="BT356" s="1"/>
      <c r="BU356" s="1"/>
      <c r="BV356" s="1"/>
      <c r="BW356" s="1"/>
      <c r="BX356" s="1"/>
      <c r="BY356" s="1"/>
      <c r="BZ356" s="1"/>
      <c r="CA356" s="1"/>
      <c r="CB356" s="1"/>
      <c r="CC356" s="1"/>
    </row>
    <row r="357" spans="1:81" ht="18.75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86"/>
      <c r="T357" s="1"/>
      <c r="U357" s="1"/>
      <c r="V357" s="89"/>
      <c r="W357" s="3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86"/>
      <c r="AN357" s="1"/>
      <c r="AO357" s="1"/>
      <c r="AP357" s="1"/>
      <c r="AQ357" s="86"/>
      <c r="AR357" s="9"/>
      <c r="AS357" s="9"/>
      <c r="AT357" s="9"/>
      <c r="AU357" s="9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  <c r="BL357" s="1"/>
      <c r="BM357" s="1"/>
      <c r="BN357" s="1"/>
      <c r="BO357" s="1"/>
      <c r="BP357" s="1"/>
      <c r="BQ357" s="1"/>
      <c r="BR357" s="1"/>
      <c r="BS357" s="1"/>
      <c r="BT357" s="1"/>
      <c r="BU357" s="1"/>
      <c r="BV357" s="1"/>
      <c r="BW357" s="1"/>
      <c r="BX357" s="1"/>
      <c r="BY357" s="1"/>
      <c r="BZ357" s="1"/>
      <c r="CA357" s="1"/>
      <c r="CB357" s="1"/>
      <c r="CC357" s="1"/>
    </row>
    <row r="358" spans="1:81" ht="18.75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86"/>
      <c r="T358" s="1"/>
      <c r="U358" s="1"/>
      <c r="V358" s="89"/>
      <c r="W358" s="3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86"/>
      <c r="AN358" s="1"/>
      <c r="AO358" s="1"/>
      <c r="AP358" s="1"/>
      <c r="AQ358" s="86"/>
      <c r="AR358" s="9"/>
      <c r="AS358" s="9"/>
      <c r="AT358" s="9"/>
      <c r="AU358" s="9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  <c r="BL358" s="1"/>
      <c r="BM358" s="1"/>
      <c r="BN358" s="1"/>
      <c r="BO358" s="1"/>
      <c r="BP358" s="1"/>
      <c r="BQ358" s="1"/>
      <c r="BR358" s="1"/>
      <c r="BS358" s="1"/>
      <c r="BT358" s="1"/>
      <c r="BU358" s="1"/>
      <c r="BV358" s="1"/>
      <c r="BW358" s="1"/>
      <c r="BX358" s="1"/>
      <c r="BY358" s="1"/>
      <c r="BZ358" s="1"/>
      <c r="CA358" s="1"/>
      <c r="CB358" s="1"/>
      <c r="CC358" s="1"/>
    </row>
    <row r="359" spans="1:81" ht="18.75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86"/>
      <c r="T359" s="1"/>
      <c r="U359" s="1"/>
      <c r="V359" s="89"/>
      <c r="W359" s="3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86"/>
      <c r="AN359" s="1"/>
      <c r="AO359" s="1"/>
      <c r="AP359" s="1"/>
      <c r="AQ359" s="86"/>
      <c r="AR359" s="9"/>
      <c r="AS359" s="9"/>
      <c r="AT359" s="9"/>
      <c r="AU359" s="9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  <c r="BL359" s="1"/>
      <c r="BM359" s="1"/>
      <c r="BN359" s="1"/>
      <c r="BO359" s="1"/>
      <c r="BP359" s="1"/>
      <c r="BQ359" s="1"/>
      <c r="BR359" s="1"/>
      <c r="BS359" s="1"/>
      <c r="BT359" s="1"/>
      <c r="BU359" s="1"/>
      <c r="BV359" s="1"/>
      <c r="BW359" s="1"/>
      <c r="BX359" s="1"/>
      <c r="BY359" s="1"/>
      <c r="BZ359" s="1"/>
      <c r="CA359" s="1"/>
      <c r="CB359" s="1"/>
      <c r="CC359" s="1"/>
    </row>
    <row r="360" spans="1:81" ht="18.75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86"/>
      <c r="T360" s="1"/>
      <c r="U360" s="1"/>
      <c r="V360" s="89"/>
      <c r="W360" s="3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86"/>
      <c r="AN360" s="1"/>
      <c r="AO360" s="1"/>
      <c r="AP360" s="1"/>
      <c r="AQ360" s="86"/>
      <c r="AR360" s="9"/>
      <c r="AS360" s="9"/>
      <c r="AT360" s="9"/>
      <c r="AU360" s="9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  <c r="BL360" s="1"/>
      <c r="BM360" s="1"/>
      <c r="BN360" s="1"/>
      <c r="BO360" s="1"/>
      <c r="BP360" s="1"/>
      <c r="BQ360" s="1"/>
      <c r="BR360" s="1"/>
      <c r="BS360" s="1"/>
      <c r="BT360" s="1"/>
      <c r="BU360" s="1"/>
      <c r="BV360" s="1"/>
      <c r="BW360" s="1"/>
      <c r="BX360" s="1"/>
      <c r="BY360" s="1"/>
      <c r="BZ360" s="1"/>
      <c r="CA360" s="1"/>
      <c r="CB360" s="1"/>
      <c r="CC360" s="1"/>
    </row>
    <row r="361" spans="1:81" ht="18.75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86"/>
      <c r="T361" s="1"/>
      <c r="U361" s="1"/>
      <c r="V361" s="89"/>
      <c r="W361" s="3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86"/>
      <c r="AN361" s="1"/>
      <c r="AO361" s="1"/>
      <c r="AP361" s="1"/>
      <c r="AQ361" s="86"/>
      <c r="AR361" s="9"/>
      <c r="AS361" s="9"/>
      <c r="AT361" s="9"/>
      <c r="AU361" s="9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  <c r="BL361" s="1"/>
      <c r="BM361" s="1"/>
      <c r="BN361" s="1"/>
      <c r="BO361" s="1"/>
      <c r="BP361" s="1"/>
      <c r="BQ361" s="1"/>
      <c r="BR361" s="1"/>
      <c r="BS361" s="1"/>
      <c r="BT361" s="1"/>
      <c r="BU361" s="1"/>
      <c r="BV361" s="1"/>
      <c r="BW361" s="1"/>
      <c r="BX361" s="1"/>
      <c r="BY361" s="1"/>
      <c r="BZ361" s="1"/>
      <c r="CA361" s="1"/>
      <c r="CB361" s="1"/>
      <c r="CC361" s="1"/>
    </row>
    <row r="362" spans="1:81" ht="18.75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86"/>
      <c r="T362" s="1"/>
      <c r="U362" s="1"/>
      <c r="V362" s="89"/>
      <c r="W362" s="3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86"/>
      <c r="AN362" s="1"/>
      <c r="AO362" s="1"/>
      <c r="AP362" s="1"/>
      <c r="AQ362" s="86"/>
      <c r="AR362" s="9"/>
      <c r="AS362" s="9"/>
      <c r="AT362" s="9"/>
      <c r="AU362" s="9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  <c r="BL362" s="1"/>
      <c r="BM362" s="1"/>
      <c r="BN362" s="1"/>
      <c r="BO362" s="1"/>
      <c r="BP362" s="1"/>
      <c r="BQ362" s="1"/>
      <c r="BR362" s="1"/>
      <c r="BS362" s="1"/>
      <c r="BT362" s="1"/>
      <c r="BU362" s="1"/>
      <c r="BV362" s="1"/>
      <c r="BW362" s="1"/>
      <c r="BX362" s="1"/>
      <c r="BY362" s="1"/>
      <c r="BZ362" s="1"/>
      <c r="CA362" s="1"/>
      <c r="CB362" s="1"/>
      <c r="CC362" s="1"/>
    </row>
    <row r="363" spans="1:81" ht="18.75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86"/>
      <c r="T363" s="1"/>
      <c r="U363" s="1"/>
      <c r="V363" s="89"/>
      <c r="W363" s="3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86"/>
      <c r="AN363" s="1"/>
      <c r="AO363" s="1"/>
      <c r="AP363" s="1"/>
      <c r="AQ363" s="86"/>
      <c r="AR363" s="9"/>
      <c r="AS363" s="9"/>
      <c r="AT363" s="9"/>
      <c r="AU363" s="9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  <c r="BL363" s="1"/>
      <c r="BM363" s="1"/>
      <c r="BN363" s="1"/>
      <c r="BO363" s="1"/>
      <c r="BP363" s="1"/>
      <c r="BQ363" s="1"/>
      <c r="BR363" s="1"/>
      <c r="BS363" s="1"/>
      <c r="BT363" s="1"/>
      <c r="BU363" s="1"/>
      <c r="BV363" s="1"/>
      <c r="BW363" s="1"/>
      <c r="BX363" s="1"/>
      <c r="BY363" s="1"/>
      <c r="BZ363" s="1"/>
      <c r="CA363" s="1"/>
      <c r="CB363" s="1"/>
      <c r="CC363" s="1"/>
    </row>
    <row r="364" spans="1:81" ht="18.75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86"/>
      <c r="T364" s="1"/>
      <c r="U364" s="1"/>
      <c r="V364" s="89"/>
      <c r="W364" s="3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86"/>
      <c r="AN364" s="1"/>
      <c r="AO364" s="1"/>
      <c r="AP364" s="1"/>
      <c r="AQ364" s="86"/>
      <c r="AR364" s="9"/>
      <c r="AS364" s="9"/>
      <c r="AT364" s="9"/>
      <c r="AU364" s="9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  <c r="BL364" s="1"/>
      <c r="BM364" s="1"/>
      <c r="BN364" s="1"/>
      <c r="BO364" s="1"/>
      <c r="BP364" s="1"/>
      <c r="BQ364" s="1"/>
      <c r="BR364" s="1"/>
      <c r="BS364" s="1"/>
      <c r="BT364" s="1"/>
      <c r="BU364" s="1"/>
      <c r="BV364" s="1"/>
      <c r="BW364" s="1"/>
      <c r="BX364" s="1"/>
      <c r="BY364" s="1"/>
      <c r="BZ364" s="1"/>
      <c r="CA364" s="1"/>
      <c r="CB364" s="1"/>
      <c r="CC364" s="1"/>
    </row>
    <row r="365" spans="1:81" ht="18.75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86"/>
      <c r="T365" s="1"/>
      <c r="U365" s="1"/>
      <c r="V365" s="89"/>
      <c r="W365" s="3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86"/>
      <c r="AN365" s="1"/>
      <c r="AO365" s="1"/>
      <c r="AP365" s="1"/>
      <c r="AQ365" s="86"/>
      <c r="AR365" s="9"/>
      <c r="AS365" s="9"/>
      <c r="AT365" s="9"/>
      <c r="AU365" s="9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  <c r="BL365" s="1"/>
      <c r="BM365" s="1"/>
      <c r="BN365" s="1"/>
      <c r="BO365" s="1"/>
      <c r="BP365" s="1"/>
      <c r="BQ365" s="1"/>
      <c r="BR365" s="1"/>
      <c r="BS365" s="1"/>
      <c r="BT365" s="1"/>
      <c r="BU365" s="1"/>
      <c r="BV365" s="1"/>
      <c r="BW365" s="1"/>
      <c r="BX365" s="1"/>
      <c r="BY365" s="1"/>
      <c r="BZ365" s="1"/>
      <c r="CA365" s="1"/>
      <c r="CB365" s="1"/>
      <c r="CC365" s="1"/>
    </row>
    <row r="366" spans="1:81" ht="18.75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86"/>
      <c r="T366" s="1"/>
      <c r="U366" s="1"/>
      <c r="V366" s="89"/>
      <c r="W366" s="3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86"/>
      <c r="AN366" s="1"/>
      <c r="AO366" s="1"/>
      <c r="AP366" s="1"/>
      <c r="AQ366" s="86"/>
      <c r="AR366" s="9"/>
      <c r="AS366" s="9"/>
      <c r="AT366" s="9"/>
      <c r="AU366" s="9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  <c r="BL366" s="1"/>
      <c r="BM366" s="1"/>
      <c r="BN366" s="1"/>
      <c r="BO366" s="1"/>
      <c r="BP366" s="1"/>
      <c r="BQ366" s="1"/>
      <c r="BR366" s="1"/>
      <c r="BS366" s="1"/>
      <c r="BT366" s="1"/>
      <c r="BU366" s="1"/>
      <c r="BV366" s="1"/>
      <c r="BW366" s="1"/>
      <c r="BX366" s="1"/>
      <c r="BY366" s="1"/>
      <c r="BZ366" s="1"/>
      <c r="CA366" s="1"/>
      <c r="CB366" s="1"/>
      <c r="CC366" s="1"/>
    </row>
    <row r="367" spans="1:81" ht="18.75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86"/>
      <c r="T367" s="1"/>
      <c r="U367" s="1"/>
      <c r="V367" s="89"/>
      <c r="W367" s="3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86"/>
      <c r="AN367" s="1"/>
      <c r="AO367" s="1"/>
      <c r="AP367" s="1"/>
      <c r="AQ367" s="86"/>
      <c r="AR367" s="9"/>
      <c r="AS367" s="9"/>
      <c r="AT367" s="9"/>
      <c r="AU367" s="9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  <c r="BL367" s="1"/>
      <c r="BM367" s="1"/>
      <c r="BN367" s="1"/>
      <c r="BO367" s="1"/>
      <c r="BP367" s="1"/>
      <c r="BQ367" s="1"/>
      <c r="BR367" s="1"/>
      <c r="BS367" s="1"/>
      <c r="BT367" s="1"/>
      <c r="BU367" s="1"/>
      <c r="BV367" s="1"/>
      <c r="BW367" s="1"/>
      <c r="BX367" s="1"/>
      <c r="BY367" s="1"/>
      <c r="BZ367" s="1"/>
      <c r="CA367" s="1"/>
      <c r="CB367" s="1"/>
      <c r="CC367" s="1"/>
    </row>
    <row r="368" spans="1:81" ht="18.75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86"/>
      <c r="T368" s="1"/>
      <c r="U368" s="1"/>
      <c r="V368" s="89"/>
      <c r="W368" s="3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86"/>
      <c r="AN368" s="1"/>
      <c r="AO368" s="1"/>
      <c r="AP368" s="1"/>
      <c r="AQ368" s="86"/>
      <c r="AR368" s="9"/>
      <c r="AS368" s="9"/>
      <c r="AT368" s="9"/>
      <c r="AU368" s="9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  <c r="BL368" s="1"/>
      <c r="BM368" s="1"/>
      <c r="BN368" s="1"/>
      <c r="BO368" s="1"/>
      <c r="BP368" s="1"/>
      <c r="BQ368" s="1"/>
      <c r="BR368" s="1"/>
      <c r="BS368" s="1"/>
      <c r="BT368" s="1"/>
      <c r="BU368" s="1"/>
      <c r="BV368" s="1"/>
      <c r="BW368" s="1"/>
      <c r="BX368" s="1"/>
      <c r="BY368" s="1"/>
      <c r="BZ368" s="1"/>
      <c r="CA368" s="1"/>
      <c r="CB368" s="1"/>
      <c r="CC368" s="1"/>
    </row>
    <row r="369" spans="1:81" ht="18.75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86"/>
      <c r="T369" s="1"/>
      <c r="U369" s="1"/>
      <c r="V369" s="89"/>
      <c r="W369" s="3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86"/>
      <c r="AN369" s="1"/>
      <c r="AO369" s="1"/>
      <c r="AP369" s="1"/>
      <c r="AQ369" s="86"/>
      <c r="AR369" s="9"/>
      <c r="AS369" s="9"/>
      <c r="AT369" s="9"/>
      <c r="AU369" s="9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  <c r="BL369" s="1"/>
      <c r="BM369" s="1"/>
      <c r="BN369" s="1"/>
      <c r="BO369" s="1"/>
      <c r="BP369" s="1"/>
      <c r="BQ369" s="1"/>
      <c r="BR369" s="1"/>
      <c r="BS369" s="1"/>
      <c r="BT369" s="1"/>
      <c r="BU369" s="1"/>
      <c r="BV369" s="1"/>
      <c r="BW369" s="1"/>
      <c r="BX369" s="1"/>
      <c r="BY369" s="1"/>
      <c r="BZ369" s="1"/>
      <c r="CA369" s="1"/>
      <c r="CB369" s="1"/>
      <c r="CC369" s="1"/>
    </row>
    <row r="370" spans="1:81" ht="18.75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86"/>
      <c r="T370" s="1"/>
      <c r="U370" s="1"/>
      <c r="V370" s="89"/>
      <c r="W370" s="3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86"/>
      <c r="AN370" s="1"/>
      <c r="AO370" s="1"/>
      <c r="AP370" s="1"/>
      <c r="AQ370" s="86"/>
      <c r="AR370" s="9"/>
      <c r="AS370" s="9"/>
      <c r="AT370" s="9"/>
      <c r="AU370" s="9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  <c r="BL370" s="1"/>
      <c r="BM370" s="1"/>
      <c r="BN370" s="1"/>
      <c r="BO370" s="1"/>
      <c r="BP370" s="1"/>
      <c r="BQ370" s="1"/>
      <c r="BR370" s="1"/>
      <c r="BS370" s="1"/>
      <c r="BT370" s="1"/>
      <c r="BU370" s="1"/>
      <c r="BV370" s="1"/>
      <c r="BW370" s="1"/>
      <c r="BX370" s="1"/>
      <c r="BY370" s="1"/>
      <c r="BZ370" s="1"/>
      <c r="CA370" s="1"/>
      <c r="CB370" s="1"/>
      <c r="CC370" s="1"/>
    </row>
    <row r="371" spans="1:81" ht="18.75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86"/>
      <c r="T371" s="1"/>
      <c r="U371" s="1"/>
      <c r="V371" s="89"/>
      <c r="W371" s="3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86"/>
      <c r="AN371" s="1"/>
      <c r="AO371" s="1"/>
      <c r="AP371" s="1"/>
      <c r="AQ371" s="86"/>
      <c r="AR371" s="9"/>
      <c r="AS371" s="9"/>
      <c r="AT371" s="9"/>
      <c r="AU371" s="9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  <c r="BL371" s="1"/>
      <c r="BM371" s="1"/>
      <c r="BN371" s="1"/>
      <c r="BO371" s="1"/>
      <c r="BP371" s="1"/>
      <c r="BQ371" s="1"/>
      <c r="BR371" s="1"/>
      <c r="BS371" s="1"/>
      <c r="BT371" s="1"/>
      <c r="BU371" s="1"/>
      <c r="BV371" s="1"/>
      <c r="BW371" s="1"/>
      <c r="BX371" s="1"/>
      <c r="BY371" s="1"/>
      <c r="BZ371" s="1"/>
      <c r="CA371" s="1"/>
      <c r="CB371" s="1"/>
      <c r="CC371" s="1"/>
    </row>
    <row r="372" spans="1:81" ht="18.75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86"/>
      <c r="T372" s="1"/>
      <c r="U372" s="1"/>
      <c r="V372" s="89"/>
      <c r="W372" s="3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86"/>
      <c r="AN372" s="1"/>
      <c r="AO372" s="1"/>
      <c r="AP372" s="1"/>
      <c r="AQ372" s="86"/>
      <c r="AR372" s="9"/>
      <c r="AS372" s="9"/>
      <c r="AT372" s="9"/>
      <c r="AU372" s="9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  <c r="BL372" s="1"/>
      <c r="BM372" s="1"/>
      <c r="BN372" s="1"/>
      <c r="BO372" s="1"/>
      <c r="BP372" s="1"/>
      <c r="BQ372" s="1"/>
      <c r="BR372" s="1"/>
      <c r="BS372" s="1"/>
      <c r="BT372" s="1"/>
      <c r="BU372" s="1"/>
      <c r="BV372" s="1"/>
      <c r="BW372" s="1"/>
      <c r="BX372" s="1"/>
      <c r="BY372" s="1"/>
      <c r="BZ372" s="1"/>
      <c r="CA372" s="1"/>
      <c r="CB372" s="1"/>
      <c r="CC372" s="1"/>
    </row>
    <row r="373" spans="1:81" ht="18.75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86"/>
      <c r="T373" s="1"/>
      <c r="U373" s="1"/>
      <c r="V373" s="89"/>
      <c r="W373" s="3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86"/>
      <c r="AN373" s="1"/>
      <c r="AO373" s="1"/>
      <c r="AP373" s="1"/>
      <c r="AQ373" s="86"/>
      <c r="AR373" s="9"/>
      <c r="AS373" s="9"/>
      <c r="AT373" s="9"/>
      <c r="AU373" s="9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  <c r="BL373" s="1"/>
      <c r="BM373" s="1"/>
      <c r="BN373" s="1"/>
      <c r="BO373" s="1"/>
      <c r="BP373" s="1"/>
      <c r="BQ373" s="1"/>
      <c r="BR373" s="1"/>
      <c r="BS373" s="1"/>
      <c r="BT373" s="1"/>
      <c r="BU373" s="1"/>
      <c r="BV373" s="1"/>
      <c r="BW373" s="1"/>
      <c r="BX373" s="1"/>
      <c r="BY373" s="1"/>
      <c r="BZ373" s="1"/>
      <c r="CA373" s="1"/>
      <c r="CB373" s="1"/>
      <c r="CC373" s="1"/>
    </row>
    <row r="374" spans="1:81" ht="18.75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86"/>
      <c r="T374" s="1"/>
      <c r="U374" s="1"/>
      <c r="V374" s="89"/>
      <c r="W374" s="3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86"/>
      <c r="AN374" s="1"/>
      <c r="AO374" s="1"/>
      <c r="AP374" s="1"/>
      <c r="AQ374" s="86"/>
      <c r="AR374" s="9"/>
      <c r="AS374" s="9"/>
      <c r="AT374" s="9"/>
      <c r="AU374" s="9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  <c r="BL374" s="1"/>
      <c r="BM374" s="1"/>
      <c r="BN374" s="1"/>
      <c r="BO374" s="1"/>
      <c r="BP374" s="1"/>
      <c r="BQ374" s="1"/>
      <c r="BR374" s="1"/>
      <c r="BS374" s="1"/>
      <c r="BT374" s="1"/>
      <c r="BU374" s="1"/>
      <c r="BV374" s="1"/>
      <c r="BW374" s="1"/>
      <c r="BX374" s="1"/>
      <c r="BY374" s="1"/>
      <c r="BZ374" s="1"/>
      <c r="CA374" s="1"/>
      <c r="CB374" s="1"/>
      <c r="CC374" s="1"/>
    </row>
    <row r="375" spans="1:81" ht="18.75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86"/>
      <c r="T375" s="1"/>
      <c r="U375" s="1"/>
      <c r="V375" s="89"/>
      <c r="W375" s="3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86"/>
      <c r="AN375" s="1"/>
      <c r="AO375" s="1"/>
      <c r="AP375" s="1"/>
      <c r="AQ375" s="86"/>
      <c r="AR375" s="9"/>
      <c r="AS375" s="9"/>
      <c r="AT375" s="9"/>
      <c r="AU375" s="9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  <c r="BL375" s="1"/>
      <c r="BM375" s="1"/>
      <c r="BN375" s="1"/>
      <c r="BO375" s="1"/>
      <c r="BP375" s="1"/>
      <c r="BQ375" s="1"/>
      <c r="BR375" s="1"/>
      <c r="BS375" s="1"/>
      <c r="BT375" s="1"/>
      <c r="BU375" s="1"/>
      <c r="BV375" s="1"/>
      <c r="BW375" s="1"/>
      <c r="BX375" s="1"/>
      <c r="BY375" s="1"/>
      <c r="BZ375" s="1"/>
      <c r="CA375" s="1"/>
      <c r="CB375" s="1"/>
      <c r="CC375" s="1"/>
    </row>
    <row r="376" spans="1:81" ht="18.75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86"/>
      <c r="T376" s="1"/>
      <c r="U376" s="1"/>
      <c r="V376" s="89"/>
      <c r="W376" s="3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86"/>
      <c r="AN376" s="1"/>
      <c r="AO376" s="1"/>
      <c r="AP376" s="1"/>
      <c r="AQ376" s="86"/>
      <c r="AR376" s="9"/>
      <c r="AS376" s="9"/>
      <c r="AT376" s="9"/>
      <c r="AU376" s="9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  <c r="BL376" s="1"/>
      <c r="BM376" s="1"/>
      <c r="BN376" s="1"/>
      <c r="BO376" s="1"/>
      <c r="BP376" s="1"/>
      <c r="BQ376" s="1"/>
      <c r="BR376" s="1"/>
      <c r="BS376" s="1"/>
      <c r="BT376" s="1"/>
      <c r="BU376" s="1"/>
      <c r="BV376" s="1"/>
      <c r="BW376" s="1"/>
      <c r="BX376" s="1"/>
      <c r="BY376" s="1"/>
      <c r="BZ376" s="1"/>
      <c r="CA376" s="1"/>
      <c r="CB376" s="1"/>
      <c r="CC376" s="1"/>
    </row>
    <row r="377" spans="1:81" ht="18.75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86"/>
      <c r="T377" s="1"/>
      <c r="U377" s="1"/>
      <c r="V377" s="89"/>
      <c r="W377" s="3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86"/>
      <c r="AN377" s="1"/>
      <c r="AO377" s="1"/>
      <c r="AP377" s="1"/>
      <c r="AQ377" s="86"/>
      <c r="AR377" s="9"/>
      <c r="AS377" s="9"/>
      <c r="AT377" s="9"/>
      <c r="AU377" s="9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  <c r="BL377" s="1"/>
      <c r="BM377" s="1"/>
      <c r="BN377" s="1"/>
      <c r="BO377" s="1"/>
      <c r="BP377" s="1"/>
      <c r="BQ377" s="1"/>
      <c r="BR377" s="1"/>
      <c r="BS377" s="1"/>
      <c r="BT377" s="1"/>
      <c r="BU377" s="1"/>
      <c r="BV377" s="1"/>
      <c r="BW377" s="1"/>
      <c r="BX377" s="1"/>
      <c r="BY377" s="1"/>
      <c r="BZ377" s="1"/>
      <c r="CA377" s="1"/>
      <c r="CB377" s="1"/>
      <c r="CC377" s="1"/>
    </row>
    <row r="378" spans="1:81" ht="18.75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86"/>
      <c r="T378" s="1"/>
      <c r="U378" s="1"/>
      <c r="V378" s="89"/>
      <c r="W378" s="3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86"/>
      <c r="AN378" s="1"/>
      <c r="AO378" s="1"/>
      <c r="AP378" s="1"/>
      <c r="AQ378" s="86"/>
      <c r="AR378" s="9"/>
      <c r="AS378" s="9"/>
      <c r="AT378" s="9"/>
      <c r="AU378" s="9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  <c r="BL378" s="1"/>
      <c r="BM378" s="1"/>
      <c r="BN378" s="1"/>
      <c r="BO378" s="1"/>
      <c r="BP378" s="1"/>
      <c r="BQ378" s="1"/>
      <c r="BR378" s="1"/>
      <c r="BS378" s="1"/>
      <c r="BT378" s="1"/>
      <c r="BU378" s="1"/>
      <c r="BV378" s="1"/>
      <c r="BW378" s="1"/>
      <c r="BX378" s="1"/>
      <c r="BY378" s="1"/>
      <c r="BZ378" s="1"/>
      <c r="CA378" s="1"/>
      <c r="CB378" s="1"/>
      <c r="CC378" s="1"/>
    </row>
    <row r="379" spans="1:81" ht="18.75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86"/>
      <c r="T379" s="1"/>
      <c r="U379" s="1"/>
      <c r="V379" s="89"/>
      <c r="W379" s="3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86"/>
      <c r="AN379" s="1"/>
      <c r="AO379" s="1"/>
      <c r="AP379" s="1"/>
      <c r="AQ379" s="86"/>
      <c r="AR379" s="9"/>
      <c r="AS379" s="9"/>
      <c r="AT379" s="9"/>
      <c r="AU379" s="9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  <c r="BL379" s="1"/>
      <c r="BM379" s="1"/>
      <c r="BN379" s="1"/>
      <c r="BO379" s="1"/>
      <c r="BP379" s="1"/>
      <c r="BQ379" s="1"/>
      <c r="BR379" s="1"/>
      <c r="BS379" s="1"/>
      <c r="BT379" s="1"/>
      <c r="BU379" s="1"/>
      <c r="BV379" s="1"/>
      <c r="BW379" s="1"/>
      <c r="BX379" s="1"/>
      <c r="BY379" s="1"/>
      <c r="BZ379" s="1"/>
      <c r="CA379" s="1"/>
      <c r="CB379" s="1"/>
      <c r="CC379" s="1"/>
    </row>
    <row r="380" spans="1:81" ht="18.75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86"/>
      <c r="T380" s="1"/>
      <c r="U380" s="1"/>
      <c r="V380" s="89"/>
      <c r="W380" s="3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86"/>
      <c r="AN380" s="1"/>
      <c r="AO380" s="1"/>
      <c r="AP380" s="1"/>
      <c r="AQ380" s="86"/>
      <c r="AR380" s="9"/>
      <c r="AS380" s="9"/>
      <c r="AT380" s="9"/>
      <c r="AU380" s="9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  <c r="BL380" s="1"/>
      <c r="BM380" s="1"/>
      <c r="BN380" s="1"/>
      <c r="BO380" s="1"/>
      <c r="BP380" s="1"/>
      <c r="BQ380" s="1"/>
      <c r="BR380" s="1"/>
      <c r="BS380" s="1"/>
      <c r="BT380" s="1"/>
      <c r="BU380" s="1"/>
      <c r="BV380" s="1"/>
      <c r="BW380" s="1"/>
      <c r="BX380" s="1"/>
      <c r="BY380" s="1"/>
      <c r="BZ380" s="1"/>
      <c r="CA380" s="1"/>
      <c r="CB380" s="1"/>
      <c r="CC380" s="1"/>
    </row>
    <row r="381" spans="1:81" ht="18.75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86"/>
      <c r="T381" s="1"/>
      <c r="U381" s="1"/>
      <c r="V381" s="89"/>
      <c r="W381" s="3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86"/>
      <c r="AN381" s="1"/>
      <c r="AO381" s="1"/>
      <c r="AP381" s="1"/>
      <c r="AQ381" s="86"/>
      <c r="AR381" s="9"/>
      <c r="AS381" s="9"/>
      <c r="AT381" s="9"/>
      <c r="AU381" s="9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  <c r="BL381" s="1"/>
      <c r="BM381" s="1"/>
      <c r="BN381" s="1"/>
      <c r="BO381" s="1"/>
      <c r="BP381" s="1"/>
      <c r="BQ381" s="1"/>
      <c r="BR381" s="1"/>
      <c r="BS381" s="1"/>
      <c r="BT381" s="1"/>
      <c r="BU381" s="1"/>
      <c r="BV381" s="1"/>
      <c r="BW381" s="1"/>
      <c r="BX381" s="1"/>
      <c r="BY381" s="1"/>
      <c r="BZ381" s="1"/>
      <c r="CA381" s="1"/>
      <c r="CB381" s="1"/>
      <c r="CC381" s="1"/>
    </row>
    <row r="382" spans="1:81" ht="18.75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86"/>
      <c r="T382" s="1"/>
      <c r="U382" s="1"/>
      <c r="V382" s="89"/>
      <c r="W382" s="3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86"/>
      <c r="AN382" s="1"/>
      <c r="AO382" s="1"/>
      <c r="AP382" s="1"/>
      <c r="AQ382" s="86"/>
      <c r="AR382" s="9"/>
      <c r="AS382" s="9"/>
      <c r="AT382" s="9"/>
      <c r="AU382" s="9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  <c r="BL382" s="1"/>
      <c r="BM382" s="1"/>
      <c r="BN382" s="1"/>
      <c r="BO382" s="1"/>
      <c r="BP382" s="1"/>
      <c r="BQ382" s="1"/>
      <c r="BR382" s="1"/>
      <c r="BS382" s="1"/>
      <c r="BT382" s="1"/>
      <c r="BU382" s="1"/>
      <c r="BV382" s="1"/>
      <c r="BW382" s="1"/>
      <c r="BX382" s="1"/>
      <c r="BY382" s="1"/>
      <c r="BZ382" s="1"/>
      <c r="CA382" s="1"/>
      <c r="CB382" s="1"/>
      <c r="CC382" s="1"/>
    </row>
    <row r="383" spans="1:81" ht="18.75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86"/>
      <c r="T383" s="1"/>
      <c r="U383" s="1"/>
      <c r="V383" s="89"/>
      <c r="W383" s="3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86"/>
      <c r="AN383" s="1"/>
      <c r="AO383" s="1"/>
      <c r="AP383" s="1"/>
      <c r="AQ383" s="86"/>
      <c r="AR383" s="9"/>
      <c r="AS383" s="9"/>
      <c r="AT383" s="9"/>
      <c r="AU383" s="9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  <c r="BL383" s="1"/>
      <c r="BM383" s="1"/>
      <c r="BN383" s="1"/>
      <c r="BO383" s="1"/>
      <c r="BP383" s="1"/>
      <c r="BQ383" s="1"/>
      <c r="BR383" s="1"/>
      <c r="BS383" s="1"/>
      <c r="BT383" s="1"/>
      <c r="BU383" s="1"/>
      <c r="BV383" s="1"/>
      <c r="BW383" s="1"/>
      <c r="BX383" s="1"/>
      <c r="BY383" s="1"/>
      <c r="BZ383" s="1"/>
      <c r="CA383" s="1"/>
      <c r="CB383" s="1"/>
      <c r="CC383" s="1"/>
    </row>
    <row r="384" spans="1:81" ht="18.75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86"/>
      <c r="T384" s="1"/>
      <c r="U384" s="1"/>
      <c r="V384" s="89"/>
      <c r="W384" s="3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86"/>
      <c r="AN384" s="1"/>
      <c r="AO384" s="1"/>
      <c r="AP384" s="1"/>
      <c r="AQ384" s="86"/>
      <c r="AR384" s="9"/>
      <c r="AS384" s="9"/>
      <c r="AT384" s="9"/>
      <c r="AU384" s="9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  <c r="BL384" s="1"/>
      <c r="BM384" s="1"/>
      <c r="BN384" s="1"/>
      <c r="BO384" s="1"/>
      <c r="BP384" s="1"/>
      <c r="BQ384" s="1"/>
      <c r="BR384" s="1"/>
      <c r="BS384" s="1"/>
      <c r="BT384" s="1"/>
      <c r="BU384" s="1"/>
      <c r="BV384" s="1"/>
      <c r="BW384" s="1"/>
      <c r="BX384" s="1"/>
      <c r="BY384" s="1"/>
      <c r="BZ384" s="1"/>
      <c r="CA384" s="1"/>
      <c r="CB384" s="1"/>
      <c r="CC384" s="1"/>
    </row>
    <row r="385" spans="1:81" ht="18.75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86"/>
      <c r="T385" s="1"/>
      <c r="U385" s="1"/>
      <c r="V385" s="89"/>
      <c r="W385" s="3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86"/>
      <c r="AN385" s="1"/>
      <c r="AO385" s="1"/>
      <c r="AP385" s="1"/>
      <c r="AQ385" s="86"/>
      <c r="AR385" s="9"/>
      <c r="AS385" s="9"/>
      <c r="AT385" s="9"/>
      <c r="AU385" s="9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  <c r="BL385" s="1"/>
      <c r="BM385" s="1"/>
      <c r="BN385" s="1"/>
      <c r="BO385" s="1"/>
      <c r="BP385" s="1"/>
      <c r="BQ385" s="1"/>
      <c r="BR385" s="1"/>
      <c r="BS385" s="1"/>
      <c r="BT385" s="1"/>
      <c r="BU385" s="1"/>
      <c r="BV385" s="1"/>
      <c r="BW385" s="1"/>
      <c r="BX385" s="1"/>
      <c r="BY385" s="1"/>
      <c r="BZ385" s="1"/>
      <c r="CA385" s="1"/>
      <c r="CB385" s="1"/>
      <c r="CC385" s="1"/>
    </row>
    <row r="386" spans="1:81" ht="18.75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86"/>
      <c r="T386" s="1"/>
      <c r="U386" s="1"/>
      <c r="V386" s="89"/>
      <c r="W386" s="3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86"/>
      <c r="AN386" s="1"/>
      <c r="AO386" s="1"/>
      <c r="AP386" s="1"/>
      <c r="AQ386" s="86"/>
      <c r="AR386" s="9"/>
      <c r="AS386" s="9"/>
      <c r="AT386" s="9"/>
      <c r="AU386" s="9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  <c r="BL386" s="1"/>
      <c r="BM386" s="1"/>
      <c r="BN386" s="1"/>
      <c r="BO386" s="1"/>
      <c r="BP386" s="1"/>
      <c r="BQ386" s="1"/>
      <c r="BR386" s="1"/>
      <c r="BS386" s="1"/>
      <c r="BT386" s="1"/>
      <c r="BU386" s="1"/>
      <c r="BV386" s="1"/>
      <c r="BW386" s="1"/>
      <c r="BX386" s="1"/>
      <c r="BY386" s="1"/>
      <c r="BZ386" s="1"/>
      <c r="CA386" s="1"/>
      <c r="CB386" s="1"/>
      <c r="CC386" s="1"/>
    </row>
    <row r="387" spans="1:81" ht="18.75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86"/>
      <c r="T387" s="1"/>
      <c r="U387" s="1"/>
      <c r="V387" s="89"/>
      <c r="W387" s="3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86"/>
      <c r="AN387" s="1"/>
      <c r="AO387" s="1"/>
      <c r="AP387" s="1"/>
      <c r="AQ387" s="86"/>
      <c r="AR387" s="9"/>
      <c r="AS387" s="9"/>
      <c r="AT387" s="9"/>
      <c r="AU387" s="9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  <c r="BL387" s="1"/>
      <c r="BM387" s="1"/>
      <c r="BN387" s="1"/>
      <c r="BO387" s="1"/>
      <c r="BP387" s="1"/>
      <c r="BQ387" s="1"/>
      <c r="BR387" s="1"/>
      <c r="BS387" s="1"/>
      <c r="BT387" s="1"/>
      <c r="BU387" s="1"/>
      <c r="BV387" s="1"/>
      <c r="BW387" s="1"/>
      <c r="BX387" s="1"/>
      <c r="BY387" s="1"/>
      <c r="BZ387" s="1"/>
      <c r="CA387" s="1"/>
      <c r="CB387" s="1"/>
      <c r="CC387" s="1"/>
    </row>
    <row r="388" spans="1:81" ht="18.75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86"/>
      <c r="T388" s="1"/>
      <c r="U388" s="1"/>
      <c r="V388" s="89"/>
      <c r="W388" s="3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86"/>
      <c r="AN388" s="1"/>
      <c r="AO388" s="1"/>
      <c r="AP388" s="1"/>
      <c r="AQ388" s="86"/>
      <c r="AR388" s="9"/>
      <c r="AS388" s="9"/>
      <c r="AT388" s="9"/>
      <c r="AU388" s="9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  <c r="BL388" s="1"/>
      <c r="BM388" s="1"/>
      <c r="BN388" s="1"/>
      <c r="BO388" s="1"/>
      <c r="BP388" s="1"/>
      <c r="BQ388" s="1"/>
      <c r="BR388" s="1"/>
      <c r="BS388" s="1"/>
      <c r="BT388" s="1"/>
      <c r="BU388" s="1"/>
      <c r="BV388" s="1"/>
      <c r="BW388" s="1"/>
      <c r="BX388" s="1"/>
      <c r="BY388" s="1"/>
      <c r="BZ388" s="1"/>
      <c r="CA388" s="1"/>
      <c r="CB388" s="1"/>
      <c r="CC388" s="1"/>
    </row>
    <row r="389" spans="1:81" ht="18.75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86"/>
      <c r="T389" s="1"/>
      <c r="U389" s="1"/>
      <c r="V389" s="89"/>
      <c r="W389" s="3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86"/>
      <c r="AN389" s="1"/>
      <c r="AO389" s="1"/>
      <c r="AP389" s="1"/>
      <c r="AQ389" s="86"/>
      <c r="AR389" s="9"/>
      <c r="AS389" s="9"/>
      <c r="AT389" s="9"/>
      <c r="AU389" s="9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  <c r="BL389" s="1"/>
      <c r="BM389" s="1"/>
      <c r="BN389" s="1"/>
      <c r="BO389" s="1"/>
      <c r="BP389" s="1"/>
      <c r="BQ389" s="1"/>
      <c r="BR389" s="1"/>
      <c r="BS389" s="1"/>
      <c r="BT389" s="1"/>
      <c r="BU389" s="1"/>
      <c r="BV389" s="1"/>
      <c r="BW389" s="1"/>
      <c r="BX389" s="1"/>
      <c r="BY389" s="1"/>
      <c r="BZ389" s="1"/>
      <c r="CA389" s="1"/>
      <c r="CB389" s="1"/>
      <c r="CC389" s="1"/>
    </row>
    <row r="390" spans="1:81" ht="18.75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86"/>
      <c r="T390" s="1"/>
      <c r="U390" s="1"/>
      <c r="V390" s="89"/>
      <c r="W390" s="3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86"/>
      <c r="AN390" s="1"/>
      <c r="AO390" s="1"/>
      <c r="AP390" s="1"/>
      <c r="AQ390" s="86"/>
      <c r="AR390" s="9"/>
      <c r="AS390" s="9"/>
      <c r="AT390" s="9"/>
      <c r="AU390" s="9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  <c r="BL390" s="1"/>
      <c r="BM390" s="1"/>
      <c r="BN390" s="1"/>
      <c r="BO390" s="1"/>
      <c r="BP390" s="1"/>
      <c r="BQ390" s="1"/>
      <c r="BR390" s="1"/>
      <c r="BS390" s="1"/>
      <c r="BT390" s="1"/>
      <c r="BU390" s="1"/>
      <c r="BV390" s="1"/>
      <c r="BW390" s="1"/>
      <c r="BX390" s="1"/>
      <c r="BY390" s="1"/>
      <c r="BZ390" s="1"/>
      <c r="CA390" s="1"/>
      <c r="CB390" s="1"/>
      <c r="CC390" s="1"/>
    </row>
    <row r="391" spans="1:81" ht="18.75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86"/>
      <c r="T391" s="1"/>
      <c r="U391" s="1"/>
      <c r="V391" s="89"/>
      <c r="W391" s="3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86"/>
      <c r="AN391" s="1"/>
      <c r="AO391" s="1"/>
      <c r="AP391" s="1"/>
      <c r="AQ391" s="86"/>
      <c r="AR391" s="9"/>
      <c r="AS391" s="9"/>
      <c r="AT391" s="9"/>
      <c r="AU391" s="9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  <c r="BL391" s="1"/>
      <c r="BM391" s="1"/>
      <c r="BN391" s="1"/>
      <c r="BO391" s="1"/>
      <c r="BP391" s="1"/>
      <c r="BQ391" s="1"/>
      <c r="BR391" s="1"/>
      <c r="BS391" s="1"/>
      <c r="BT391" s="1"/>
      <c r="BU391" s="1"/>
      <c r="BV391" s="1"/>
      <c r="BW391" s="1"/>
      <c r="BX391" s="1"/>
      <c r="BY391" s="1"/>
      <c r="BZ391" s="1"/>
      <c r="CA391" s="1"/>
      <c r="CB391" s="1"/>
      <c r="CC391" s="1"/>
    </row>
    <row r="392" spans="1:81" ht="18.75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86"/>
      <c r="T392" s="1"/>
      <c r="U392" s="1"/>
      <c r="V392" s="89"/>
      <c r="W392" s="3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86"/>
      <c r="AN392" s="1"/>
      <c r="AO392" s="1"/>
      <c r="AP392" s="1"/>
      <c r="AQ392" s="86"/>
      <c r="AR392" s="9"/>
      <c r="AS392" s="9"/>
      <c r="AT392" s="9"/>
      <c r="AU392" s="9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  <c r="BL392" s="1"/>
      <c r="BM392" s="1"/>
      <c r="BN392" s="1"/>
      <c r="BO392" s="1"/>
      <c r="BP392" s="1"/>
      <c r="BQ392" s="1"/>
      <c r="BR392" s="1"/>
      <c r="BS392" s="1"/>
      <c r="BT392" s="1"/>
      <c r="BU392" s="1"/>
      <c r="BV392" s="1"/>
      <c r="BW392" s="1"/>
      <c r="BX392" s="1"/>
      <c r="BY392" s="1"/>
      <c r="BZ392" s="1"/>
      <c r="CA392" s="1"/>
      <c r="CB392" s="1"/>
      <c r="CC392" s="1"/>
    </row>
    <row r="393" spans="1:81" ht="18.75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86"/>
      <c r="T393" s="1"/>
      <c r="U393" s="1"/>
      <c r="V393" s="89"/>
      <c r="W393" s="3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86"/>
      <c r="AN393" s="1"/>
      <c r="AO393" s="1"/>
      <c r="AP393" s="1"/>
      <c r="AQ393" s="86"/>
      <c r="AR393" s="9"/>
      <c r="AS393" s="9"/>
      <c r="AT393" s="9"/>
      <c r="AU393" s="9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  <c r="BL393" s="1"/>
      <c r="BM393" s="1"/>
      <c r="BN393" s="1"/>
      <c r="BO393" s="1"/>
      <c r="BP393" s="1"/>
      <c r="BQ393" s="1"/>
      <c r="BR393" s="1"/>
      <c r="BS393" s="1"/>
      <c r="BT393" s="1"/>
      <c r="BU393" s="1"/>
      <c r="BV393" s="1"/>
      <c r="BW393" s="1"/>
      <c r="BX393" s="1"/>
      <c r="BY393" s="1"/>
      <c r="BZ393" s="1"/>
      <c r="CA393" s="1"/>
      <c r="CB393" s="1"/>
      <c r="CC393" s="1"/>
    </row>
    <row r="394" spans="1:81" ht="18.75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86"/>
      <c r="T394" s="1"/>
      <c r="U394" s="1"/>
      <c r="V394" s="89"/>
      <c r="W394" s="3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86"/>
      <c r="AN394" s="1"/>
      <c r="AO394" s="1"/>
      <c r="AP394" s="1"/>
      <c r="AQ394" s="86"/>
      <c r="AR394" s="9"/>
      <c r="AS394" s="9"/>
      <c r="AT394" s="9"/>
      <c r="AU394" s="9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  <c r="BL394" s="1"/>
      <c r="BM394" s="1"/>
      <c r="BN394" s="1"/>
      <c r="BO394" s="1"/>
      <c r="BP394" s="1"/>
      <c r="BQ394" s="1"/>
      <c r="BR394" s="1"/>
      <c r="BS394" s="1"/>
      <c r="BT394" s="1"/>
      <c r="BU394" s="1"/>
      <c r="BV394" s="1"/>
      <c r="BW394" s="1"/>
      <c r="BX394" s="1"/>
      <c r="BY394" s="1"/>
      <c r="BZ394" s="1"/>
      <c r="CA394" s="1"/>
      <c r="CB394" s="1"/>
      <c r="CC394" s="1"/>
    </row>
    <row r="395" spans="1:81" ht="18.75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86"/>
      <c r="T395" s="1"/>
      <c r="U395" s="1"/>
      <c r="V395" s="89"/>
      <c r="W395" s="3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86"/>
      <c r="AN395" s="1"/>
      <c r="AO395" s="1"/>
      <c r="AP395" s="1"/>
      <c r="AQ395" s="86"/>
      <c r="AR395" s="9"/>
      <c r="AS395" s="9"/>
      <c r="AT395" s="9"/>
      <c r="AU395" s="9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  <c r="BL395" s="1"/>
      <c r="BM395" s="1"/>
      <c r="BN395" s="1"/>
      <c r="BO395" s="1"/>
      <c r="BP395" s="1"/>
      <c r="BQ395" s="1"/>
      <c r="BR395" s="1"/>
      <c r="BS395" s="1"/>
      <c r="BT395" s="1"/>
      <c r="BU395" s="1"/>
      <c r="BV395" s="1"/>
      <c r="BW395" s="1"/>
      <c r="BX395" s="1"/>
      <c r="BY395" s="1"/>
      <c r="BZ395" s="1"/>
      <c r="CA395" s="1"/>
      <c r="CB395" s="1"/>
      <c r="CC395" s="1"/>
    </row>
    <row r="396" spans="1:81" ht="18.75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86"/>
      <c r="T396" s="1"/>
      <c r="U396" s="1"/>
      <c r="V396" s="89"/>
      <c r="W396" s="3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86"/>
      <c r="AN396" s="1"/>
      <c r="AO396" s="1"/>
      <c r="AP396" s="1"/>
      <c r="AQ396" s="86"/>
      <c r="AR396" s="9"/>
      <c r="AS396" s="9"/>
      <c r="AT396" s="9"/>
      <c r="AU396" s="9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  <c r="BL396" s="1"/>
      <c r="BM396" s="1"/>
      <c r="BN396" s="1"/>
      <c r="BO396" s="1"/>
      <c r="BP396" s="1"/>
      <c r="BQ396" s="1"/>
      <c r="BR396" s="1"/>
      <c r="BS396" s="1"/>
      <c r="BT396" s="1"/>
      <c r="BU396" s="1"/>
      <c r="BV396" s="1"/>
      <c r="BW396" s="1"/>
      <c r="BX396" s="1"/>
      <c r="BY396" s="1"/>
      <c r="BZ396" s="1"/>
      <c r="CA396" s="1"/>
      <c r="CB396" s="1"/>
      <c r="CC396" s="1"/>
    </row>
    <row r="397" spans="1:81" ht="18.75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86"/>
      <c r="T397" s="1"/>
      <c r="U397" s="1"/>
      <c r="V397" s="89"/>
      <c r="W397" s="3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86"/>
      <c r="AN397" s="1"/>
      <c r="AO397" s="1"/>
      <c r="AP397" s="1"/>
      <c r="AQ397" s="86"/>
      <c r="AR397" s="9"/>
      <c r="AS397" s="9"/>
      <c r="AT397" s="9"/>
      <c r="AU397" s="9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  <c r="BL397" s="1"/>
      <c r="BM397" s="1"/>
      <c r="BN397" s="1"/>
      <c r="BO397" s="1"/>
      <c r="BP397" s="1"/>
      <c r="BQ397" s="1"/>
      <c r="BR397" s="1"/>
      <c r="BS397" s="1"/>
      <c r="BT397" s="1"/>
      <c r="BU397" s="1"/>
      <c r="BV397" s="1"/>
      <c r="BW397" s="1"/>
      <c r="BX397" s="1"/>
      <c r="BY397" s="1"/>
      <c r="BZ397" s="1"/>
      <c r="CA397" s="1"/>
      <c r="CB397" s="1"/>
      <c r="CC397" s="1"/>
    </row>
    <row r="398" spans="1:81" ht="18.75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86"/>
      <c r="T398" s="1"/>
      <c r="U398" s="1"/>
      <c r="V398" s="89"/>
      <c r="W398" s="3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86"/>
      <c r="AN398" s="1"/>
      <c r="AO398" s="1"/>
      <c r="AP398" s="1"/>
      <c r="AQ398" s="86"/>
      <c r="AR398" s="9"/>
      <c r="AS398" s="9"/>
      <c r="AT398" s="9"/>
      <c r="AU398" s="9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  <c r="BL398" s="1"/>
      <c r="BM398" s="1"/>
      <c r="BN398" s="1"/>
      <c r="BO398" s="1"/>
      <c r="BP398" s="1"/>
      <c r="BQ398" s="1"/>
      <c r="BR398" s="1"/>
      <c r="BS398" s="1"/>
      <c r="BT398" s="1"/>
      <c r="BU398" s="1"/>
      <c r="BV398" s="1"/>
      <c r="BW398" s="1"/>
      <c r="BX398" s="1"/>
      <c r="BY398" s="1"/>
      <c r="BZ398" s="1"/>
      <c r="CA398" s="1"/>
      <c r="CB398" s="1"/>
      <c r="CC398" s="1"/>
    </row>
    <row r="399" spans="1:81" ht="18.75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86"/>
      <c r="T399" s="1"/>
      <c r="U399" s="1"/>
      <c r="V399" s="89"/>
      <c r="W399" s="3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86"/>
      <c r="AN399" s="1"/>
      <c r="AO399" s="1"/>
      <c r="AP399" s="1"/>
      <c r="AQ399" s="86"/>
      <c r="AR399" s="9"/>
      <c r="AS399" s="9"/>
      <c r="AT399" s="9"/>
      <c r="AU399" s="9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  <c r="BL399" s="1"/>
      <c r="BM399" s="1"/>
      <c r="BN399" s="1"/>
      <c r="BO399" s="1"/>
      <c r="BP399" s="1"/>
      <c r="BQ399" s="1"/>
      <c r="BR399" s="1"/>
      <c r="BS399" s="1"/>
      <c r="BT399" s="1"/>
      <c r="BU399" s="1"/>
      <c r="BV399" s="1"/>
      <c r="BW399" s="1"/>
      <c r="BX399" s="1"/>
      <c r="BY399" s="1"/>
      <c r="BZ399" s="1"/>
      <c r="CA399" s="1"/>
      <c r="CB399" s="1"/>
      <c r="CC399" s="1"/>
    </row>
    <row r="400" spans="1:81" ht="18.75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86"/>
      <c r="T400" s="1"/>
      <c r="U400" s="1"/>
      <c r="V400" s="89"/>
      <c r="W400" s="3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86"/>
      <c r="AN400" s="1"/>
      <c r="AO400" s="1"/>
      <c r="AP400" s="1"/>
      <c r="AQ400" s="86"/>
      <c r="AR400" s="9"/>
      <c r="AS400" s="9"/>
      <c r="AT400" s="9"/>
      <c r="AU400" s="9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  <c r="BL400" s="1"/>
      <c r="BM400" s="1"/>
      <c r="BN400" s="1"/>
      <c r="BO400" s="1"/>
      <c r="BP400" s="1"/>
      <c r="BQ400" s="1"/>
      <c r="BR400" s="1"/>
      <c r="BS400" s="1"/>
      <c r="BT400" s="1"/>
      <c r="BU400" s="1"/>
      <c r="BV400" s="1"/>
      <c r="BW400" s="1"/>
      <c r="BX400" s="1"/>
      <c r="BY400" s="1"/>
      <c r="BZ400" s="1"/>
      <c r="CA400" s="1"/>
      <c r="CB400" s="1"/>
      <c r="CC400" s="1"/>
    </row>
    <row r="401" spans="1:81" ht="18.75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86"/>
      <c r="T401" s="1"/>
      <c r="U401" s="1"/>
      <c r="V401" s="89"/>
      <c r="W401" s="3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86"/>
      <c r="AN401" s="1"/>
      <c r="AO401" s="1"/>
      <c r="AP401" s="1"/>
      <c r="AQ401" s="86"/>
      <c r="AR401" s="9"/>
      <c r="AS401" s="9"/>
      <c r="AT401" s="9"/>
      <c r="AU401" s="9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  <c r="BL401" s="1"/>
      <c r="BM401" s="1"/>
      <c r="BN401" s="1"/>
      <c r="BO401" s="1"/>
      <c r="BP401" s="1"/>
      <c r="BQ401" s="1"/>
      <c r="BR401" s="1"/>
      <c r="BS401" s="1"/>
      <c r="BT401" s="1"/>
      <c r="BU401" s="1"/>
      <c r="BV401" s="1"/>
      <c r="BW401" s="1"/>
      <c r="BX401" s="1"/>
      <c r="BY401" s="1"/>
      <c r="BZ401" s="1"/>
      <c r="CA401" s="1"/>
      <c r="CB401" s="1"/>
      <c r="CC401" s="1"/>
    </row>
    <row r="402" spans="1:81" ht="18.75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86"/>
      <c r="T402" s="1"/>
      <c r="U402" s="1"/>
      <c r="V402" s="89"/>
      <c r="W402" s="3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86"/>
      <c r="AN402" s="1"/>
      <c r="AO402" s="1"/>
      <c r="AP402" s="1"/>
      <c r="AQ402" s="86"/>
      <c r="AR402" s="9"/>
      <c r="AS402" s="9"/>
      <c r="AT402" s="9"/>
      <c r="AU402" s="9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  <c r="BL402" s="1"/>
      <c r="BM402" s="1"/>
      <c r="BN402" s="1"/>
      <c r="BO402" s="1"/>
      <c r="BP402" s="1"/>
      <c r="BQ402" s="1"/>
      <c r="BR402" s="1"/>
      <c r="BS402" s="1"/>
      <c r="BT402" s="1"/>
      <c r="BU402" s="1"/>
      <c r="BV402" s="1"/>
      <c r="BW402" s="1"/>
      <c r="BX402" s="1"/>
      <c r="BY402" s="1"/>
      <c r="BZ402" s="1"/>
      <c r="CA402" s="1"/>
      <c r="CB402" s="1"/>
      <c r="CC402" s="1"/>
    </row>
    <row r="403" spans="1:81" ht="18.75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86"/>
      <c r="T403" s="1"/>
      <c r="U403" s="1"/>
      <c r="V403" s="89"/>
      <c r="W403" s="3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86"/>
      <c r="AN403" s="1"/>
      <c r="AO403" s="1"/>
      <c r="AP403" s="1"/>
      <c r="AQ403" s="86"/>
      <c r="AR403" s="9"/>
      <c r="AS403" s="9"/>
      <c r="AT403" s="9"/>
      <c r="AU403" s="9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  <c r="BL403" s="1"/>
      <c r="BM403" s="1"/>
      <c r="BN403" s="1"/>
      <c r="BO403" s="1"/>
      <c r="BP403" s="1"/>
      <c r="BQ403" s="1"/>
      <c r="BR403" s="1"/>
      <c r="BS403" s="1"/>
      <c r="BT403" s="1"/>
      <c r="BU403" s="1"/>
      <c r="BV403" s="1"/>
      <c r="BW403" s="1"/>
      <c r="BX403" s="1"/>
      <c r="BY403" s="1"/>
      <c r="BZ403" s="1"/>
      <c r="CA403" s="1"/>
      <c r="CB403" s="1"/>
      <c r="CC403" s="1"/>
    </row>
    <row r="404" spans="1:81" ht="18.75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86"/>
      <c r="T404" s="1"/>
      <c r="U404" s="1"/>
      <c r="V404" s="89"/>
      <c r="W404" s="3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86"/>
      <c r="AN404" s="1"/>
      <c r="AO404" s="1"/>
      <c r="AP404" s="1"/>
      <c r="AQ404" s="86"/>
      <c r="AR404" s="9"/>
      <c r="AS404" s="9"/>
      <c r="AT404" s="9"/>
      <c r="AU404" s="9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  <c r="BL404" s="1"/>
      <c r="BM404" s="1"/>
      <c r="BN404" s="1"/>
      <c r="BO404" s="1"/>
      <c r="BP404" s="1"/>
      <c r="BQ404" s="1"/>
      <c r="BR404" s="1"/>
      <c r="BS404" s="1"/>
      <c r="BT404" s="1"/>
      <c r="BU404" s="1"/>
      <c r="BV404" s="1"/>
      <c r="BW404" s="1"/>
      <c r="BX404" s="1"/>
      <c r="BY404" s="1"/>
      <c r="BZ404" s="1"/>
      <c r="CA404" s="1"/>
      <c r="CB404" s="1"/>
      <c r="CC404" s="1"/>
    </row>
    <row r="405" spans="1:81" ht="18.75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86"/>
      <c r="T405" s="1"/>
      <c r="U405" s="1"/>
      <c r="V405" s="89"/>
      <c r="W405" s="3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86"/>
      <c r="AN405" s="1"/>
      <c r="AO405" s="1"/>
      <c r="AP405" s="1"/>
      <c r="AQ405" s="86"/>
      <c r="AR405" s="9"/>
      <c r="AS405" s="9"/>
      <c r="AT405" s="9"/>
      <c r="AU405" s="9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  <c r="BL405" s="1"/>
      <c r="BM405" s="1"/>
      <c r="BN405" s="1"/>
      <c r="BO405" s="1"/>
      <c r="BP405" s="1"/>
      <c r="BQ405" s="1"/>
      <c r="BR405" s="1"/>
      <c r="BS405" s="1"/>
      <c r="BT405" s="1"/>
      <c r="BU405" s="1"/>
      <c r="BV405" s="1"/>
      <c r="BW405" s="1"/>
      <c r="BX405" s="1"/>
      <c r="BY405" s="1"/>
      <c r="BZ405" s="1"/>
      <c r="CA405" s="1"/>
      <c r="CB405" s="1"/>
      <c r="CC405" s="1"/>
    </row>
    <row r="406" spans="1:81" ht="18.75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86"/>
      <c r="T406" s="1"/>
      <c r="U406" s="1"/>
      <c r="V406" s="89"/>
      <c r="W406" s="3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86"/>
      <c r="AN406" s="1"/>
      <c r="AO406" s="1"/>
      <c r="AP406" s="1"/>
      <c r="AQ406" s="86"/>
      <c r="AR406" s="9"/>
      <c r="AS406" s="9"/>
      <c r="AT406" s="9"/>
      <c r="AU406" s="9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  <c r="BL406" s="1"/>
      <c r="BM406" s="1"/>
      <c r="BN406" s="1"/>
      <c r="BO406" s="1"/>
      <c r="BP406" s="1"/>
      <c r="BQ406" s="1"/>
      <c r="BR406" s="1"/>
      <c r="BS406" s="1"/>
      <c r="BT406" s="1"/>
      <c r="BU406" s="1"/>
      <c r="BV406" s="1"/>
      <c r="BW406" s="1"/>
      <c r="BX406" s="1"/>
      <c r="BY406" s="1"/>
      <c r="BZ406" s="1"/>
      <c r="CA406" s="1"/>
      <c r="CB406" s="1"/>
      <c r="CC406" s="1"/>
    </row>
    <row r="407" spans="1:81" ht="18.75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86"/>
      <c r="T407" s="1"/>
      <c r="U407" s="1"/>
      <c r="V407" s="89"/>
      <c r="W407" s="3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86"/>
      <c r="AN407" s="1"/>
      <c r="AO407" s="1"/>
      <c r="AP407" s="1"/>
      <c r="AQ407" s="86"/>
      <c r="AR407" s="9"/>
      <c r="AS407" s="9"/>
      <c r="AT407" s="9"/>
      <c r="AU407" s="9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  <c r="BL407" s="1"/>
      <c r="BM407" s="1"/>
      <c r="BN407" s="1"/>
      <c r="BO407" s="1"/>
      <c r="BP407" s="1"/>
      <c r="BQ407" s="1"/>
      <c r="BR407" s="1"/>
      <c r="BS407" s="1"/>
      <c r="BT407" s="1"/>
      <c r="BU407" s="1"/>
      <c r="BV407" s="1"/>
      <c r="BW407" s="1"/>
      <c r="BX407" s="1"/>
      <c r="BY407" s="1"/>
      <c r="BZ407" s="1"/>
      <c r="CA407" s="1"/>
      <c r="CB407" s="1"/>
      <c r="CC407" s="1"/>
    </row>
    <row r="408" spans="1:81" ht="18.75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86"/>
      <c r="T408" s="1"/>
      <c r="U408" s="1"/>
      <c r="V408" s="89"/>
      <c r="W408" s="3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86"/>
      <c r="AN408" s="1"/>
      <c r="AO408" s="1"/>
      <c r="AP408" s="1"/>
      <c r="AQ408" s="86"/>
      <c r="AR408" s="9"/>
      <c r="AS408" s="9"/>
      <c r="AT408" s="9"/>
      <c r="AU408" s="9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  <c r="BL408" s="1"/>
      <c r="BM408" s="1"/>
      <c r="BN408" s="1"/>
      <c r="BO408" s="1"/>
      <c r="BP408" s="1"/>
      <c r="BQ408" s="1"/>
      <c r="BR408" s="1"/>
      <c r="BS408" s="1"/>
      <c r="BT408" s="1"/>
      <c r="BU408" s="1"/>
      <c r="BV408" s="1"/>
      <c r="BW408" s="1"/>
      <c r="BX408" s="1"/>
      <c r="BY408" s="1"/>
      <c r="BZ408" s="1"/>
      <c r="CA408" s="1"/>
      <c r="CB408" s="1"/>
      <c r="CC408" s="1"/>
    </row>
    <row r="409" spans="1:81" ht="18.75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86"/>
      <c r="T409" s="1"/>
      <c r="U409" s="1"/>
      <c r="V409" s="89"/>
      <c r="W409" s="3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86"/>
      <c r="AN409" s="1"/>
      <c r="AO409" s="1"/>
      <c r="AP409" s="1"/>
      <c r="AQ409" s="86"/>
      <c r="AR409" s="9"/>
      <c r="AS409" s="9"/>
      <c r="AT409" s="9"/>
      <c r="AU409" s="9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  <c r="BL409" s="1"/>
      <c r="BM409" s="1"/>
      <c r="BN409" s="1"/>
      <c r="BO409" s="1"/>
      <c r="BP409" s="1"/>
      <c r="BQ409" s="1"/>
      <c r="BR409" s="1"/>
      <c r="BS409" s="1"/>
      <c r="BT409" s="1"/>
      <c r="BU409" s="1"/>
      <c r="BV409" s="1"/>
      <c r="BW409" s="1"/>
      <c r="BX409" s="1"/>
      <c r="BY409" s="1"/>
      <c r="BZ409" s="1"/>
      <c r="CA409" s="1"/>
      <c r="CB409" s="1"/>
      <c r="CC409" s="1"/>
    </row>
    <row r="410" spans="1:81" ht="18.75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86"/>
      <c r="T410" s="1"/>
      <c r="U410" s="1"/>
      <c r="V410" s="89"/>
      <c r="W410" s="3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86"/>
      <c r="AN410" s="1"/>
      <c r="AO410" s="1"/>
      <c r="AP410" s="1"/>
      <c r="AQ410" s="86"/>
      <c r="AR410" s="9"/>
      <c r="AS410" s="9"/>
      <c r="AT410" s="9"/>
      <c r="AU410" s="9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  <c r="BL410" s="1"/>
      <c r="BM410" s="1"/>
      <c r="BN410" s="1"/>
      <c r="BO410" s="1"/>
      <c r="BP410" s="1"/>
      <c r="BQ410" s="1"/>
      <c r="BR410" s="1"/>
      <c r="BS410" s="1"/>
      <c r="BT410" s="1"/>
      <c r="BU410" s="1"/>
      <c r="BV410" s="1"/>
      <c r="BW410" s="1"/>
      <c r="BX410" s="1"/>
      <c r="BY410" s="1"/>
      <c r="BZ410" s="1"/>
      <c r="CA410" s="1"/>
      <c r="CB410" s="1"/>
      <c r="CC410" s="1"/>
    </row>
    <row r="411" spans="1:81" ht="18.75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86"/>
      <c r="T411" s="1"/>
      <c r="U411" s="1"/>
      <c r="V411" s="89"/>
      <c r="W411" s="3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86"/>
      <c r="AN411" s="1"/>
      <c r="AO411" s="1"/>
      <c r="AP411" s="1"/>
      <c r="AQ411" s="86"/>
      <c r="AR411" s="9"/>
      <c r="AS411" s="9"/>
      <c r="AT411" s="9"/>
      <c r="AU411" s="9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  <c r="BL411" s="1"/>
      <c r="BM411" s="1"/>
      <c r="BN411" s="1"/>
      <c r="BO411" s="1"/>
      <c r="BP411" s="1"/>
      <c r="BQ411" s="1"/>
      <c r="BR411" s="1"/>
      <c r="BS411" s="1"/>
      <c r="BT411" s="1"/>
      <c r="BU411" s="1"/>
      <c r="BV411" s="1"/>
      <c r="BW411" s="1"/>
      <c r="BX411" s="1"/>
      <c r="BY411" s="1"/>
      <c r="BZ411" s="1"/>
      <c r="CA411" s="1"/>
      <c r="CB411" s="1"/>
      <c r="CC411" s="1"/>
    </row>
    <row r="412" spans="1:81" ht="18.75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86"/>
      <c r="T412" s="1"/>
      <c r="U412" s="1"/>
      <c r="V412" s="89"/>
      <c r="W412" s="3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86"/>
      <c r="AN412" s="1"/>
      <c r="AO412" s="1"/>
      <c r="AP412" s="1"/>
      <c r="AQ412" s="86"/>
      <c r="AR412" s="9"/>
      <c r="AS412" s="9"/>
      <c r="AT412" s="9"/>
      <c r="AU412" s="9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  <c r="BL412" s="1"/>
      <c r="BM412" s="1"/>
      <c r="BN412" s="1"/>
      <c r="BO412" s="1"/>
      <c r="BP412" s="1"/>
      <c r="BQ412" s="1"/>
      <c r="BR412" s="1"/>
      <c r="BS412" s="1"/>
      <c r="BT412" s="1"/>
      <c r="BU412" s="1"/>
      <c r="BV412" s="1"/>
      <c r="BW412" s="1"/>
      <c r="BX412" s="1"/>
      <c r="BY412" s="1"/>
      <c r="BZ412" s="1"/>
      <c r="CA412" s="1"/>
      <c r="CB412" s="1"/>
      <c r="CC412" s="1"/>
    </row>
    <row r="413" spans="1:81" ht="18.75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86"/>
      <c r="T413" s="1"/>
      <c r="U413" s="1"/>
      <c r="V413" s="89"/>
      <c r="W413" s="3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86"/>
      <c r="AN413" s="1"/>
      <c r="AO413" s="1"/>
      <c r="AP413" s="1"/>
      <c r="AQ413" s="86"/>
      <c r="AR413" s="9"/>
      <c r="AS413" s="9"/>
      <c r="AT413" s="9"/>
      <c r="AU413" s="9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  <c r="BL413" s="1"/>
      <c r="BM413" s="1"/>
      <c r="BN413" s="1"/>
      <c r="BO413" s="1"/>
      <c r="BP413" s="1"/>
      <c r="BQ413" s="1"/>
      <c r="BR413" s="1"/>
      <c r="BS413" s="1"/>
      <c r="BT413" s="1"/>
      <c r="BU413" s="1"/>
      <c r="BV413" s="1"/>
      <c r="BW413" s="1"/>
      <c r="BX413" s="1"/>
      <c r="BY413" s="1"/>
      <c r="BZ413" s="1"/>
      <c r="CA413" s="1"/>
      <c r="CB413" s="1"/>
      <c r="CC413" s="1"/>
    </row>
    <row r="414" spans="1:81" ht="18.75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86"/>
      <c r="T414" s="1"/>
      <c r="U414" s="1"/>
      <c r="V414" s="89"/>
      <c r="W414" s="3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86"/>
      <c r="AN414" s="1"/>
      <c r="AO414" s="1"/>
      <c r="AP414" s="1"/>
      <c r="AQ414" s="86"/>
      <c r="AR414" s="9"/>
      <c r="AS414" s="9"/>
      <c r="AT414" s="9"/>
      <c r="AU414" s="9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  <c r="BL414" s="1"/>
      <c r="BM414" s="1"/>
      <c r="BN414" s="1"/>
      <c r="BO414" s="1"/>
      <c r="BP414" s="1"/>
      <c r="BQ414" s="1"/>
      <c r="BR414" s="1"/>
      <c r="BS414" s="1"/>
      <c r="BT414" s="1"/>
      <c r="BU414" s="1"/>
      <c r="BV414" s="1"/>
      <c r="BW414" s="1"/>
      <c r="BX414" s="1"/>
      <c r="BY414" s="1"/>
      <c r="BZ414" s="1"/>
      <c r="CA414" s="1"/>
      <c r="CB414" s="1"/>
      <c r="CC414" s="1"/>
    </row>
    <row r="415" spans="1:81" ht="18.75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86"/>
      <c r="T415" s="1"/>
      <c r="U415" s="1"/>
      <c r="V415" s="89"/>
      <c r="W415" s="3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86"/>
      <c r="AN415" s="1"/>
      <c r="AO415" s="1"/>
      <c r="AP415" s="1"/>
      <c r="AQ415" s="86"/>
      <c r="AR415" s="9"/>
      <c r="AS415" s="9"/>
      <c r="AT415" s="9"/>
      <c r="AU415" s="9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  <c r="BL415" s="1"/>
      <c r="BM415" s="1"/>
      <c r="BN415" s="1"/>
      <c r="BO415" s="1"/>
      <c r="BP415" s="1"/>
      <c r="BQ415" s="1"/>
      <c r="BR415" s="1"/>
      <c r="BS415" s="1"/>
      <c r="BT415" s="1"/>
      <c r="BU415" s="1"/>
      <c r="BV415" s="1"/>
      <c r="BW415" s="1"/>
      <c r="BX415" s="1"/>
      <c r="BY415" s="1"/>
      <c r="BZ415" s="1"/>
      <c r="CA415" s="1"/>
      <c r="CB415" s="1"/>
      <c r="CC415" s="1"/>
    </row>
    <row r="416" spans="1:81" ht="18.75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86"/>
      <c r="T416" s="1"/>
      <c r="U416" s="1"/>
      <c r="V416" s="89"/>
      <c r="W416" s="3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86"/>
      <c r="AN416" s="1"/>
      <c r="AO416" s="1"/>
      <c r="AP416" s="1"/>
      <c r="AQ416" s="86"/>
      <c r="AR416" s="9"/>
      <c r="AS416" s="9"/>
      <c r="AT416" s="9"/>
      <c r="AU416" s="9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  <c r="BL416" s="1"/>
      <c r="BM416" s="1"/>
      <c r="BN416" s="1"/>
      <c r="BO416" s="1"/>
      <c r="BP416" s="1"/>
      <c r="BQ416" s="1"/>
      <c r="BR416" s="1"/>
      <c r="BS416" s="1"/>
      <c r="BT416" s="1"/>
      <c r="BU416" s="1"/>
      <c r="BV416" s="1"/>
      <c r="BW416" s="1"/>
      <c r="BX416" s="1"/>
      <c r="BY416" s="1"/>
      <c r="BZ416" s="1"/>
      <c r="CA416" s="1"/>
      <c r="CB416" s="1"/>
      <c r="CC416" s="1"/>
    </row>
    <row r="417" spans="1:81" ht="18.75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86"/>
      <c r="T417" s="1"/>
      <c r="U417" s="1"/>
      <c r="V417" s="89"/>
      <c r="W417" s="3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86"/>
      <c r="AN417" s="1"/>
      <c r="AO417" s="1"/>
      <c r="AP417" s="1"/>
      <c r="AQ417" s="86"/>
      <c r="AR417" s="9"/>
      <c r="AS417" s="9"/>
      <c r="AT417" s="9"/>
      <c r="AU417" s="9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  <c r="BL417" s="1"/>
      <c r="BM417" s="1"/>
      <c r="BN417" s="1"/>
      <c r="BO417" s="1"/>
      <c r="BP417" s="1"/>
      <c r="BQ417" s="1"/>
      <c r="BR417" s="1"/>
      <c r="BS417" s="1"/>
      <c r="BT417" s="1"/>
      <c r="BU417" s="1"/>
      <c r="BV417" s="1"/>
      <c r="BW417" s="1"/>
      <c r="BX417" s="1"/>
      <c r="BY417" s="1"/>
      <c r="BZ417" s="1"/>
      <c r="CA417" s="1"/>
      <c r="CB417" s="1"/>
      <c r="CC417" s="1"/>
    </row>
    <row r="418" spans="1:81" ht="18.75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86"/>
      <c r="T418" s="1"/>
      <c r="U418" s="1"/>
      <c r="V418" s="89"/>
      <c r="W418" s="3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86"/>
      <c r="AN418" s="1"/>
      <c r="AO418" s="1"/>
      <c r="AP418" s="1"/>
      <c r="AQ418" s="86"/>
      <c r="AR418" s="9"/>
      <c r="AS418" s="9"/>
      <c r="AT418" s="9"/>
      <c r="AU418" s="9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  <c r="BL418" s="1"/>
      <c r="BM418" s="1"/>
      <c r="BN418" s="1"/>
      <c r="BO418" s="1"/>
      <c r="BP418" s="1"/>
      <c r="BQ418" s="1"/>
      <c r="BR418" s="1"/>
      <c r="BS418" s="1"/>
      <c r="BT418" s="1"/>
      <c r="BU418" s="1"/>
      <c r="BV418" s="1"/>
      <c r="BW418" s="1"/>
      <c r="BX418" s="1"/>
      <c r="BY418" s="1"/>
      <c r="BZ418" s="1"/>
      <c r="CA418" s="1"/>
      <c r="CB418" s="1"/>
      <c r="CC418" s="1"/>
    </row>
    <row r="419" spans="1:81" ht="18.75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86"/>
      <c r="T419" s="1"/>
      <c r="U419" s="1"/>
      <c r="V419" s="89"/>
      <c r="W419" s="3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86"/>
      <c r="AN419" s="1"/>
      <c r="AO419" s="1"/>
      <c r="AP419" s="1"/>
      <c r="AQ419" s="86"/>
      <c r="AR419" s="9"/>
      <c r="AS419" s="9"/>
      <c r="AT419" s="9"/>
      <c r="AU419" s="9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  <c r="BL419" s="1"/>
      <c r="BM419" s="1"/>
      <c r="BN419" s="1"/>
      <c r="BO419" s="1"/>
      <c r="BP419" s="1"/>
      <c r="BQ419" s="1"/>
      <c r="BR419" s="1"/>
      <c r="BS419" s="1"/>
      <c r="BT419" s="1"/>
      <c r="BU419" s="1"/>
      <c r="BV419" s="1"/>
      <c r="BW419" s="1"/>
      <c r="BX419" s="1"/>
      <c r="BY419" s="1"/>
      <c r="BZ419" s="1"/>
      <c r="CA419" s="1"/>
      <c r="CB419" s="1"/>
      <c r="CC419" s="1"/>
    </row>
    <row r="420" spans="1:81" ht="18.75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86"/>
      <c r="T420" s="1"/>
      <c r="U420" s="1"/>
      <c r="V420" s="89"/>
      <c r="W420" s="3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86"/>
      <c r="AN420" s="1"/>
      <c r="AO420" s="1"/>
      <c r="AP420" s="1"/>
      <c r="AQ420" s="86"/>
      <c r="AR420" s="9"/>
      <c r="AS420" s="9"/>
      <c r="AT420" s="9"/>
      <c r="AU420" s="9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  <c r="BL420" s="1"/>
      <c r="BM420" s="1"/>
      <c r="BN420" s="1"/>
      <c r="BO420" s="1"/>
      <c r="BP420" s="1"/>
      <c r="BQ420" s="1"/>
      <c r="BR420" s="1"/>
      <c r="BS420" s="1"/>
      <c r="BT420" s="1"/>
      <c r="BU420" s="1"/>
      <c r="BV420" s="1"/>
      <c r="BW420" s="1"/>
      <c r="BX420" s="1"/>
      <c r="BY420" s="1"/>
      <c r="BZ420" s="1"/>
      <c r="CA420" s="1"/>
      <c r="CB420" s="1"/>
      <c r="CC420" s="1"/>
    </row>
    <row r="421" spans="1:81" ht="18.75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86"/>
      <c r="T421" s="1"/>
      <c r="U421" s="1"/>
      <c r="V421" s="89"/>
      <c r="W421" s="3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86"/>
      <c r="AN421" s="1"/>
      <c r="AO421" s="1"/>
      <c r="AP421" s="1"/>
      <c r="AQ421" s="86"/>
      <c r="AR421" s="9"/>
      <c r="AS421" s="9"/>
      <c r="AT421" s="9"/>
      <c r="AU421" s="9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  <c r="BL421" s="1"/>
      <c r="BM421" s="1"/>
      <c r="BN421" s="1"/>
      <c r="BO421" s="1"/>
      <c r="BP421" s="1"/>
      <c r="BQ421" s="1"/>
      <c r="BR421" s="1"/>
      <c r="BS421" s="1"/>
      <c r="BT421" s="1"/>
      <c r="BU421" s="1"/>
      <c r="BV421" s="1"/>
      <c r="BW421" s="1"/>
      <c r="BX421" s="1"/>
      <c r="BY421" s="1"/>
      <c r="BZ421" s="1"/>
      <c r="CA421" s="1"/>
      <c r="CB421" s="1"/>
      <c r="CC421" s="1"/>
    </row>
    <row r="422" spans="1:81" ht="18.75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86"/>
      <c r="T422" s="1"/>
      <c r="U422" s="1"/>
      <c r="V422" s="89"/>
      <c r="W422" s="3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86"/>
      <c r="AN422" s="1"/>
      <c r="AO422" s="1"/>
      <c r="AP422" s="1"/>
      <c r="AQ422" s="86"/>
      <c r="AR422" s="9"/>
      <c r="AS422" s="9"/>
      <c r="AT422" s="9"/>
      <c r="AU422" s="9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  <c r="BL422" s="1"/>
      <c r="BM422" s="1"/>
      <c r="BN422" s="1"/>
      <c r="BO422" s="1"/>
      <c r="BP422" s="1"/>
      <c r="BQ422" s="1"/>
      <c r="BR422" s="1"/>
      <c r="BS422" s="1"/>
      <c r="BT422" s="1"/>
      <c r="BU422" s="1"/>
      <c r="BV422" s="1"/>
      <c r="BW422" s="1"/>
      <c r="BX422" s="1"/>
      <c r="BY422" s="1"/>
      <c r="BZ422" s="1"/>
      <c r="CA422" s="1"/>
      <c r="CB422" s="1"/>
      <c r="CC422" s="1"/>
    </row>
    <row r="423" spans="1:81" ht="18.75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86"/>
      <c r="T423" s="1"/>
      <c r="U423" s="1"/>
      <c r="V423" s="89"/>
      <c r="W423" s="3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86"/>
      <c r="AN423" s="1"/>
      <c r="AO423" s="1"/>
      <c r="AP423" s="1"/>
      <c r="AQ423" s="86"/>
      <c r="AR423" s="9"/>
      <c r="AS423" s="9"/>
      <c r="AT423" s="9"/>
      <c r="AU423" s="9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  <c r="BL423" s="1"/>
      <c r="BM423" s="1"/>
      <c r="BN423" s="1"/>
      <c r="BO423" s="1"/>
      <c r="BP423" s="1"/>
      <c r="BQ423" s="1"/>
      <c r="BR423" s="1"/>
      <c r="BS423" s="1"/>
      <c r="BT423" s="1"/>
      <c r="BU423" s="1"/>
      <c r="BV423" s="1"/>
      <c r="BW423" s="1"/>
      <c r="BX423" s="1"/>
      <c r="BY423" s="1"/>
      <c r="BZ423" s="1"/>
      <c r="CA423" s="1"/>
      <c r="CB423" s="1"/>
      <c r="CC423" s="1"/>
    </row>
    <row r="424" spans="1:81" ht="18.75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86"/>
      <c r="T424" s="1"/>
      <c r="U424" s="1"/>
      <c r="V424" s="89"/>
      <c r="W424" s="3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86"/>
      <c r="AN424" s="1"/>
      <c r="AO424" s="1"/>
      <c r="AP424" s="1"/>
      <c r="AQ424" s="86"/>
      <c r="AR424" s="9"/>
      <c r="AS424" s="9"/>
      <c r="AT424" s="9"/>
      <c r="AU424" s="9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  <c r="BL424" s="1"/>
      <c r="BM424" s="1"/>
      <c r="BN424" s="1"/>
      <c r="BO424" s="1"/>
      <c r="BP424" s="1"/>
      <c r="BQ424" s="1"/>
      <c r="BR424" s="1"/>
      <c r="BS424" s="1"/>
      <c r="BT424" s="1"/>
      <c r="BU424" s="1"/>
      <c r="BV424" s="1"/>
      <c r="BW424" s="1"/>
      <c r="BX424" s="1"/>
      <c r="BY424" s="1"/>
      <c r="BZ424" s="1"/>
      <c r="CA424" s="1"/>
      <c r="CB424" s="1"/>
      <c r="CC424" s="1"/>
    </row>
    <row r="425" spans="1:81" ht="18.75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86"/>
      <c r="T425" s="1"/>
      <c r="U425" s="1"/>
      <c r="V425" s="89"/>
      <c r="W425" s="3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86"/>
      <c r="AN425" s="1"/>
      <c r="AO425" s="1"/>
      <c r="AP425" s="1"/>
      <c r="AQ425" s="86"/>
      <c r="AR425" s="9"/>
      <c r="AS425" s="9"/>
      <c r="AT425" s="9"/>
      <c r="AU425" s="9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  <c r="BL425" s="1"/>
      <c r="BM425" s="1"/>
      <c r="BN425" s="1"/>
      <c r="BO425" s="1"/>
      <c r="BP425" s="1"/>
      <c r="BQ425" s="1"/>
      <c r="BR425" s="1"/>
      <c r="BS425" s="1"/>
      <c r="BT425" s="1"/>
      <c r="BU425" s="1"/>
      <c r="BV425" s="1"/>
      <c r="BW425" s="1"/>
      <c r="BX425" s="1"/>
      <c r="BY425" s="1"/>
      <c r="BZ425" s="1"/>
      <c r="CA425" s="1"/>
      <c r="CB425" s="1"/>
      <c r="CC425" s="1"/>
    </row>
    <row r="426" spans="1:81" ht="18.75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86"/>
      <c r="T426" s="1"/>
      <c r="U426" s="1"/>
      <c r="V426" s="89"/>
      <c r="W426" s="3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86"/>
      <c r="AN426" s="1"/>
      <c r="AO426" s="1"/>
      <c r="AP426" s="1"/>
      <c r="AQ426" s="86"/>
      <c r="AR426" s="9"/>
      <c r="AS426" s="9"/>
      <c r="AT426" s="9"/>
      <c r="AU426" s="9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  <c r="BL426" s="1"/>
      <c r="BM426" s="1"/>
      <c r="BN426" s="1"/>
      <c r="BO426" s="1"/>
      <c r="BP426" s="1"/>
      <c r="BQ426" s="1"/>
      <c r="BR426" s="1"/>
      <c r="BS426" s="1"/>
      <c r="BT426" s="1"/>
      <c r="BU426" s="1"/>
      <c r="BV426" s="1"/>
      <c r="BW426" s="1"/>
      <c r="BX426" s="1"/>
      <c r="BY426" s="1"/>
      <c r="BZ426" s="1"/>
      <c r="CA426" s="1"/>
      <c r="CB426" s="1"/>
      <c r="CC426" s="1"/>
    </row>
    <row r="427" spans="1:81" ht="18.75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86"/>
      <c r="T427" s="1"/>
      <c r="U427" s="1"/>
      <c r="V427" s="89"/>
      <c r="W427" s="3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86"/>
      <c r="AN427" s="1"/>
      <c r="AO427" s="1"/>
      <c r="AP427" s="1"/>
      <c r="AQ427" s="86"/>
      <c r="AR427" s="9"/>
      <c r="AS427" s="9"/>
      <c r="AT427" s="9"/>
      <c r="AU427" s="9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  <c r="BL427" s="1"/>
      <c r="BM427" s="1"/>
      <c r="BN427" s="1"/>
      <c r="BO427" s="1"/>
      <c r="BP427" s="1"/>
      <c r="BQ427" s="1"/>
      <c r="BR427" s="1"/>
      <c r="BS427" s="1"/>
      <c r="BT427" s="1"/>
      <c r="BU427" s="1"/>
      <c r="BV427" s="1"/>
      <c r="BW427" s="1"/>
      <c r="BX427" s="1"/>
      <c r="BY427" s="1"/>
      <c r="BZ427" s="1"/>
      <c r="CA427" s="1"/>
      <c r="CB427" s="1"/>
      <c r="CC427" s="1"/>
    </row>
    <row r="428" spans="1:81" ht="18.75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86"/>
      <c r="T428" s="1"/>
      <c r="U428" s="1"/>
      <c r="V428" s="89"/>
      <c r="W428" s="3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86"/>
      <c r="AN428" s="1"/>
      <c r="AO428" s="1"/>
      <c r="AP428" s="1"/>
      <c r="AQ428" s="86"/>
      <c r="AR428" s="9"/>
      <c r="AS428" s="9"/>
      <c r="AT428" s="9"/>
      <c r="AU428" s="9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  <c r="BL428" s="1"/>
      <c r="BM428" s="1"/>
      <c r="BN428" s="1"/>
      <c r="BO428" s="1"/>
      <c r="BP428" s="1"/>
      <c r="BQ428" s="1"/>
      <c r="BR428" s="1"/>
      <c r="BS428" s="1"/>
      <c r="BT428" s="1"/>
      <c r="BU428" s="1"/>
      <c r="BV428" s="1"/>
      <c r="BW428" s="1"/>
      <c r="BX428" s="1"/>
      <c r="BY428" s="1"/>
      <c r="BZ428" s="1"/>
      <c r="CA428" s="1"/>
      <c r="CB428" s="1"/>
      <c r="CC428" s="1"/>
    </row>
    <row r="429" spans="1:81" ht="18.75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86"/>
      <c r="T429" s="1"/>
      <c r="U429" s="1"/>
      <c r="V429" s="89"/>
      <c r="W429" s="3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86"/>
      <c r="AN429" s="1"/>
      <c r="AO429" s="1"/>
      <c r="AP429" s="1"/>
      <c r="AQ429" s="86"/>
      <c r="AR429" s="9"/>
      <c r="AS429" s="9"/>
      <c r="AT429" s="9"/>
      <c r="AU429" s="9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  <c r="BL429" s="1"/>
      <c r="BM429" s="1"/>
      <c r="BN429" s="1"/>
      <c r="BO429" s="1"/>
      <c r="BP429" s="1"/>
      <c r="BQ429" s="1"/>
      <c r="BR429" s="1"/>
      <c r="BS429" s="1"/>
      <c r="BT429" s="1"/>
      <c r="BU429" s="1"/>
      <c r="BV429" s="1"/>
      <c r="BW429" s="1"/>
      <c r="BX429" s="1"/>
      <c r="BY429" s="1"/>
      <c r="BZ429" s="1"/>
      <c r="CA429" s="1"/>
      <c r="CB429" s="1"/>
      <c r="CC429" s="1"/>
    </row>
    <row r="430" spans="1:81" ht="18.75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86"/>
      <c r="T430" s="1"/>
      <c r="U430" s="1"/>
      <c r="V430" s="89"/>
      <c r="W430" s="3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86"/>
      <c r="AN430" s="1"/>
      <c r="AO430" s="1"/>
      <c r="AP430" s="1"/>
      <c r="AQ430" s="86"/>
      <c r="AR430" s="9"/>
      <c r="AS430" s="9"/>
      <c r="AT430" s="9"/>
      <c r="AU430" s="9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  <c r="BL430" s="1"/>
      <c r="BM430" s="1"/>
      <c r="BN430" s="1"/>
      <c r="BO430" s="1"/>
      <c r="BP430" s="1"/>
      <c r="BQ430" s="1"/>
      <c r="BR430" s="1"/>
      <c r="BS430" s="1"/>
      <c r="BT430" s="1"/>
      <c r="BU430" s="1"/>
      <c r="BV430" s="1"/>
      <c r="BW430" s="1"/>
      <c r="BX430" s="1"/>
      <c r="BY430" s="1"/>
      <c r="BZ430" s="1"/>
      <c r="CA430" s="1"/>
      <c r="CB430" s="1"/>
      <c r="CC430" s="1"/>
    </row>
    <row r="431" spans="1:81" ht="18.75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86"/>
      <c r="T431" s="1"/>
      <c r="U431" s="1"/>
      <c r="V431" s="89"/>
      <c r="W431" s="3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86"/>
      <c r="AN431" s="1"/>
      <c r="AO431" s="1"/>
      <c r="AP431" s="1"/>
      <c r="AQ431" s="86"/>
      <c r="AR431" s="9"/>
      <c r="AS431" s="9"/>
      <c r="AT431" s="9"/>
      <c r="AU431" s="9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  <c r="BL431" s="1"/>
      <c r="BM431" s="1"/>
      <c r="BN431" s="1"/>
      <c r="BO431" s="1"/>
      <c r="BP431" s="1"/>
      <c r="BQ431" s="1"/>
      <c r="BR431" s="1"/>
      <c r="BS431" s="1"/>
      <c r="BT431" s="1"/>
      <c r="BU431" s="1"/>
      <c r="BV431" s="1"/>
      <c r="BW431" s="1"/>
      <c r="BX431" s="1"/>
      <c r="BY431" s="1"/>
      <c r="BZ431" s="1"/>
      <c r="CA431" s="1"/>
      <c r="CB431" s="1"/>
      <c r="CC431" s="1"/>
    </row>
    <row r="432" spans="1:81" ht="18.75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86"/>
      <c r="T432" s="1"/>
      <c r="U432" s="1"/>
      <c r="V432" s="89"/>
      <c r="W432" s="3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86"/>
      <c r="AN432" s="1"/>
      <c r="AO432" s="1"/>
      <c r="AP432" s="1"/>
      <c r="AQ432" s="86"/>
      <c r="AR432" s="9"/>
      <c r="AS432" s="9"/>
      <c r="AT432" s="9"/>
      <c r="AU432" s="9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  <c r="BL432" s="1"/>
      <c r="BM432" s="1"/>
      <c r="BN432" s="1"/>
      <c r="BO432" s="1"/>
      <c r="BP432" s="1"/>
      <c r="BQ432" s="1"/>
      <c r="BR432" s="1"/>
      <c r="BS432" s="1"/>
      <c r="BT432" s="1"/>
      <c r="BU432" s="1"/>
      <c r="BV432" s="1"/>
      <c r="BW432" s="1"/>
      <c r="BX432" s="1"/>
      <c r="BY432" s="1"/>
      <c r="BZ432" s="1"/>
      <c r="CA432" s="1"/>
      <c r="CB432" s="1"/>
      <c r="CC432" s="1"/>
    </row>
    <row r="433" spans="1:81" ht="18.75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86"/>
      <c r="T433" s="1"/>
      <c r="U433" s="1"/>
      <c r="V433" s="89"/>
      <c r="W433" s="3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86"/>
      <c r="AN433" s="1"/>
      <c r="AO433" s="1"/>
      <c r="AP433" s="1"/>
      <c r="AQ433" s="86"/>
      <c r="AR433" s="9"/>
      <c r="AS433" s="9"/>
      <c r="AT433" s="9"/>
      <c r="AU433" s="9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  <c r="BL433" s="1"/>
      <c r="BM433" s="1"/>
      <c r="BN433" s="1"/>
      <c r="BO433" s="1"/>
      <c r="BP433" s="1"/>
      <c r="BQ433" s="1"/>
      <c r="BR433" s="1"/>
      <c r="BS433" s="1"/>
      <c r="BT433" s="1"/>
      <c r="BU433" s="1"/>
      <c r="BV433" s="1"/>
      <c r="BW433" s="1"/>
      <c r="BX433" s="1"/>
      <c r="BY433" s="1"/>
      <c r="BZ433" s="1"/>
      <c r="CA433" s="1"/>
      <c r="CB433" s="1"/>
      <c r="CC433" s="1"/>
    </row>
    <row r="434" spans="1:81" ht="18.75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86"/>
      <c r="T434" s="1"/>
      <c r="U434" s="1"/>
      <c r="V434" s="89"/>
      <c r="W434" s="3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86"/>
      <c r="AN434" s="1"/>
      <c r="AO434" s="1"/>
      <c r="AP434" s="1"/>
      <c r="AQ434" s="86"/>
      <c r="AR434" s="9"/>
      <c r="AS434" s="9"/>
      <c r="AT434" s="9"/>
      <c r="AU434" s="9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  <c r="BL434" s="1"/>
      <c r="BM434" s="1"/>
      <c r="BN434" s="1"/>
      <c r="BO434" s="1"/>
      <c r="BP434" s="1"/>
      <c r="BQ434" s="1"/>
      <c r="BR434" s="1"/>
      <c r="BS434" s="1"/>
      <c r="BT434" s="1"/>
      <c r="BU434" s="1"/>
      <c r="BV434" s="1"/>
      <c r="BW434" s="1"/>
      <c r="BX434" s="1"/>
      <c r="BY434" s="1"/>
      <c r="BZ434" s="1"/>
      <c r="CA434" s="1"/>
      <c r="CB434" s="1"/>
      <c r="CC434" s="1"/>
    </row>
    <row r="435" spans="1:81" ht="18.75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86"/>
      <c r="T435" s="1"/>
      <c r="U435" s="1"/>
      <c r="V435" s="89"/>
      <c r="W435" s="3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86"/>
      <c r="AN435" s="1"/>
      <c r="AO435" s="1"/>
      <c r="AP435" s="1"/>
      <c r="AQ435" s="86"/>
      <c r="AR435" s="9"/>
      <c r="AS435" s="9"/>
      <c r="AT435" s="9"/>
      <c r="AU435" s="9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  <c r="BL435" s="1"/>
      <c r="BM435" s="1"/>
      <c r="BN435" s="1"/>
      <c r="BO435" s="1"/>
      <c r="BP435" s="1"/>
      <c r="BQ435" s="1"/>
      <c r="BR435" s="1"/>
      <c r="BS435" s="1"/>
      <c r="BT435" s="1"/>
      <c r="BU435" s="1"/>
      <c r="BV435" s="1"/>
      <c r="BW435" s="1"/>
      <c r="BX435" s="1"/>
      <c r="BY435" s="1"/>
      <c r="BZ435" s="1"/>
      <c r="CA435" s="1"/>
      <c r="CB435" s="1"/>
      <c r="CC435" s="1"/>
    </row>
    <row r="436" spans="1:81" ht="18.75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86"/>
      <c r="T436" s="1"/>
      <c r="U436" s="1"/>
      <c r="V436" s="89"/>
      <c r="W436" s="3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86"/>
      <c r="AN436" s="1"/>
      <c r="AO436" s="1"/>
      <c r="AP436" s="1"/>
      <c r="AQ436" s="86"/>
      <c r="AR436" s="9"/>
      <c r="AS436" s="9"/>
      <c r="AT436" s="9"/>
      <c r="AU436" s="9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  <c r="BL436" s="1"/>
      <c r="BM436" s="1"/>
      <c r="BN436" s="1"/>
      <c r="BO436" s="1"/>
      <c r="BP436" s="1"/>
      <c r="BQ436" s="1"/>
      <c r="BR436" s="1"/>
      <c r="BS436" s="1"/>
      <c r="BT436" s="1"/>
      <c r="BU436" s="1"/>
      <c r="BV436" s="1"/>
      <c r="BW436" s="1"/>
      <c r="BX436" s="1"/>
      <c r="BY436" s="1"/>
      <c r="BZ436" s="1"/>
      <c r="CA436" s="1"/>
      <c r="CB436" s="1"/>
      <c r="CC436" s="1"/>
    </row>
    <row r="437" spans="1:81" ht="18.75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86"/>
      <c r="T437" s="1"/>
      <c r="U437" s="1"/>
      <c r="V437" s="89"/>
      <c r="W437" s="3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86"/>
      <c r="AN437" s="1"/>
      <c r="AO437" s="1"/>
      <c r="AP437" s="1"/>
      <c r="AQ437" s="86"/>
      <c r="AR437" s="9"/>
      <c r="AS437" s="9"/>
      <c r="AT437" s="9"/>
      <c r="AU437" s="9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  <c r="BL437" s="1"/>
      <c r="BM437" s="1"/>
      <c r="BN437" s="1"/>
      <c r="BO437" s="1"/>
      <c r="BP437" s="1"/>
      <c r="BQ437" s="1"/>
      <c r="BR437" s="1"/>
      <c r="BS437" s="1"/>
      <c r="BT437" s="1"/>
      <c r="BU437" s="1"/>
      <c r="BV437" s="1"/>
      <c r="BW437" s="1"/>
      <c r="BX437" s="1"/>
      <c r="BY437" s="1"/>
      <c r="BZ437" s="1"/>
      <c r="CA437" s="1"/>
      <c r="CB437" s="1"/>
      <c r="CC437" s="1"/>
    </row>
    <row r="438" spans="1:81" ht="18.75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86"/>
      <c r="T438" s="1"/>
      <c r="U438" s="1"/>
      <c r="V438" s="89"/>
      <c r="W438" s="3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86"/>
      <c r="AN438" s="1"/>
      <c r="AO438" s="1"/>
      <c r="AP438" s="1"/>
      <c r="AQ438" s="86"/>
      <c r="AR438" s="9"/>
      <c r="AS438" s="9"/>
      <c r="AT438" s="9"/>
      <c r="AU438" s="9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  <c r="BL438" s="1"/>
      <c r="BM438" s="1"/>
      <c r="BN438" s="1"/>
      <c r="BO438" s="1"/>
      <c r="BP438" s="1"/>
      <c r="BQ438" s="1"/>
      <c r="BR438" s="1"/>
      <c r="BS438" s="1"/>
      <c r="BT438" s="1"/>
      <c r="BU438" s="1"/>
      <c r="BV438" s="1"/>
      <c r="BW438" s="1"/>
      <c r="BX438" s="1"/>
      <c r="BY438" s="1"/>
      <c r="BZ438" s="1"/>
      <c r="CA438" s="1"/>
      <c r="CB438" s="1"/>
      <c r="CC438" s="1"/>
    </row>
    <row r="439" spans="1:81" ht="18.75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86"/>
      <c r="T439" s="1"/>
      <c r="U439" s="1"/>
      <c r="V439" s="89"/>
      <c r="W439" s="3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86"/>
      <c r="AN439" s="1"/>
      <c r="AO439" s="1"/>
      <c r="AP439" s="1"/>
      <c r="AQ439" s="86"/>
      <c r="AR439" s="9"/>
      <c r="AS439" s="9"/>
      <c r="AT439" s="9"/>
      <c r="AU439" s="9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  <c r="BL439" s="1"/>
      <c r="BM439" s="1"/>
      <c r="BN439" s="1"/>
      <c r="BO439" s="1"/>
      <c r="BP439" s="1"/>
      <c r="BQ439" s="1"/>
      <c r="BR439" s="1"/>
      <c r="BS439" s="1"/>
      <c r="BT439" s="1"/>
      <c r="BU439" s="1"/>
      <c r="BV439" s="1"/>
      <c r="BW439" s="1"/>
      <c r="BX439" s="1"/>
      <c r="BY439" s="1"/>
      <c r="BZ439" s="1"/>
      <c r="CA439" s="1"/>
      <c r="CB439" s="1"/>
      <c r="CC439" s="1"/>
    </row>
    <row r="440" spans="1:81" ht="18.75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86"/>
      <c r="T440" s="1"/>
      <c r="U440" s="1"/>
      <c r="V440" s="89"/>
      <c r="W440" s="3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86"/>
      <c r="AN440" s="1"/>
      <c r="AO440" s="1"/>
      <c r="AP440" s="1"/>
      <c r="AQ440" s="86"/>
      <c r="AR440" s="9"/>
      <c r="AS440" s="9"/>
      <c r="AT440" s="9"/>
      <c r="AU440" s="9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  <c r="BL440" s="1"/>
      <c r="BM440" s="1"/>
      <c r="BN440" s="1"/>
      <c r="BO440" s="1"/>
      <c r="BP440" s="1"/>
      <c r="BQ440" s="1"/>
      <c r="BR440" s="1"/>
      <c r="BS440" s="1"/>
      <c r="BT440" s="1"/>
      <c r="BU440" s="1"/>
      <c r="BV440" s="1"/>
      <c r="BW440" s="1"/>
      <c r="BX440" s="1"/>
      <c r="BY440" s="1"/>
      <c r="BZ440" s="1"/>
      <c r="CA440" s="1"/>
      <c r="CB440" s="1"/>
      <c r="CC440" s="1"/>
    </row>
    <row r="441" spans="1:81" ht="18.75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86"/>
      <c r="T441" s="1"/>
      <c r="U441" s="1"/>
      <c r="V441" s="89"/>
      <c r="W441" s="3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86"/>
      <c r="AN441" s="1"/>
      <c r="AO441" s="1"/>
      <c r="AP441" s="1"/>
      <c r="AQ441" s="86"/>
      <c r="AR441" s="9"/>
      <c r="AS441" s="9"/>
      <c r="AT441" s="9"/>
      <c r="AU441" s="9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  <c r="BL441" s="1"/>
      <c r="BM441" s="1"/>
      <c r="BN441" s="1"/>
      <c r="BO441" s="1"/>
      <c r="BP441" s="1"/>
      <c r="BQ441" s="1"/>
      <c r="BR441" s="1"/>
      <c r="BS441" s="1"/>
      <c r="BT441" s="1"/>
      <c r="BU441" s="1"/>
      <c r="BV441" s="1"/>
      <c r="BW441" s="1"/>
      <c r="BX441" s="1"/>
      <c r="BY441" s="1"/>
      <c r="BZ441" s="1"/>
      <c r="CA441" s="1"/>
      <c r="CB441" s="1"/>
      <c r="CC441" s="1"/>
    </row>
    <row r="442" spans="1:81" ht="18.75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86"/>
      <c r="T442" s="1"/>
      <c r="U442" s="1"/>
      <c r="V442" s="89"/>
      <c r="W442" s="3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86"/>
      <c r="AN442" s="1"/>
      <c r="AO442" s="1"/>
      <c r="AP442" s="1"/>
      <c r="AQ442" s="86"/>
      <c r="AR442" s="9"/>
      <c r="AS442" s="9"/>
      <c r="AT442" s="9"/>
      <c r="AU442" s="9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  <c r="BL442" s="1"/>
      <c r="BM442" s="1"/>
      <c r="BN442" s="1"/>
      <c r="BO442" s="1"/>
      <c r="BP442" s="1"/>
      <c r="BQ442" s="1"/>
      <c r="BR442" s="1"/>
      <c r="BS442" s="1"/>
      <c r="BT442" s="1"/>
      <c r="BU442" s="1"/>
      <c r="BV442" s="1"/>
      <c r="BW442" s="1"/>
      <c r="BX442" s="1"/>
      <c r="BY442" s="1"/>
      <c r="BZ442" s="1"/>
      <c r="CA442" s="1"/>
      <c r="CB442" s="1"/>
      <c r="CC442" s="1"/>
    </row>
    <row r="443" spans="1:81" ht="18.75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86"/>
      <c r="T443" s="1"/>
      <c r="U443" s="1"/>
      <c r="V443" s="89"/>
      <c r="W443" s="3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86"/>
      <c r="AN443" s="1"/>
      <c r="AO443" s="1"/>
      <c r="AP443" s="1"/>
      <c r="AQ443" s="86"/>
      <c r="AR443" s="9"/>
      <c r="AS443" s="9"/>
      <c r="AT443" s="9"/>
      <c r="AU443" s="9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  <c r="BL443" s="1"/>
      <c r="BM443" s="1"/>
      <c r="BN443" s="1"/>
      <c r="BO443" s="1"/>
      <c r="BP443" s="1"/>
      <c r="BQ443" s="1"/>
      <c r="BR443" s="1"/>
      <c r="BS443" s="1"/>
      <c r="BT443" s="1"/>
      <c r="BU443" s="1"/>
      <c r="BV443" s="1"/>
      <c r="BW443" s="1"/>
      <c r="BX443" s="1"/>
      <c r="BY443" s="1"/>
      <c r="BZ443" s="1"/>
      <c r="CA443" s="1"/>
      <c r="CB443" s="1"/>
      <c r="CC443" s="1"/>
    </row>
    <row r="444" spans="1:81" ht="18.75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86"/>
      <c r="T444" s="1"/>
      <c r="U444" s="1"/>
      <c r="V444" s="89"/>
      <c r="W444" s="3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86"/>
      <c r="AN444" s="1"/>
      <c r="AO444" s="1"/>
      <c r="AP444" s="1"/>
      <c r="AQ444" s="86"/>
      <c r="AR444" s="9"/>
      <c r="AS444" s="9"/>
      <c r="AT444" s="9"/>
      <c r="AU444" s="9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  <c r="BL444" s="1"/>
      <c r="BM444" s="1"/>
      <c r="BN444" s="1"/>
      <c r="BO444" s="1"/>
      <c r="BP444" s="1"/>
      <c r="BQ444" s="1"/>
      <c r="BR444" s="1"/>
      <c r="BS444" s="1"/>
      <c r="BT444" s="1"/>
      <c r="BU444" s="1"/>
      <c r="BV444" s="1"/>
      <c r="BW444" s="1"/>
      <c r="BX444" s="1"/>
      <c r="BY444" s="1"/>
      <c r="BZ444" s="1"/>
      <c r="CA444" s="1"/>
      <c r="CB444" s="1"/>
      <c r="CC444" s="1"/>
    </row>
    <row r="445" spans="1:81" ht="18.75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86"/>
      <c r="T445" s="1"/>
      <c r="U445" s="1"/>
      <c r="V445" s="89"/>
      <c r="W445" s="3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86"/>
      <c r="AN445" s="1"/>
      <c r="AO445" s="1"/>
      <c r="AP445" s="1"/>
      <c r="AQ445" s="86"/>
      <c r="AR445" s="9"/>
      <c r="AS445" s="9"/>
      <c r="AT445" s="9"/>
      <c r="AU445" s="9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  <c r="BL445" s="1"/>
      <c r="BM445" s="1"/>
      <c r="BN445" s="1"/>
      <c r="BO445" s="1"/>
      <c r="BP445" s="1"/>
      <c r="BQ445" s="1"/>
      <c r="BR445" s="1"/>
      <c r="BS445" s="1"/>
      <c r="BT445" s="1"/>
      <c r="BU445" s="1"/>
      <c r="BV445" s="1"/>
      <c r="BW445" s="1"/>
      <c r="BX445" s="1"/>
      <c r="BY445" s="1"/>
      <c r="BZ445" s="1"/>
      <c r="CA445" s="1"/>
      <c r="CB445" s="1"/>
      <c r="CC445" s="1"/>
    </row>
    <row r="446" spans="1:81" ht="18.75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86"/>
      <c r="T446" s="1"/>
      <c r="U446" s="1"/>
      <c r="V446" s="89"/>
      <c r="W446" s="3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86"/>
      <c r="AN446" s="1"/>
      <c r="AO446" s="1"/>
      <c r="AP446" s="1"/>
      <c r="AQ446" s="86"/>
      <c r="AR446" s="9"/>
      <c r="AS446" s="9"/>
      <c r="AT446" s="9"/>
      <c r="AU446" s="9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  <c r="BL446" s="1"/>
      <c r="BM446" s="1"/>
      <c r="BN446" s="1"/>
      <c r="BO446" s="1"/>
      <c r="BP446" s="1"/>
      <c r="BQ446" s="1"/>
      <c r="BR446" s="1"/>
      <c r="BS446" s="1"/>
      <c r="BT446" s="1"/>
      <c r="BU446" s="1"/>
      <c r="BV446" s="1"/>
      <c r="BW446" s="1"/>
      <c r="BX446" s="1"/>
      <c r="BY446" s="1"/>
      <c r="BZ446" s="1"/>
      <c r="CA446" s="1"/>
      <c r="CB446" s="1"/>
      <c r="CC446" s="1"/>
    </row>
    <row r="447" spans="1:81" ht="18.75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86"/>
      <c r="T447" s="1"/>
      <c r="U447" s="1"/>
      <c r="V447" s="89"/>
      <c r="W447" s="3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86"/>
      <c r="AN447" s="1"/>
      <c r="AO447" s="1"/>
      <c r="AP447" s="1"/>
      <c r="AQ447" s="86"/>
      <c r="AR447" s="9"/>
      <c r="AS447" s="9"/>
      <c r="AT447" s="9"/>
      <c r="AU447" s="9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  <c r="BL447" s="1"/>
      <c r="BM447" s="1"/>
      <c r="BN447" s="1"/>
      <c r="BO447" s="1"/>
      <c r="BP447" s="1"/>
      <c r="BQ447" s="1"/>
      <c r="BR447" s="1"/>
      <c r="BS447" s="1"/>
      <c r="BT447" s="1"/>
      <c r="BU447" s="1"/>
      <c r="BV447" s="1"/>
      <c r="BW447" s="1"/>
      <c r="BX447" s="1"/>
      <c r="BY447" s="1"/>
      <c r="BZ447" s="1"/>
      <c r="CA447" s="1"/>
      <c r="CB447" s="1"/>
      <c r="CC447" s="1"/>
    </row>
    <row r="448" spans="1:81" ht="18.75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86"/>
      <c r="T448" s="1"/>
      <c r="U448" s="1"/>
      <c r="V448" s="89"/>
      <c r="W448" s="3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86"/>
      <c r="AN448" s="1"/>
      <c r="AO448" s="1"/>
      <c r="AP448" s="1"/>
      <c r="AQ448" s="86"/>
      <c r="AR448" s="9"/>
      <c r="AS448" s="9"/>
      <c r="AT448" s="9"/>
      <c r="AU448" s="9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  <c r="BL448" s="1"/>
      <c r="BM448" s="1"/>
      <c r="BN448" s="1"/>
      <c r="BO448" s="1"/>
      <c r="BP448" s="1"/>
      <c r="BQ448" s="1"/>
      <c r="BR448" s="1"/>
      <c r="BS448" s="1"/>
      <c r="BT448" s="1"/>
      <c r="BU448" s="1"/>
      <c r="BV448" s="1"/>
      <c r="BW448" s="1"/>
      <c r="BX448" s="1"/>
      <c r="BY448" s="1"/>
      <c r="BZ448" s="1"/>
      <c r="CA448" s="1"/>
      <c r="CB448" s="1"/>
      <c r="CC448" s="1"/>
    </row>
    <row r="449" spans="1:81" ht="18.75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86"/>
      <c r="T449" s="1"/>
      <c r="U449" s="1"/>
      <c r="V449" s="89"/>
      <c r="W449" s="3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86"/>
      <c r="AN449" s="1"/>
      <c r="AO449" s="1"/>
      <c r="AP449" s="1"/>
      <c r="AQ449" s="86"/>
      <c r="AR449" s="9"/>
      <c r="AS449" s="9"/>
      <c r="AT449" s="9"/>
      <c r="AU449" s="9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  <c r="BL449" s="1"/>
      <c r="BM449" s="1"/>
      <c r="BN449" s="1"/>
      <c r="BO449" s="1"/>
      <c r="BP449" s="1"/>
      <c r="BQ449" s="1"/>
      <c r="BR449" s="1"/>
      <c r="BS449" s="1"/>
      <c r="BT449" s="1"/>
      <c r="BU449" s="1"/>
      <c r="BV449" s="1"/>
      <c r="BW449" s="1"/>
      <c r="BX449" s="1"/>
      <c r="BY449" s="1"/>
      <c r="BZ449" s="1"/>
      <c r="CA449" s="1"/>
      <c r="CB449" s="1"/>
      <c r="CC449" s="1"/>
    </row>
    <row r="450" spans="1:81" ht="18.75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86"/>
      <c r="T450" s="1"/>
      <c r="U450" s="1"/>
      <c r="V450" s="89"/>
      <c r="W450" s="3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86"/>
      <c r="AN450" s="1"/>
      <c r="AO450" s="1"/>
      <c r="AP450" s="1"/>
      <c r="AQ450" s="86"/>
      <c r="AR450" s="9"/>
      <c r="AS450" s="9"/>
      <c r="AT450" s="9"/>
      <c r="AU450" s="9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  <c r="BL450" s="1"/>
      <c r="BM450" s="1"/>
      <c r="BN450" s="1"/>
      <c r="BO450" s="1"/>
      <c r="BP450" s="1"/>
      <c r="BQ450" s="1"/>
      <c r="BR450" s="1"/>
      <c r="BS450" s="1"/>
      <c r="BT450" s="1"/>
      <c r="BU450" s="1"/>
      <c r="BV450" s="1"/>
      <c r="BW450" s="1"/>
      <c r="BX450" s="1"/>
      <c r="BY450" s="1"/>
      <c r="BZ450" s="1"/>
      <c r="CA450" s="1"/>
      <c r="CB450" s="1"/>
      <c r="CC450" s="1"/>
    </row>
    <row r="451" spans="1:81" ht="18.75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86"/>
      <c r="T451" s="1"/>
      <c r="U451" s="1"/>
      <c r="V451" s="89"/>
      <c r="W451" s="3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86"/>
      <c r="AN451" s="1"/>
      <c r="AO451" s="1"/>
      <c r="AP451" s="1"/>
      <c r="AQ451" s="86"/>
      <c r="AR451" s="9"/>
      <c r="AS451" s="9"/>
      <c r="AT451" s="9"/>
      <c r="AU451" s="9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  <c r="BL451" s="1"/>
      <c r="BM451" s="1"/>
      <c r="BN451" s="1"/>
      <c r="BO451" s="1"/>
      <c r="BP451" s="1"/>
      <c r="BQ451" s="1"/>
      <c r="BR451" s="1"/>
      <c r="BS451" s="1"/>
      <c r="BT451" s="1"/>
      <c r="BU451" s="1"/>
      <c r="BV451" s="1"/>
      <c r="BW451" s="1"/>
      <c r="BX451" s="1"/>
      <c r="BY451" s="1"/>
      <c r="BZ451" s="1"/>
      <c r="CA451" s="1"/>
      <c r="CB451" s="1"/>
      <c r="CC451" s="1"/>
    </row>
    <row r="452" spans="1:81" ht="18.75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86"/>
      <c r="T452" s="1"/>
      <c r="U452" s="1"/>
      <c r="V452" s="89"/>
      <c r="W452" s="3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86"/>
      <c r="AN452" s="1"/>
      <c r="AO452" s="1"/>
      <c r="AP452" s="1"/>
      <c r="AQ452" s="86"/>
      <c r="AR452" s="9"/>
      <c r="AS452" s="9"/>
      <c r="AT452" s="9"/>
      <c r="AU452" s="9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  <c r="BL452" s="1"/>
      <c r="BM452" s="1"/>
      <c r="BN452" s="1"/>
      <c r="BO452" s="1"/>
      <c r="BP452" s="1"/>
      <c r="BQ452" s="1"/>
      <c r="BR452" s="1"/>
      <c r="BS452" s="1"/>
      <c r="BT452" s="1"/>
      <c r="BU452" s="1"/>
      <c r="BV452" s="1"/>
      <c r="BW452" s="1"/>
      <c r="BX452" s="1"/>
      <c r="BY452" s="1"/>
      <c r="BZ452" s="1"/>
      <c r="CA452" s="1"/>
      <c r="CB452" s="1"/>
      <c r="CC452" s="1"/>
    </row>
    <row r="453" spans="1:81" ht="18.75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86"/>
      <c r="T453" s="1"/>
      <c r="U453" s="1"/>
      <c r="V453" s="89"/>
      <c r="W453" s="3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86"/>
      <c r="AN453" s="1"/>
      <c r="AO453" s="1"/>
      <c r="AP453" s="1"/>
      <c r="AQ453" s="86"/>
      <c r="AR453" s="9"/>
      <c r="AS453" s="9"/>
      <c r="AT453" s="9"/>
      <c r="AU453" s="9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  <c r="BL453" s="1"/>
      <c r="BM453" s="1"/>
      <c r="BN453" s="1"/>
      <c r="BO453" s="1"/>
      <c r="BP453" s="1"/>
      <c r="BQ453" s="1"/>
      <c r="BR453" s="1"/>
      <c r="BS453" s="1"/>
      <c r="BT453" s="1"/>
      <c r="BU453" s="1"/>
      <c r="BV453" s="1"/>
      <c r="BW453" s="1"/>
      <c r="BX453" s="1"/>
      <c r="BY453" s="1"/>
      <c r="BZ453" s="1"/>
      <c r="CA453" s="1"/>
      <c r="CB453" s="1"/>
      <c r="CC453" s="1"/>
    </row>
    <row r="454" spans="1:81" ht="18.75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86"/>
      <c r="T454" s="1"/>
      <c r="U454" s="1"/>
      <c r="V454" s="89"/>
      <c r="W454" s="3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86"/>
      <c r="AN454" s="1"/>
      <c r="AO454" s="1"/>
      <c r="AP454" s="1"/>
      <c r="AQ454" s="86"/>
      <c r="AR454" s="9"/>
      <c r="AS454" s="9"/>
      <c r="AT454" s="9"/>
      <c r="AU454" s="9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  <c r="BL454" s="1"/>
      <c r="BM454" s="1"/>
      <c r="BN454" s="1"/>
      <c r="BO454" s="1"/>
      <c r="BP454" s="1"/>
      <c r="BQ454" s="1"/>
      <c r="BR454" s="1"/>
      <c r="BS454" s="1"/>
      <c r="BT454" s="1"/>
      <c r="BU454" s="1"/>
      <c r="BV454" s="1"/>
      <c r="BW454" s="1"/>
      <c r="BX454" s="1"/>
      <c r="BY454" s="1"/>
      <c r="BZ454" s="1"/>
      <c r="CA454" s="1"/>
      <c r="CB454" s="1"/>
      <c r="CC454" s="1"/>
    </row>
    <row r="455" spans="1:81" ht="18.75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86"/>
      <c r="T455" s="1"/>
      <c r="U455" s="1"/>
      <c r="V455" s="89"/>
      <c r="W455" s="3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86"/>
      <c r="AN455" s="1"/>
      <c r="AO455" s="1"/>
      <c r="AP455" s="1"/>
      <c r="AQ455" s="86"/>
      <c r="AR455" s="9"/>
      <c r="AS455" s="9"/>
      <c r="AT455" s="9"/>
      <c r="AU455" s="9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  <c r="BL455" s="1"/>
      <c r="BM455" s="1"/>
      <c r="BN455" s="1"/>
      <c r="BO455" s="1"/>
      <c r="BP455" s="1"/>
      <c r="BQ455" s="1"/>
      <c r="BR455" s="1"/>
      <c r="BS455" s="1"/>
      <c r="BT455" s="1"/>
      <c r="BU455" s="1"/>
      <c r="BV455" s="1"/>
      <c r="BW455" s="1"/>
      <c r="BX455" s="1"/>
      <c r="BY455" s="1"/>
      <c r="BZ455" s="1"/>
      <c r="CA455" s="1"/>
      <c r="CB455" s="1"/>
      <c r="CC455" s="1"/>
    </row>
    <row r="456" spans="1:81" ht="18.75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86"/>
      <c r="T456" s="1"/>
      <c r="U456" s="1"/>
      <c r="V456" s="89"/>
      <c r="W456" s="3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86"/>
      <c r="AN456" s="1"/>
      <c r="AO456" s="1"/>
      <c r="AP456" s="1"/>
      <c r="AQ456" s="86"/>
      <c r="AR456" s="9"/>
      <c r="AS456" s="9"/>
      <c r="AT456" s="9"/>
      <c r="AU456" s="9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  <c r="BL456" s="1"/>
      <c r="BM456" s="1"/>
      <c r="BN456" s="1"/>
      <c r="BO456" s="1"/>
      <c r="BP456" s="1"/>
      <c r="BQ456" s="1"/>
      <c r="BR456" s="1"/>
      <c r="BS456" s="1"/>
      <c r="BT456" s="1"/>
      <c r="BU456" s="1"/>
      <c r="BV456" s="1"/>
      <c r="BW456" s="1"/>
      <c r="BX456" s="1"/>
      <c r="BY456" s="1"/>
      <c r="BZ456" s="1"/>
      <c r="CA456" s="1"/>
      <c r="CB456" s="1"/>
      <c r="CC456" s="1"/>
    </row>
    <row r="457" spans="1:81" ht="18.75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86"/>
      <c r="T457" s="1"/>
      <c r="U457" s="1"/>
      <c r="V457" s="89"/>
      <c r="W457" s="3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86"/>
      <c r="AN457" s="1"/>
      <c r="AO457" s="1"/>
      <c r="AP457" s="1"/>
      <c r="AQ457" s="86"/>
      <c r="AR457" s="9"/>
      <c r="AS457" s="9"/>
      <c r="AT457" s="9"/>
      <c r="AU457" s="9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  <c r="BL457" s="1"/>
      <c r="BM457" s="1"/>
      <c r="BN457" s="1"/>
      <c r="BO457" s="1"/>
      <c r="BP457" s="1"/>
      <c r="BQ457" s="1"/>
      <c r="BR457" s="1"/>
      <c r="BS457" s="1"/>
      <c r="BT457" s="1"/>
      <c r="BU457" s="1"/>
      <c r="BV457" s="1"/>
      <c r="BW457" s="1"/>
      <c r="BX457" s="1"/>
      <c r="BY457" s="1"/>
      <c r="BZ457" s="1"/>
      <c r="CA457" s="1"/>
      <c r="CB457" s="1"/>
      <c r="CC457" s="1"/>
    </row>
    <row r="458" spans="1:81" ht="18.75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86"/>
      <c r="T458" s="1"/>
      <c r="U458" s="1"/>
      <c r="V458" s="89"/>
      <c r="W458" s="3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86"/>
      <c r="AN458" s="1"/>
      <c r="AO458" s="1"/>
      <c r="AP458" s="1"/>
      <c r="AQ458" s="86"/>
      <c r="AR458" s="9"/>
      <c r="AS458" s="9"/>
      <c r="AT458" s="9"/>
      <c r="AU458" s="9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  <c r="BL458" s="1"/>
      <c r="BM458" s="1"/>
      <c r="BN458" s="1"/>
      <c r="BO458" s="1"/>
      <c r="BP458" s="1"/>
      <c r="BQ458" s="1"/>
      <c r="BR458" s="1"/>
      <c r="BS458" s="1"/>
      <c r="BT458" s="1"/>
      <c r="BU458" s="1"/>
      <c r="BV458" s="1"/>
      <c r="BW458" s="1"/>
      <c r="BX458" s="1"/>
      <c r="BY458" s="1"/>
      <c r="BZ458" s="1"/>
      <c r="CA458" s="1"/>
      <c r="CB458" s="1"/>
      <c r="CC458" s="1"/>
    </row>
    <row r="459" spans="1:81" ht="18.75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86"/>
      <c r="T459" s="1"/>
      <c r="U459" s="1"/>
      <c r="V459" s="89"/>
      <c r="W459" s="3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86"/>
      <c r="AN459" s="1"/>
      <c r="AO459" s="1"/>
      <c r="AP459" s="1"/>
      <c r="AQ459" s="86"/>
      <c r="AR459" s="9"/>
      <c r="AS459" s="9"/>
      <c r="AT459" s="9"/>
      <c r="AU459" s="9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  <c r="BL459" s="1"/>
      <c r="BM459" s="1"/>
      <c r="BN459" s="1"/>
      <c r="BO459" s="1"/>
      <c r="BP459" s="1"/>
      <c r="BQ459" s="1"/>
      <c r="BR459" s="1"/>
      <c r="BS459" s="1"/>
      <c r="BT459" s="1"/>
      <c r="BU459" s="1"/>
      <c r="BV459" s="1"/>
      <c r="BW459" s="1"/>
      <c r="BX459" s="1"/>
      <c r="BY459" s="1"/>
      <c r="BZ459" s="1"/>
      <c r="CA459" s="1"/>
      <c r="CB459" s="1"/>
      <c r="CC459" s="1"/>
    </row>
    <row r="460" spans="1:81" ht="18.75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86"/>
      <c r="T460" s="1"/>
      <c r="U460" s="1"/>
      <c r="V460" s="89"/>
      <c r="W460" s="3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86"/>
      <c r="AN460" s="1"/>
      <c r="AO460" s="1"/>
      <c r="AP460" s="1"/>
      <c r="AQ460" s="86"/>
      <c r="AR460" s="9"/>
      <c r="AS460" s="9"/>
      <c r="AT460" s="9"/>
      <c r="AU460" s="9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  <c r="BL460" s="1"/>
      <c r="BM460" s="1"/>
      <c r="BN460" s="1"/>
      <c r="BO460" s="1"/>
      <c r="BP460" s="1"/>
      <c r="BQ460" s="1"/>
      <c r="BR460" s="1"/>
      <c r="BS460" s="1"/>
      <c r="BT460" s="1"/>
      <c r="BU460" s="1"/>
      <c r="BV460" s="1"/>
      <c r="BW460" s="1"/>
      <c r="BX460" s="1"/>
      <c r="BY460" s="1"/>
      <c r="BZ460" s="1"/>
      <c r="CA460" s="1"/>
      <c r="CB460" s="1"/>
      <c r="CC460" s="1"/>
    </row>
    <row r="461" spans="1:81" ht="18.75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86"/>
      <c r="T461" s="1"/>
      <c r="U461" s="1"/>
      <c r="V461" s="89"/>
      <c r="W461" s="3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86"/>
      <c r="AN461" s="1"/>
      <c r="AO461" s="1"/>
      <c r="AP461" s="1"/>
      <c r="AQ461" s="86"/>
      <c r="AR461" s="9"/>
      <c r="AS461" s="9"/>
      <c r="AT461" s="9"/>
      <c r="AU461" s="9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  <c r="BL461" s="1"/>
      <c r="BM461" s="1"/>
      <c r="BN461" s="1"/>
      <c r="BO461" s="1"/>
      <c r="BP461" s="1"/>
      <c r="BQ461" s="1"/>
      <c r="BR461" s="1"/>
      <c r="BS461" s="1"/>
      <c r="BT461" s="1"/>
      <c r="BU461" s="1"/>
      <c r="BV461" s="1"/>
      <c r="BW461" s="1"/>
      <c r="BX461" s="1"/>
      <c r="BY461" s="1"/>
      <c r="BZ461" s="1"/>
      <c r="CA461" s="1"/>
      <c r="CB461" s="1"/>
      <c r="CC461" s="1"/>
    </row>
    <row r="462" spans="1:81" ht="18.75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86"/>
      <c r="T462" s="1"/>
      <c r="U462" s="1"/>
      <c r="V462" s="89"/>
      <c r="W462" s="3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86"/>
      <c r="AN462" s="1"/>
      <c r="AO462" s="1"/>
      <c r="AP462" s="1"/>
      <c r="AQ462" s="86"/>
      <c r="AR462" s="9"/>
      <c r="AS462" s="9"/>
      <c r="AT462" s="9"/>
      <c r="AU462" s="9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  <c r="BL462" s="1"/>
      <c r="BM462" s="1"/>
      <c r="BN462" s="1"/>
      <c r="BO462" s="1"/>
      <c r="BP462" s="1"/>
      <c r="BQ462" s="1"/>
      <c r="BR462" s="1"/>
      <c r="BS462" s="1"/>
      <c r="BT462" s="1"/>
      <c r="BU462" s="1"/>
      <c r="BV462" s="1"/>
      <c r="BW462" s="1"/>
      <c r="BX462" s="1"/>
      <c r="BY462" s="1"/>
      <c r="BZ462" s="1"/>
      <c r="CA462" s="1"/>
      <c r="CB462" s="1"/>
      <c r="CC462" s="1"/>
    </row>
    <row r="463" spans="1:81" ht="18.75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86"/>
      <c r="T463" s="1"/>
      <c r="U463" s="1"/>
      <c r="V463" s="89"/>
      <c r="W463" s="3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86"/>
      <c r="AN463" s="1"/>
      <c r="AO463" s="1"/>
      <c r="AP463" s="1"/>
      <c r="AQ463" s="86"/>
      <c r="AR463" s="9"/>
      <c r="AS463" s="9"/>
      <c r="AT463" s="9"/>
      <c r="AU463" s="9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  <c r="BL463" s="1"/>
      <c r="BM463" s="1"/>
      <c r="BN463" s="1"/>
      <c r="BO463" s="1"/>
      <c r="BP463" s="1"/>
      <c r="BQ463" s="1"/>
      <c r="BR463" s="1"/>
      <c r="BS463" s="1"/>
      <c r="BT463" s="1"/>
      <c r="BU463" s="1"/>
      <c r="BV463" s="1"/>
      <c r="BW463" s="1"/>
      <c r="BX463" s="1"/>
      <c r="BY463" s="1"/>
      <c r="BZ463" s="1"/>
      <c r="CA463" s="1"/>
      <c r="CB463" s="1"/>
      <c r="CC463" s="1"/>
    </row>
    <row r="464" spans="1:81" ht="18.75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86"/>
      <c r="T464" s="1"/>
      <c r="U464" s="1"/>
      <c r="V464" s="89"/>
      <c r="W464" s="3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86"/>
      <c r="AN464" s="1"/>
      <c r="AO464" s="1"/>
      <c r="AP464" s="1"/>
      <c r="AQ464" s="86"/>
      <c r="AR464" s="9"/>
      <c r="AS464" s="9"/>
      <c r="AT464" s="9"/>
      <c r="AU464" s="9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  <c r="BL464" s="1"/>
      <c r="BM464" s="1"/>
      <c r="BN464" s="1"/>
      <c r="BO464" s="1"/>
      <c r="BP464" s="1"/>
      <c r="BQ464" s="1"/>
      <c r="BR464" s="1"/>
      <c r="BS464" s="1"/>
      <c r="BT464" s="1"/>
      <c r="BU464" s="1"/>
      <c r="BV464" s="1"/>
      <c r="BW464" s="1"/>
      <c r="BX464" s="1"/>
      <c r="BY464" s="1"/>
      <c r="BZ464" s="1"/>
      <c r="CA464" s="1"/>
      <c r="CB464" s="1"/>
      <c r="CC464" s="1"/>
    </row>
    <row r="465" spans="1:81" ht="18.75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86"/>
      <c r="T465" s="1"/>
      <c r="U465" s="1"/>
      <c r="V465" s="89"/>
      <c r="W465" s="3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86"/>
      <c r="AN465" s="1"/>
      <c r="AO465" s="1"/>
      <c r="AP465" s="1"/>
      <c r="AQ465" s="86"/>
      <c r="AR465" s="9"/>
      <c r="AS465" s="9"/>
      <c r="AT465" s="9"/>
      <c r="AU465" s="9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  <c r="BL465" s="1"/>
      <c r="BM465" s="1"/>
      <c r="BN465" s="1"/>
      <c r="BO465" s="1"/>
      <c r="BP465" s="1"/>
      <c r="BQ465" s="1"/>
      <c r="BR465" s="1"/>
      <c r="BS465" s="1"/>
      <c r="BT465" s="1"/>
      <c r="BU465" s="1"/>
      <c r="BV465" s="1"/>
      <c r="BW465" s="1"/>
      <c r="BX465" s="1"/>
      <c r="BY465" s="1"/>
      <c r="BZ465" s="1"/>
      <c r="CA465" s="1"/>
      <c r="CB465" s="1"/>
      <c r="CC465" s="1"/>
    </row>
    <row r="466" spans="1:81" ht="18.75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86"/>
      <c r="T466" s="1"/>
      <c r="U466" s="1"/>
      <c r="V466" s="89"/>
      <c r="W466" s="3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86"/>
      <c r="AN466" s="1"/>
      <c r="AO466" s="1"/>
      <c r="AP466" s="1"/>
      <c r="AQ466" s="86"/>
      <c r="AR466" s="9"/>
      <c r="AS466" s="9"/>
      <c r="AT466" s="9"/>
      <c r="AU466" s="9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  <c r="BL466" s="1"/>
      <c r="BM466" s="1"/>
      <c r="BN466" s="1"/>
      <c r="BO466" s="1"/>
      <c r="BP466" s="1"/>
      <c r="BQ466" s="1"/>
      <c r="BR466" s="1"/>
      <c r="BS466" s="1"/>
      <c r="BT466" s="1"/>
      <c r="BU466" s="1"/>
      <c r="BV466" s="1"/>
      <c r="BW466" s="1"/>
      <c r="BX466" s="1"/>
      <c r="BY466" s="1"/>
      <c r="BZ466" s="1"/>
      <c r="CA466" s="1"/>
      <c r="CB466" s="1"/>
      <c r="CC466" s="1"/>
    </row>
    <row r="467" spans="1:81" ht="18.75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86"/>
      <c r="T467" s="1"/>
      <c r="U467" s="1"/>
      <c r="V467" s="89"/>
      <c r="W467" s="3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86"/>
      <c r="AN467" s="1"/>
      <c r="AO467" s="1"/>
      <c r="AP467" s="1"/>
      <c r="AQ467" s="86"/>
      <c r="AR467" s="9"/>
      <c r="AS467" s="9"/>
      <c r="AT467" s="9"/>
      <c r="AU467" s="9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  <c r="BL467" s="1"/>
      <c r="BM467" s="1"/>
      <c r="BN467" s="1"/>
      <c r="BO467" s="1"/>
      <c r="BP467" s="1"/>
      <c r="BQ467" s="1"/>
      <c r="BR467" s="1"/>
      <c r="BS467" s="1"/>
      <c r="BT467" s="1"/>
      <c r="BU467" s="1"/>
      <c r="BV467" s="1"/>
      <c r="BW467" s="1"/>
      <c r="BX467" s="1"/>
      <c r="BY467" s="1"/>
      <c r="BZ467" s="1"/>
      <c r="CA467" s="1"/>
      <c r="CB467" s="1"/>
      <c r="CC467" s="1"/>
    </row>
    <row r="468" spans="1:81" ht="18.75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86"/>
      <c r="T468" s="1"/>
      <c r="U468" s="1"/>
      <c r="V468" s="89"/>
      <c r="W468" s="3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86"/>
      <c r="AN468" s="1"/>
      <c r="AO468" s="1"/>
      <c r="AP468" s="1"/>
      <c r="AQ468" s="86"/>
      <c r="AR468" s="9"/>
      <c r="AS468" s="9"/>
      <c r="AT468" s="9"/>
      <c r="AU468" s="9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  <c r="BL468" s="1"/>
      <c r="BM468" s="1"/>
      <c r="BN468" s="1"/>
      <c r="BO468" s="1"/>
      <c r="BP468" s="1"/>
      <c r="BQ468" s="1"/>
      <c r="BR468" s="1"/>
      <c r="BS468" s="1"/>
      <c r="BT468" s="1"/>
      <c r="BU468" s="1"/>
      <c r="BV468" s="1"/>
      <c r="BW468" s="1"/>
      <c r="BX468" s="1"/>
      <c r="BY468" s="1"/>
      <c r="BZ468" s="1"/>
      <c r="CA468" s="1"/>
      <c r="CB468" s="1"/>
      <c r="CC468" s="1"/>
    </row>
    <row r="469" spans="1:81" ht="18.75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86"/>
      <c r="T469" s="1"/>
      <c r="U469" s="1"/>
      <c r="V469" s="89"/>
      <c r="W469" s="3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86"/>
      <c r="AN469" s="1"/>
      <c r="AO469" s="1"/>
      <c r="AP469" s="1"/>
      <c r="AQ469" s="86"/>
      <c r="AR469" s="9"/>
      <c r="AS469" s="9"/>
      <c r="AT469" s="9"/>
      <c r="AU469" s="9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  <c r="BL469" s="1"/>
      <c r="BM469" s="1"/>
      <c r="BN469" s="1"/>
      <c r="BO469" s="1"/>
      <c r="BP469" s="1"/>
      <c r="BQ469" s="1"/>
      <c r="BR469" s="1"/>
      <c r="BS469" s="1"/>
      <c r="BT469" s="1"/>
      <c r="BU469" s="1"/>
      <c r="BV469" s="1"/>
      <c r="BW469" s="1"/>
      <c r="BX469" s="1"/>
      <c r="BY469" s="1"/>
      <c r="BZ469" s="1"/>
      <c r="CA469" s="1"/>
      <c r="CB469" s="1"/>
      <c r="CC469" s="1"/>
    </row>
    <row r="470" spans="1:81" ht="18.75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86"/>
      <c r="T470" s="1"/>
      <c r="U470" s="1"/>
      <c r="V470" s="89"/>
      <c r="W470" s="3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86"/>
      <c r="AN470" s="1"/>
      <c r="AO470" s="1"/>
      <c r="AP470" s="1"/>
      <c r="AQ470" s="86"/>
      <c r="AR470" s="9"/>
      <c r="AS470" s="9"/>
      <c r="AT470" s="9"/>
      <c r="AU470" s="9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  <c r="BL470" s="1"/>
      <c r="BM470" s="1"/>
      <c r="BN470" s="1"/>
      <c r="BO470" s="1"/>
      <c r="BP470" s="1"/>
      <c r="BQ470" s="1"/>
      <c r="BR470" s="1"/>
      <c r="BS470" s="1"/>
      <c r="BT470" s="1"/>
      <c r="BU470" s="1"/>
      <c r="BV470" s="1"/>
      <c r="BW470" s="1"/>
      <c r="BX470" s="1"/>
      <c r="BY470" s="1"/>
      <c r="BZ470" s="1"/>
      <c r="CA470" s="1"/>
      <c r="CB470" s="1"/>
      <c r="CC470" s="1"/>
    </row>
    <row r="471" spans="1:81" ht="18.75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86"/>
      <c r="T471" s="1"/>
      <c r="U471" s="1"/>
      <c r="V471" s="89"/>
      <c r="W471" s="3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86"/>
      <c r="AN471" s="1"/>
      <c r="AO471" s="1"/>
      <c r="AP471" s="1"/>
      <c r="AQ471" s="86"/>
      <c r="AR471" s="9"/>
      <c r="AS471" s="9"/>
      <c r="AT471" s="9"/>
      <c r="AU471" s="9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  <c r="BL471" s="1"/>
      <c r="BM471" s="1"/>
      <c r="BN471" s="1"/>
      <c r="BO471" s="1"/>
      <c r="BP471" s="1"/>
      <c r="BQ471" s="1"/>
      <c r="BR471" s="1"/>
      <c r="BS471" s="1"/>
      <c r="BT471" s="1"/>
      <c r="BU471" s="1"/>
      <c r="BV471" s="1"/>
      <c r="BW471" s="1"/>
      <c r="BX471" s="1"/>
      <c r="BY471" s="1"/>
      <c r="BZ471" s="1"/>
      <c r="CA471" s="1"/>
      <c r="CB471" s="1"/>
      <c r="CC471" s="1"/>
    </row>
    <row r="472" spans="1:81" ht="18.75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86"/>
      <c r="T472" s="1"/>
      <c r="U472" s="1"/>
      <c r="V472" s="89"/>
      <c r="W472" s="3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86"/>
      <c r="AN472" s="1"/>
      <c r="AO472" s="1"/>
      <c r="AP472" s="1"/>
      <c r="AQ472" s="86"/>
      <c r="AR472" s="9"/>
      <c r="AS472" s="9"/>
      <c r="AT472" s="9"/>
      <c r="AU472" s="9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  <c r="BL472" s="1"/>
      <c r="BM472" s="1"/>
      <c r="BN472" s="1"/>
      <c r="BO472" s="1"/>
      <c r="BP472" s="1"/>
      <c r="BQ472" s="1"/>
      <c r="BR472" s="1"/>
      <c r="BS472" s="1"/>
      <c r="BT472" s="1"/>
      <c r="BU472" s="1"/>
      <c r="BV472" s="1"/>
      <c r="BW472" s="1"/>
      <c r="BX472" s="1"/>
      <c r="BY472" s="1"/>
      <c r="BZ472" s="1"/>
      <c r="CA472" s="1"/>
      <c r="CB472" s="1"/>
      <c r="CC472" s="1"/>
    </row>
    <row r="473" spans="1:81" ht="18.75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86"/>
      <c r="T473" s="1"/>
      <c r="U473" s="1"/>
      <c r="V473" s="89"/>
      <c r="W473" s="3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86"/>
      <c r="AN473" s="1"/>
      <c r="AO473" s="1"/>
      <c r="AP473" s="1"/>
      <c r="AQ473" s="86"/>
      <c r="AR473" s="9"/>
      <c r="AS473" s="9"/>
      <c r="AT473" s="9"/>
      <c r="AU473" s="9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  <c r="BL473" s="1"/>
      <c r="BM473" s="1"/>
      <c r="BN473" s="1"/>
      <c r="BO473" s="1"/>
      <c r="BP473" s="1"/>
      <c r="BQ473" s="1"/>
      <c r="BR473" s="1"/>
      <c r="BS473" s="1"/>
      <c r="BT473" s="1"/>
      <c r="BU473" s="1"/>
      <c r="BV473" s="1"/>
      <c r="BW473" s="1"/>
      <c r="BX473" s="1"/>
      <c r="BY473" s="1"/>
      <c r="BZ473" s="1"/>
      <c r="CA473" s="1"/>
      <c r="CB473" s="1"/>
      <c r="CC473" s="1"/>
    </row>
    <row r="474" spans="1:81" ht="18.75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86"/>
      <c r="T474" s="1"/>
      <c r="U474" s="1"/>
      <c r="V474" s="89"/>
      <c r="W474" s="3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86"/>
      <c r="AN474" s="1"/>
      <c r="AO474" s="1"/>
      <c r="AP474" s="1"/>
      <c r="AQ474" s="86"/>
      <c r="AR474" s="9"/>
      <c r="AS474" s="9"/>
      <c r="AT474" s="9"/>
      <c r="AU474" s="9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  <c r="BL474" s="1"/>
      <c r="BM474" s="1"/>
      <c r="BN474" s="1"/>
      <c r="BO474" s="1"/>
      <c r="BP474" s="1"/>
      <c r="BQ474" s="1"/>
      <c r="BR474" s="1"/>
      <c r="BS474" s="1"/>
      <c r="BT474" s="1"/>
      <c r="BU474" s="1"/>
      <c r="BV474" s="1"/>
      <c r="BW474" s="1"/>
      <c r="BX474" s="1"/>
      <c r="BY474" s="1"/>
      <c r="BZ474" s="1"/>
      <c r="CA474" s="1"/>
      <c r="CB474" s="1"/>
      <c r="CC474" s="1"/>
    </row>
    <row r="475" spans="1:81" ht="18.75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86"/>
      <c r="T475" s="1"/>
      <c r="U475" s="1"/>
      <c r="V475" s="89"/>
      <c r="W475" s="3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86"/>
      <c r="AN475" s="1"/>
      <c r="AO475" s="1"/>
      <c r="AP475" s="1"/>
      <c r="AQ475" s="86"/>
      <c r="AR475" s="9"/>
      <c r="AS475" s="9"/>
      <c r="AT475" s="9"/>
      <c r="AU475" s="9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  <c r="BL475" s="1"/>
      <c r="BM475" s="1"/>
      <c r="BN475" s="1"/>
      <c r="BO475" s="1"/>
      <c r="BP475" s="1"/>
      <c r="BQ475" s="1"/>
      <c r="BR475" s="1"/>
      <c r="BS475" s="1"/>
      <c r="BT475" s="1"/>
      <c r="BU475" s="1"/>
      <c r="BV475" s="1"/>
      <c r="BW475" s="1"/>
      <c r="BX475" s="1"/>
      <c r="BY475" s="1"/>
      <c r="BZ475" s="1"/>
      <c r="CA475" s="1"/>
      <c r="CB475" s="1"/>
      <c r="CC475" s="1"/>
    </row>
    <row r="476" spans="1:81" ht="18.75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86"/>
      <c r="T476" s="1"/>
      <c r="U476" s="1"/>
      <c r="V476" s="89"/>
      <c r="W476" s="3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86"/>
      <c r="AN476" s="1"/>
      <c r="AO476" s="1"/>
      <c r="AP476" s="1"/>
      <c r="AQ476" s="86"/>
      <c r="AR476" s="9"/>
      <c r="AS476" s="9"/>
      <c r="AT476" s="9"/>
      <c r="AU476" s="9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  <c r="BL476" s="1"/>
      <c r="BM476" s="1"/>
      <c r="BN476" s="1"/>
      <c r="BO476" s="1"/>
      <c r="BP476" s="1"/>
      <c r="BQ476" s="1"/>
      <c r="BR476" s="1"/>
      <c r="BS476" s="1"/>
      <c r="BT476" s="1"/>
      <c r="BU476" s="1"/>
      <c r="BV476" s="1"/>
      <c r="BW476" s="1"/>
      <c r="BX476" s="1"/>
      <c r="BY476" s="1"/>
      <c r="BZ476" s="1"/>
      <c r="CA476" s="1"/>
      <c r="CB476" s="1"/>
      <c r="CC476" s="1"/>
    </row>
    <row r="477" spans="1:81" ht="18.75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86"/>
      <c r="T477" s="1"/>
      <c r="U477" s="1"/>
      <c r="V477" s="89"/>
      <c r="W477" s="3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86"/>
      <c r="AN477" s="1"/>
      <c r="AO477" s="1"/>
      <c r="AP477" s="1"/>
      <c r="AQ477" s="86"/>
      <c r="AR477" s="9"/>
      <c r="AS477" s="9"/>
      <c r="AT477" s="9"/>
      <c r="AU477" s="9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  <c r="BL477" s="1"/>
      <c r="BM477" s="1"/>
      <c r="BN477" s="1"/>
      <c r="BO477" s="1"/>
      <c r="BP477" s="1"/>
      <c r="BQ477" s="1"/>
      <c r="BR477" s="1"/>
      <c r="BS477" s="1"/>
      <c r="BT477" s="1"/>
      <c r="BU477" s="1"/>
      <c r="BV477" s="1"/>
      <c r="BW477" s="1"/>
      <c r="BX477" s="1"/>
      <c r="BY477" s="1"/>
      <c r="BZ477" s="1"/>
      <c r="CA477" s="1"/>
      <c r="CB477" s="1"/>
      <c r="CC477" s="1"/>
    </row>
    <row r="478" spans="1:81" ht="18.75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86"/>
      <c r="T478" s="1"/>
      <c r="U478" s="1"/>
      <c r="V478" s="89"/>
      <c r="W478" s="3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86"/>
      <c r="AN478" s="1"/>
      <c r="AO478" s="1"/>
      <c r="AP478" s="1"/>
      <c r="AQ478" s="86"/>
      <c r="AR478" s="9"/>
      <c r="AS478" s="9"/>
      <c r="AT478" s="9"/>
      <c r="AU478" s="9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  <c r="BL478" s="1"/>
      <c r="BM478" s="1"/>
      <c r="BN478" s="1"/>
      <c r="BO478" s="1"/>
      <c r="BP478" s="1"/>
      <c r="BQ478" s="1"/>
      <c r="BR478" s="1"/>
      <c r="BS478" s="1"/>
      <c r="BT478" s="1"/>
      <c r="BU478" s="1"/>
      <c r="BV478" s="1"/>
      <c r="BW478" s="1"/>
      <c r="BX478" s="1"/>
      <c r="BY478" s="1"/>
      <c r="BZ478" s="1"/>
      <c r="CA478" s="1"/>
      <c r="CB478" s="1"/>
      <c r="CC478" s="1"/>
    </row>
    <row r="479" spans="1:81" ht="18.75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86"/>
      <c r="T479" s="1"/>
      <c r="U479" s="1"/>
      <c r="V479" s="89"/>
      <c r="W479" s="3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86"/>
      <c r="AN479" s="1"/>
      <c r="AO479" s="1"/>
      <c r="AP479" s="1"/>
      <c r="AQ479" s="86"/>
      <c r="AR479" s="9"/>
      <c r="AS479" s="9"/>
      <c r="AT479" s="9"/>
      <c r="AU479" s="9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  <c r="BL479" s="1"/>
      <c r="BM479" s="1"/>
      <c r="BN479" s="1"/>
      <c r="BO479" s="1"/>
      <c r="BP479" s="1"/>
      <c r="BQ479" s="1"/>
      <c r="BR479" s="1"/>
      <c r="BS479" s="1"/>
      <c r="BT479" s="1"/>
      <c r="BU479" s="1"/>
      <c r="BV479" s="1"/>
      <c r="BW479" s="1"/>
      <c r="BX479" s="1"/>
      <c r="BY479" s="1"/>
      <c r="BZ479" s="1"/>
      <c r="CA479" s="1"/>
      <c r="CB479" s="1"/>
      <c r="CC479" s="1"/>
    </row>
    <row r="480" spans="1:81" ht="18.75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86"/>
      <c r="T480" s="1"/>
      <c r="U480" s="1"/>
      <c r="V480" s="89"/>
      <c r="W480" s="3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86"/>
      <c r="AN480" s="1"/>
      <c r="AO480" s="1"/>
      <c r="AP480" s="1"/>
      <c r="AQ480" s="86"/>
      <c r="AR480" s="9"/>
      <c r="AS480" s="9"/>
      <c r="AT480" s="9"/>
      <c r="AU480" s="9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  <c r="BL480" s="1"/>
      <c r="BM480" s="1"/>
      <c r="BN480" s="1"/>
      <c r="BO480" s="1"/>
      <c r="BP480" s="1"/>
      <c r="BQ480" s="1"/>
      <c r="BR480" s="1"/>
      <c r="BS480" s="1"/>
      <c r="BT480" s="1"/>
      <c r="BU480" s="1"/>
      <c r="BV480" s="1"/>
      <c r="BW480" s="1"/>
      <c r="BX480" s="1"/>
      <c r="BY480" s="1"/>
      <c r="BZ480" s="1"/>
      <c r="CA480" s="1"/>
      <c r="CB480" s="1"/>
      <c r="CC480" s="1"/>
    </row>
    <row r="481" spans="1:81" ht="18.75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86"/>
      <c r="T481" s="1"/>
      <c r="U481" s="1"/>
      <c r="V481" s="89"/>
      <c r="W481" s="3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86"/>
      <c r="AN481" s="1"/>
      <c r="AO481" s="1"/>
      <c r="AP481" s="1"/>
      <c r="AQ481" s="86"/>
      <c r="AR481" s="9"/>
      <c r="AS481" s="9"/>
      <c r="AT481" s="9"/>
      <c r="AU481" s="9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  <c r="BL481" s="1"/>
      <c r="BM481" s="1"/>
      <c r="BN481" s="1"/>
      <c r="BO481" s="1"/>
      <c r="BP481" s="1"/>
      <c r="BQ481" s="1"/>
      <c r="BR481" s="1"/>
      <c r="BS481" s="1"/>
      <c r="BT481" s="1"/>
      <c r="BU481" s="1"/>
      <c r="BV481" s="1"/>
      <c r="BW481" s="1"/>
      <c r="BX481" s="1"/>
      <c r="BY481" s="1"/>
      <c r="BZ481" s="1"/>
      <c r="CA481" s="1"/>
      <c r="CB481" s="1"/>
      <c r="CC481" s="1"/>
    </row>
    <row r="482" spans="1:81" ht="18.75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86"/>
      <c r="T482" s="1"/>
      <c r="U482" s="1"/>
      <c r="V482" s="89"/>
      <c r="W482" s="3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86"/>
      <c r="AN482" s="1"/>
      <c r="AO482" s="1"/>
      <c r="AP482" s="1"/>
      <c r="AQ482" s="86"/>
      <c r="AR482" s="9"/>
      <c r="AS482" s="9"/>
      <c r="AT482" s="9"/>
      <c r="AU482" s="9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  <c r="BL482" s="1"/>
      <c r="BM482" s="1"/>
      <c r="BN482" s="1"/>
      <c r="BO482" s="1"/>
      <c r="BP482" s="1"/>
      <c r="BQ482" s="1"/>
      <c r="BR482" s="1"/>
      <c r="BS482" s="1"/>
      <c r="BT482" s="1"/>
      <c r="BU482" s="1"/>
      <c r="BV482" s="1"/>
      <c r="BW482" s="1"/>
      <c r="BX482" s="1"/>
      <c r="BY482" s="1"/>
      <c r="BZ482" s="1"/>
      <c r="CA482" s="1"/>
      <c r="CB482" s="1"/>
      <c r="CC482" s="1"/>
    </row>
    <row r="483" spans="1:81" ht="18.75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86"/>
      <c r="T483" s="1"/>
      <c r="U483" s="1"/>
      <c r="V483" s="89"/>
      <c r="W483" s="3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86"/>
      <c r="AN483" s="1"/>
      <c r="AO483" s="1"/>
      <c r="AP483" s="1"/>
      <c r="AQ483" s="86"/>
      <c r="AR483" s="9"/>
      <c r="AS483" s="9"/>
      <c r="AT483" s="9"/>
      <c r="AU483" s="9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  <c r="BL483" s="1"/>
      <c r="BM483" s="1"/>
      <c r="BN483" s="1"/>
      <c r="BO483" s="1"/>
      <c r="BP483" s="1"/>
      <c r="BQ483" s="1"/>
      <c r="BR483" s="1"/>
      <c r="BS483" s="1"/>
      <c r="BT483" s="1"/>
      <c r="BU483" s="1"/>
      <c r="BV483" s="1"/>
      <c r="BW483" s="1"/>
      <c r="BX483" s="1"/>
      <c r="BY483" s="1"/>
      <c r="BZ483" s="1"/>
      <c r="CA483" s="1"/>
      <c r="CB483" s="1"/>
      <c r="CC483" s="1"/>
    </row>
    <row r="484" spans="1:81" ht="18.75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86"/>
      <c r="T484" s="1"/>
      <c r="U484" s="1"/>
      <c r="V484" s="89"/>
      <c r="W484" s="3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86"/>
      <c r="AN484" s="1"/>
      <c r="AO484" s="1"/>
      <c r="AP484" s="1"/>
      <c r="AQ484" s="86"/>
      <c r="AR484" s="9"/>
      <c r="AS484" s="9"/>
      <c r="AT484" s="9"/>
      <c r="AU484" s="9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  <c r="BL484" s="1"/>
      <c r="BM484" s="1"/>
      <c r="BN484" s="1"/>
      <c r="BO484" s="1"/>
      <c r="BP484" s="1"/>
      <c r="BQ484" s="1"/>
      <c r="BR484" s="1"/>
      <c r="BS484" s="1"/>
      <c r="BT484" s="1"/>
      <c r="BU484" s="1"/>
      <c r="BV484" s="1"/>
      <c r="BW484" s="1"/>
      <c r="BX484" s="1"/>
      <c r="BY484" s="1"/>
      <c r="BZ484" s="1"/>
      <c r="CA484" s="1"/>
      <c r="CB484" s="1"/>
      <c r="CC484" s="1"/>
    </row>
    <row r="485" spans="1:81" ht="18.75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86"/>
      <c r="T485" s="1"/>
      <c r="U485" s="1"/>
      <c r="V485" s="89"/>
      <c r="W485" s="3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86"/>
      <c r="AN485" s="1"/>
      <c r="AO485" s="1"/>
      <c r="AP485" s="1"/>
      <c r="AQ485" s="86"/>
      <c r="AR485" s="9"/>
      <c r="AS485" s="9"/>
      <c r="AT485" s="9"/>
      <c r="AU485" s="9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  <c r="BL485" s="1"/>
      <c r="BM485" s="1"/>
      <c r="BN485" s="1"/>
      <c r="BO485" s="1"/>
      <c r="BP485" s="1"/>
      <c r="BQ485" s="1"/>
      <c r="BR485" s="1"/>
      <c r="BS485" s="1"/>
      <c r="BT485" s="1"/>
      <c r="BU485" s="1"/>
      <c r="BV485" s="1"/>
      <c r="BW485" s="1"/>
      <c r="BX485" s="1"/>
      <c r="BY485" s="1"/>
      <c r="BZ485" s="1"/>
      <c r="CA485" s="1"/>
      <c r="CB485" s="1"/>
      <c r="CC485" s="1"/>
    </row>
    <row r="486" spans="1:81" ht="18.75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86"/>
      <c r="T486" s="1"/>
      <c r="U486" s="1"/>
      <c r="V486" s="89"/>
      <c r="W486" s="3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86"/>
      <c r="AN486" s="1"/>
      <c r="AO486" s="1"/>
      <c r="AP486" s="1"/>
      <c r="AQ486" s="86"/>
      <c r="AR486" s="9"/>
      <c r="AS486" s="9"/>
      <c r="AT486" s="9"/>
      <c r="AU486" s="9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  <c r="BL486" s="1"/>
      <c r="BM486" s="1"/>
      <c r="BN486" s="1"/>
      <c r="BO486" s="1"/>
      <c r="BP486" s="1"/>
      <c r="BQ486" s="1"/>
      <c r="BR486" s="1"/>
      <c r="BS486" s="1"/>
      <c r="BT486" s="1"/>
      <c r="BU486" s="1"/>
      <c r="BV486" s="1"/>
      <c r="BW486" s="1"/>
      <c r="BX486" s="1"/>
      <c r="BY486" s="1"/>
      <c r="BZ486" s="1"/>
      <c r="CA486" s="1"/>
      <c r="CB486" s="1"/>
      <c r="CC486" s="1"/>
    </row>
    <row r="487" spans="1:81" ht="18.75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86"/>
      <c r="T487" s="1"/>
      <c r="U487" s="1"/>
      <c r="V487" s="89"/>
      <c r="W487" s="3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86"/>
      <c r="AN487" s="1"/>
      <c r="AO487" s="1"/>
      <c r="AP487" s="1"/>
      <c r="AQ487" s="86"/>
      <c r="AR487" s="9"/>
      <c r="AS487" s="9"/>
      <c r="AT487" s="9"/>
      <c r="AU487" s="9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  <c r="BL487" s="1"/>
      <c r="BM487" s="1"/>
      <c r="BN487" s="1"/>
      <c r="BO487" s="1"/>
      <c r="BP487" s="1"/>
      <c r="BQ487" s="1"/>
      <c r="BR487" s="1"/>
      <c r="BS487" s="1"/>
      <c r="BT487" s="1"/>
      <c r="BU487" s="1"/>
      <c r="BV487" s="1"/>
      <c r="BW487" s="1"/>
      <c r="BX487" s="1"/>
      <c r="BY487" s="1"/>
      <c r="BZ487" s="1"/>
      <c r="CA487" s="1"/>
      <c r="CB487" s="1"/>
      <c r="CC487" s="1"/>
    </row>
    <row r="488" spans="1:81" ht="18.75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86"/>
      <c r="T488" s="1"/>
      <c r="U488" s="1"/>
      <c r="V488" s="89"/>
      <c r="W488" s="3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86"/>
      <c r="AN488" s="1"/>
      <c r="AO488" s="1"/>
      <c r="AP488" s="1"/>
      <c r="AQ488" s="86"/>
      <c r="AR488" s="9"/>
      <c r="AS488" s="9"/>
      <c r="AT488" s="9"/>
      <c r="AU488" s="9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  <c r="BL488" s="1"/>
      <c r="BM488" s="1"/>
      <c r="BN488" s="1"/>
      <c r="BO488" s="1"/>
      <c r="BP488" s="1"/>
      <c r="BQ488" s="1"/>
      <c r="BR488" s="1"/>
      <c r="BS488" s="1"/>
      <c r="BT488" s="1"/>
      <c r="BU488" s="1"/>
      <c r="BV488" s="1"/>
      <c r="BW488" s="1"/>
      <c r="BX488" s="1"/>
      <c r="BY488" s="1"/>
      <c r="BZ488" s="1"/>
      <c r="CA488" s="1"/>
      <c r="CB488" s="1"/>
      <c r="CC488" s="1"/>
    </row>
    <row r="489" spans="1:81" ht="18.75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86"/>
      <c r="T489" s="1"/>
      <c r="U489" s="1"/>
      <c r="V489" s="89"/>
      <c r="W489" s="3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86"/>
      <c r="AN489" s="1"/>
      <c r="AO489" s="1"/>
      <c r="AP489" s="1"/>
      <c r="AQ489" s="86"/>
      <c r="AR489" s="9"/>
      <c r="AS489" s="9"/>
      <c r="AT489" s="9"/>
      <c r="AU489" s="9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  <c r="BL489" s="1"/>
      <c r="BM489" s="1"/>
      <c r="BN489" s="1"/>
      <c r="BO489" s="1"/>
      <c r="BP489" s="1"/>
      <c r="BQ489" s="1"/>
      <c r="BR489" s="1"/>
      <c r="BS489" s="1"/>
      <c r="BT489" s="1"/>
      <c r="BU489" s="1"/>
      <c r="BV489" s="1"/>
      <c r="BW489" s="1"/>
      <c r="BX489" s="1"/>
      <c r="BY489" s="1"/>
      <c r="BZ489" s="1"/>
      <c r="CA489" s="1"/>
      <c r="CB489" s="1"/>
      <c r="CC489" s="1"/>
    </row>
    <row r="490" spans="1:81" ht="18.75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86"/>
      <c r="T490" s="1"/>
      <c r="U490" s="1"/>
      <c r="V490" s="89"/>
      <c r="W490" s="3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86"/>
      <c r="AN490" s="1"/>
      <c r="AO490" s="1"/>
      <c r="AP490" s="1"/>
      <c r="AQ490" s="86"/>
      <c r="AR490" s="9"/>
      <c r="AS490" s="9"/>
      <c r="AT490" s="9"/>
      <c r="AU490" s="9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  <c r="BL490" s="1"/>
      <c r="BM490" s="1"/>
      <c r="BN490" s="1"/>
      <c r="BO490" s="1"/>
      <c r="BP490" s="1"/>
      <c r="BQ490" s="1"/>
      <c r="BR490" s="1"/>
      <c r="BS490" s="1"/>
      <c r="BT490" s="1"/>
      <c r="BU490" s="1"/>
      <c r="BV490" s="1"/>
      <c r="BW490" s="1"/>
      <c r="BX490" s="1"/>
      <c r="BY490" s="1"/>
      <c r="BZ490" s="1"/>
      <c r="CA490" s="1"/>
      <c r="CB490" s="1"/>
      <c r="CC490" s="1"/>
    </row>
    <row r="491" spans="1:81" ht="18.75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86"/>
      <c r="T491" s="1"/>
      <c r="U491" s="1"/>
      <c r="V491" s="89"/>
      <c r="W491" s="3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86"/>
      <c r="AN491" s="1"/>
      <c r="AO491" s="1"/>
      <c r="AP491" s="1"/>
      <c r="AQ491" s="86"/>
      <c r="AR491" s="9"/>
      <c r="AS491" s="9"/>
      <c r="AT491" s="9"/>
      <c r="AU491" s="9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  <c r="BL491" s="1"/>
      <c r="BM491" s="1"/>
      <c r="BN491" s="1"/>
      <c r="BO491" s="1"/>
      <c r="BP491" s="1"/>
      <c r="BQ491" s="1"/>
      <c r="BR491" s="1"/>
      <c r="BS491" s="1"/>
      <c r="BT491" s="1"/>
      <c r="BU491" s="1"/>
      <c r="BV491" s="1"/>
      <c r="BW491" s="1"/>
      <c r="BX491" s="1"/>
      <c r="BY491" s="1"/>
      <c r="BZ491" s="1"/>
      <c r="CA491" s="1"/>
      <c r="CB491" s="1"/>
      <c r="CC491" s="1"/>
    </row>
    <row r="492" spans="1:81" ht="18.75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86"/>
      <c r="T492" s="1"/>
      <c r="U492" s="1"/>
      <c r="V492" s="89"/>
      <c r="W492" s="3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86"/>
      <c r="AN492" s="1"/>
      <c r="AO492" s="1"/>
      <c r="AP492" s="1"/>
      <c r="AQ492" s="86"/>
      <c r="AR492" s="9"/>
      <c r="AS492" s="9"/>
      <c r="AT492" s="9"/>
      <c r="AU492" s="9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  <c r="BL492" s="1"/>
      <c r="BM492" s="1"/>
      <c r="BN492" s="1"/>
      <c r="BO492" s="1"/>
      <c r="BP492" s="1"/>
      <c r="BQ492" s="1"/>
      <c r="BR492" s="1"/>
      <c r="BS492" s="1"/>
      <c r="BT492" s="1"/>
      <c r="BU492" s="1"/>
      <c r="BV492" s="1"/>
      <c r="BW492" s="1"/>
      <c r="BX492" s="1"/>
      <c r="BY492" s="1"/>
      <c r="BZ492" s="1"/>
      <c r="CA492" s="1"/>
      <c r="CB492" s="1"/>
      <c r="CC492" s="1"/>
    </row>
    <row r="493" spans="1:81" ht="18.75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86"/>
      <c r="T493" s="1"/>
      <c r="U493" s="1"/>
      <c r="V493" s="89"/>
      <c r="W493" s="3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86"/>
      <c r="AN493" s="1"/>
      <c r="AO493" s="1"/>
      <c r="AP493" s="1"/>
      <c r="AQ493" s="86"/>
      <c r="AR493" s="9"/>
      <c r="AS493" s="9"/>
      <c r="AT493" s="9"/>
      <c r="AU493" s="9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  <c r="BL493" s="1"/>
      <c r="BM493" s="1"/>
      <c r="BN493" s="1"/>
      <c r="BO493" s="1"/>
      <c r="BP493" s="1"/>
      <c r="BQ493" s="1"/>
      <c r="BR493" s="1"/>
      <c r="BS493" s="1"/>
      <c r="BT493" s="1"/>
      <c r="BU493" s="1"/>
      <c r="BV493" s="1"/>
      <c r="BW493" s="1"/>
      <c r="BX493" s="1"/>
      <c r="BY493" s="1"/>
      <c r="BZ493" s="1"/>
      <c r="CA493" s="1"/>
      <c r="CB493" s="1"/>
      <c r="CC493" s="1"/>
    </row>
    <row r="494" spans="1:81" ht="18.75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86"/>
      <c r="T494" s="1"/>
      <c r="U494" s="1"/>
      <c r="V494" s="89"/>
      <c r="W494" s="3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86"/>
      <c r="AN494" s="1"/>
      <c r="AO494" s="1"/>
      <c r="AP494" s="1"/>
      <c r="AQ494" s="86"/>
      <c r="AR494" s="9"/>
      <c r="AS494" s="9"/>
      <c r="AT494" s="9"/>
      <c r="AU494" s="9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  <c r="BL494" s="1"/>
      <c r="BM494" s="1"/>
      <c r="BN494" s="1"/>
      <c r="BO494" s="1"/>
      <c r="BP494" s="1"/>
      <c r="BQ494" s="1"/>
      <c r="BR494" s="1"/>
      <c r="BS494" s="1"/>
      <c r="BT494" s="1"/>
      <c r="BU494" s="1"/>
      <c r="BV494" s="1"/>
      <c r="BW494" s="1"/>
      <c r="BX494" s="1"/>
      <c r="BY494" s="1"/>
      <c r="BZ494" s="1"/>
      <c r="CA494" s="1"/>
      <c r="CB494" s="1"/>
      <c r="CC494" s="1"/>
    </row>
    <row r="495" spans="1:81" ht="18.75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86"/>
      <c r="T495" s="1"/>
      <c r="U495" s="1"/>
      <c r="V495" s="89"/>
      <c r="W495" s="3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86"/>
      <c r="AN495" s="1"/>
      <c r="AO495" s="1"/>
      <c r="AP495" s="1"/>
      <c r="AQ495" s="86"/>
      <c r="AR495" s="9"/>
      <c r="AS495" s="9"/>
      <c r="AT495" s="9"/>
      <c r="AU495" s="9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  <c r="BL495" s="1"/>
      <c r="BM495" s="1"/>
      <c r="BN495" s="1"/>
      <c r="BO495" s="1"/>
      <c r="BP495" s="1"/>
      <c r="BQ495" s="1"/>
      <c r="BR495" s="1"/>
      <c r="BS495" s="1"/>
      <c r="BT495" s="1"/>
      <c r="BU495" s="1"/>
      <c r="BV495" s="1"/>
      <c r="BW495" s="1"/>
      <c r="BX495" s="1"/>
      <c r="BY495" s="1"/>
      <c r="BZ495" s="1"/>
      <c r="CA495" s="1"/>
      <c r="CB495" s="1"/>
      <c r="CC495" s="1"/>
    </row>
    <row r="496" spans="1:81" ht="18.75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86"/>
      <c r="T496" s="1"/>
      <c r="U496" s="1"/>
      <c r="V496" s="89"/>
      <c r="W496" s="3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86"/>
      <c r="AN496" s="1"/>
      <c r="AO496" s="1"/>
      <c r="AP496" s="1"/>
      <c r="AQ496" s="86"/>
      <c r="AR496" s="9"/>
      <c r="AS496" s="9"/>
      <c r="AT496" s="9"/>
      <c r="AU496" s="9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  <c r="BL496" s="1"/>
      <c r="BM496" s="1"/>
      <c r="BN496" s="1"/>
      <c r="BO496" s="1"/>
      <c r="BP496" s="1"/>
      <c r="BQ496" s="1"/>
      <c r="BR496" s="1"/>
      <c r="BS496" s="1"/>
      <c r="BT496" s="1"/>
      <c r="BU496" s="1"/>
      <c r="BV496" s="1"/>
      <c r="BW496" s="1"/>
      <c r="BX496" s="1"/>
      <c r="BY496" s="1"/>
      <c r="BZ496" s="1"/>
      <c r="CA496" s="1"/>
      <c r="CB496" s="1"/>
      <c r="CC496" s="1"/>
    </row>
    <row r="497" spans="1:81" ht="18.75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86"/>
      <c r="T497" s="1"/>
      <c r="U497" s="1"/>
      <c r="V497" s="89"/>
      <c r="W497" s="3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86"/>
      <c r="AN497" s="1"/>
      <c r="AO497" s="1"/>
      <c r="AP497" s="1"/>
      <c r="AQ497" s="86"/>
      <c r="AR497" s="9"/>
      <c r="AS497" s="9"/>
      <c r="AT497" s="9"/>
      <c r="AU497" s="9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  <c r="BL497" s="1"/>
      <c r="BM497" s="1"/>
      <c r="BN497" s="1"/>
      <c r="BO497" s="1"/>
      <c r="BP497" s="1"/>
      <c r="BQ497" s="1"/>
      <c r="BR497" s="1"/>
      <c r="BS497" s="1"/>
      <c r="BT497" s="1"/>
      <c r="BU497" s="1"/>
      <c r="BV497" s="1"/>
      <c r="BW497" s="1"/>
      <c r="BX497" s="1"/>
      <c r="BY497" s="1"/>
      <c r="BZ497" s="1"/>
      <c r="CA497" s="1"/>
      <c r="CB497" s="1"/>
      <c r="CC497" s="1"/>
    </row>
    <row r="498" spans="1:81" ht="18.75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86"/>
      <c r="T498" s="1"/>
      <c r="U498" s="1"/>
      <c r="V498" s="89"/>
      <c r="W498" s="3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86"/>
      <c r="AN498" s="1"/>
      <c r="AO498" s="1"/>
      <c r="AP498" s="1"/>
      <c r="AQ498" s="86"/>
      <c r="AR498" s="9"/>
      <c r="AS498" s="9"/>
      <c r="AT498" s="9"/>
      <c r="AU498" s="9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  <c r="BL498" s="1"/>
      <c r="BM498" s="1"/>
      <c r="BN498" s="1"/>
      <c r="BO498" s="1"/>
      <c r="BP498" s="1"/>
      <c r="BQ498" s="1"/>
      <c r="BR498" s="1"/>
      <c r="BS498" s="1"/>
      <c r="BT498" s="1"/>
      <c r="BU498" s="1"/>
      <c r="BV498" s="1"/>
      <c r="BW498" s="1"/>
      <c r="BX498" s="1"/>
      <c r="BY498" s="1"/>
      <c r="BZ498" s="1"/>
      <c r="CA498" s="1"/>
      <c r="CB498" s="1"/>
      <c r="CC498" s="1"/>
    </row>
    <row r="499" spans="1:81" ht="18.75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86"/>
      <c r="T499" s="1"/>
      <c r="U499" s="1"/>
      <c r="V499" s="89"/>
      <c r="W499" s="3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86"/>
      <c r="AN499" s="1"/>
      <c r="AO499" s="1"/>
      <c r="AP499" s="1"/>
      <c r="AQ499" s="86"/>
      <c r="AR499" s="9"/>
      <c r="AS499" s="9"/>
      <c r="AT499" s="9"/>
      <c r="AU499" s="9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  <c r="BL499" s="1"/>
      <c r="BM499" s="1"/>
      <c r="BN499" s="1"/>
      <c r="BO499" s="1"/>
      <c r="BP499" s="1"/>
      <c r="BQ499" s="1"/>
      <c r="BR499" s="1"/>
      <c r="BS499" s="1"/>
      <c r="BT499" s="1"/>
      <c r="BU499" s="1"/>
      <c r="BV499" s="1"/>
      <c r="BW499" s="1"/>
      <c r="BX499" s="1"/>
      <c r="BY499" s="1"/>
      <c r="BZ499" s="1"/>
      <c r="CA499" s="1"/>
      <c r="CB499" s="1"/>
      <c r="CC499" s="1"/>
    </row>
    <row r="500" spans="1:81" ht="18.75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86"/>
      <c r="T500" s="1"/>
      <c r="U500" s="1"/>
      <c r="V500" s="89"/>
      <c r="W500" s="3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86"/>
      <c r="AN500" s="1"/>
      <c r="AO500" s="1"/>
      <c r="AP500" s="1"/>
      <c r="AQ500" s="86"/>
      <c r="AR500" s="9"/>
      <c r="AS500" s="9"/>
      <c r="AT500" s="9"/>
      <c r="AU500" s="9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  <c r="BL500" s="1"/>
      <c r="BM500" s="1"/>
      <c r="BN500" s="1"/>
      <c r="BO500" s="1"/>
      <c r="BP500" s="1"/>
      <c r="BQ500" s="1"/>
      <c r="BR500" s="1"/>
      <c r="BS500" s="1"/>
      <c r="BT500" s="1"/>
      <c r="BU500" s="1"/>
      <c r="BV500" s="1"/>
      <c r="BW500" s="1"/>
      <c r="BX500" s="1"/>
      <c r="BY500" s="1"/>
      <c r="BZ500" s="1"/>
      <c r="CA500" s="1"/>
      <c r="CB500" s="1"/>
      <c r="CC500" s="1"/>
    </row>
    <row r="501" spans="1:81" ht="18.75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86"/>
      <c r="T501" s="1"/>
      <c r="U501" s="1"/>
      <c r="V501" s="89"/>
      <c r="W501" s="3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86"/>
      <c r="AN501" s="1"/>
      <c r="AO501" s="1"/>
      <c r="AP501" s="1"/>
      <c r="AQ501" s="86"/>
      <c r="AR501" s="9"/>
      <c r="AS501" s="9"/>
      <c r="AT501" s="9"/>
      <c r="AU501" s="9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  <c r="BL501" s="1"/>
      <c r="BM501" s="1"/>
      <c r="BN501" s="1"/>
      <c r="BO501" s="1"/>
      <c r="BP501" s="1"/>
      <c r="BQ501" s="1"/>
      <c r="BR501" s="1"/>
      <c r="BS501" s="1"/>
      <c r="BT501" s="1"/>
      <c r="BU501" s="1"/>
      <c r="BV501" s="1"/>
      <c r="BW501" s="1"/>
      <c r="BX501" s="1"/>
      <c r="BY501" s="1"/>
      <c r="BZ501" s="1"/>
      <c r="CA501" s="1"/>
      <c r="CB501" s="1"/>
      <c r="CC501" s="1"/>
    </row>
    <row r="502" spans="1:81" ht="18.75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86"/>
      <c r="T502" s="1"/>
      <c r="U502" s="1"/>
      <c r="V502" s="89"/>
      <c r="W502" s="3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86"/>
      <c r="AN502" s="1"/>
      <c r="AO502" s="1"/>
      <c r="AP502" s="1"/>
      <c r="AQ502" s="86"/>
      <c r="AR502" s="9"/>
      <c r="AS502" s="9"/>
      <c r="AT502" s="9"/>
      <c r="AU502" s="9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  <c r="BL502" s="1"/>
      <c r="BM502" s="1"/>
      <c r="BN502" s="1"/>
      <c r="BO502" s="1"/>
      <c r="BP502" s="1"/>
      <c r="BQ502" s="1"/>
      <c r="BR502" s="1"/>
      <c r="BS502" s="1"/>
      <c r="BT502" s="1"/>
      <c r="BU502" s="1"/>
      <c r="BV502" s="1"/>
      <c r="BW502" s="1"/>
      <c r="BX502" s="1"/>
      <c r="BY502" s="1"/>
      <c r="BZ502" s="1"/>
      <c r="CA502" s="1"/>
      <c r="CB502" s="1"/>
      <c r="CC502" s="1"/>
    </row>
    <row r="503" spans="1:81" ht="18.75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86"/>
      <c r="T503" s="1"/>
      <c r="U503" s="1"/>
      <c r="V503" s="89"/>
      <c r="W503" s="3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86"/>
      <c r="AN503" s="1"/>
      <c r="AO503" s="1"/>
      <c r="AP503" s="1"/>
      <c r="AQ503" s="86"/>
      <c r="AR503" s="9"/>
      <c r="AS503" s="9"/>
      <c r="AT503" s="9"/>
      <c r="AU503" s="9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  <c r="BL503" s="1"/>
      <c r="BM503" s="1"/>
      <c r="BN503" s="1"/>
      <c r="BO503" s="1"/>
      <c r="BP503" s="1"/>
      <c r="BQ503" s="1"/>
      <c r="BR503" s="1"/>
      <c r="BS503" s="1"/>
      <c r="BT503" s="1"/>
      <c r="BU503" s="1"/>
      <c r="BV503" s="1"/>
      <c r="BW503" s="1"/>
      <c r="BX503" s="1"/>
      <c r="BY503" s="1"/>
      <c r="BZ503" s="1"/>
      <c r="CA503" s="1"/>
      <c r="CB503" s="1"/>
      <c r="CC503" s="1"/>
    </row>
    <row r="504" spans="1:81" ht="18.75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86"/>
      <c r="T504" s="1"/>
      <c r="U504" s="1"/>
      <c r="V504" s="89"/>
      <c r="W504" s="3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86"/>
      <c r="AN504" s="1"/>
      <c r="AO504" s="1"/>
      <c r="AP504" s="1"/>
      <c r="AQ504" s="86"/>
      <c r="AR504" s="9"/>
      <c r="AS504" s="9"/>
      <c r="AT504" s="9"/>
      <c r="AU504" s="9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  <c r="BL504" s="1"/>
      <c r="BM504" s="1"/>
      <c r="BN504" s="1"/>
      <c r="BO504" s="1"/>
      <c r="BP504" s="1"/>
      <c r="BQ504" s="1"/>
      <c r="BR504" s="1"/>
      <c r="BS504" s="1"/>
      <c r="BT504" s="1"/>
      <c r="BU504" s="1"/>
      <c r="BV504" s="1"/>
      <c r="BW504" s="1"/>
      <c r="BX504" s="1"/>
      <c r="BY504" s="1"/>
      <c r="BZ504" s="1"/>
      <c r="CA504" s="1"/>
      <c r="CB504" s="1"/>
      <c r="CC504" s="1"/>
    </row>
    <row r="505" spans="1:81" ht="18.75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86"/>
      <c r="T505" s="1"/>
      <c r="U505" s="1"/>
      <c r="V505" s="89"/>
      <c r="W505" s="3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86"/>
      <c r="AN505" s="1"/>
      <c r="AO505" s="1"/>
      <c r="AP505" s="1"/>
      <c r="AQ505" s="86"/>
      <c r="AR505" s="9"/>
      <c r="AS505" s="9"/>
      <c r="AT505" s="9"/>
      <c r="AU505" s="9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  <c r="BL505" s="1"/>
      <c r="BM505" s="1"/>
      <c r="BN505" s="1"/>
      <c r="BO505" s="1"/>
      <c r="BP505" s="1"/>
      <c r="BQ505" s="1"/>
      <c r="BR505" s="1"/>
      <c r="BS505" s="1"/>
      <c r="BT505" s="1"/>
      <c r="BU505" s="1"/>
      <c r="BV505" s="1"/>
      <c r="BW505" s="1"/>
      <c r="BX505" s="1"/>
      <c r="BY505" s="1"/>
      <c r="BZ505" s="1"/>
      <c r="CA505" s="1"/>
      <c r="CB505" s="1"/>
      <c r="CC505" s="1"/>
    </row>
    <row r="506" spans="1:81" ht="18.75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86"/>
      <c r="T506" s="1"/>
      <c r="U506" s="1"/>
      <c r="V506" s="89"/>
      <c r="W506" s="3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86"/>
      <c r="AN506" s="1"/>
      <c r="AO506" s="1"/>
      <c r="AP506" s="1"/>
      <c r="AQ506" s="86"/>
      <c r="AR506" s="9"/>
      <c r="AS506" s="9"/>
      <c r="AT506" s="9"/>
      <c r="AU506" s="9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  <c r="BL506" s="1"/>
      <c r="BM506" s="1"/>
      <c r="BN506" s="1"/>
      <c r="BO506" s="1"/>
      <c r="BP506" s="1"/>
      <c r="BQ506" s="1"/>
      <c r="BR506" s="1"/>
      <c r="BS506" s="1"/>
      <c r="BT506" s="1"/>
      <c r="BU506" s="1"/>
      <c r="BV506" s="1"/>
      <c r="BW506" s="1"/>
      <c r="BX506" s="1"/>
      <c r="BY506" s="1"/>
      <c r="BZ506" s="1"/>
      <c r="CA506" s="1"/>
      <c r="CB506" s="1"/>
      <c r="CC506" s="1"/>
    </row>
    <row r="507" spans="1:81" ht="18.75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86"/>
      <c r="T507" s="1"/>
      <c r="U507" s="1"/>
      <c r="V507" s="89"/>
      <c r="W507" s="3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86"/>
      <c r="AN507" s="1"/>
      <c r="AO507" s="1"/>
      <c r="AP507" s="1"/>
      <c r="AQ507" s="86"/>
      <c r="AR507" s="9"/>
      <c r="AS507" s="9"/>
      <c r="AT507" s="9"/>
      <c r="AU507" s="9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  <c r="BL507" s="1"/>
      <c r="BM507" s="1"/>
      <c r="BN507" s="1"/>
      <c r="BO507" s="1"/>
      <c r="BP507" s="1"/>
      <c r="BQ507" s="1"/>
      <c r="BR507" s="1"/>
      <c r="BS507" s="1"/>
      <c r="BT507" s="1"/>
      <c r="BU507" s="1"/>
      <c r="BV507" s="1"/>
      <c r="BW507" s="1"/>
      <c r="BX507" s="1"/>
      <c r="BY507" s="1"/>
      <c r="BZ507" s="1"/>
      <c r="CA507" s="1"/>
      <c r="CB507" s="1"/>
      <c r="CC507" s="1"/>
    </row>
    <row r="508" spans="1:81" ht="18.75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86"/>
      <c r="T508" s="1"/>
      <c r="U508" s="1"/>
      <c r="V508" s="89"/>
      <c r="W508" s="3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86"/>
      <c r="AN508" s="1"/>
      <c r="AO508" s="1"/>
      <c r="AP508" s="1"/>
      <c r="AQ508" s="86"/>
      <c r="AR508" s="9"/>
      <c r="AS508" s="9"/>
      <c r="AT508" s="9"/>
      <c r="AU508" s="9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  <c r="BL508" s="1"/>
      <c r="BM508" s="1"/>
      <c r="BN508" s="1"/>
      <c r="BO508" s="1"/>
      <c r="BP508" s="1"/>
      <c r="BQ508" s="1"/>
      <c r="BR508" s="1"/>
      <c r="BS508" s="1"/>
      <c r="BT508" s="1"/>
      <c r="BU508" s="1"/>
      <c r="BV508" s="1"/>
      <c r="BW508" s="1"/>
      <c r="BX508" s="1"/>
      <c r="BY508" s="1"/>
      <c r="BZ508" s="1"/>
      <c r="CA508" s="1"/>
      <c r="CB508" s="1"/>
      <c r="CC508" s="1"/>
    </row>
    <row r="509" spans="1:81" ht="18.75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86"/>
      <c r="T509" s="1"/>
      <c r="U509" s="1"/>
      <c r="V509" s="89"/>
      <c r="W509" s="3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86"/>
      <c r="AN509" s="1"/>
      <c r="AO509" s="1"/>
      <c r="AP509" s="1"/>
      <c r="AQ509" s="86"/>
      <c r="AR509" s="9"/>
      <c r="AS509" s="9"/>
      <c r="AT509" s="9"/>
      <c r="AU509" s="9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  <c r="BL509" s="1"/>
      <c r="BM509" s="1"/>
      <c r="BN509" s="1"/>
      <c r="BO509" s="1"/>
      <c r="BP509" s="1"/>
      <c r="BQ509" s="1"/>
      <c r="BR509" s="1"/>
      <c r="BS509" s="1"/>
      <c r="BT509" s="1"/>
      <c r="BU509" s="1"/>
      <c r="BV509" s="1"/>
      <c r="BW509" s="1"/>
      <c r="BX509" s="1"/>
      <c r="BY509" s="1"/>
      <c r="BZ509" s="1"/>
      <c r="CA509" s="1"/>
      <c r="CB509" s="1"/>
      <c r="CC509" s="1"/>
    </row>
    <row r="510" spans="1:81" ht="18.75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86"/>
      <c r="T510" s="1"/>
      <c r="U510" s="1"/>
      <c r="V510" s="89"/>
      <c r="W510" s="3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86"/>
      <c r="AN510" s="1"/>
      <c r="AO510" s="1"/>
      <c r="AP510" s="1"/>
      <c r="AQ510" s="86"/>
      <c r="AR510" s="9"/>
      <c r="AS510" s="9"/>
      <c r="AT510" s="9"/>
      <c r="AU510" s="9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  <c r="BL510" s="1"/>
      <c r="BM510" s="1"/>
      <c r="BN510" s="1"/>
      <c r="BO510" s="1"/>
      <c r="BP510" s="1"/>
      <c r="BQ510" s="1"/>
      <c r="BR510" s="1"/>
      <c r="BS510" s="1"/>
      <c r="BT510" s="1"/>
      <c r="BU510" s="1"/>
      <c r="BV510" s="1"/>
      <c r="BW510" s="1"/>
      <c r="BX510" s="1"/>
      <c r="BY510" s="1"/>
      <c r="BZ510" s="1"/>
      <c r="CA510" s="1"/>
      <c r="CB510" s="1"/>
      <c r="CC510" s="1"/>
    </row>
    <row r="511" spans="1:81" ht="18.75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86"/>
      <c r="T511" s="1"/>
      <c r="U511" s="1"/>
      <c r="V511" s="89"/>
      <c r="W511" s="3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86"/>
      <c r="AN511" s="1"/>
      <c r="AO511" s="1"/>
      <c r="AP511" s="1"/>
      <c r="AQ511" s="86"/>
      <c r="AR511" s="9"/>
      <c r="AS511" s="9"/>
      <c r="AT511" s="9"/>
      <c r="AU511" s="9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  <c r="BL511" s="1"/>
      <c r="BM511" s="1"/>
      <c r="BN511" s="1"/>
      <c r="BO511" s="1"/>
      <c r="BP511" s="1"/>
      <c r="BQ511" s="1"/>
      <c r="BR511" s="1"/>
      <c r="BS511" s="1"/>
      <c r="BT511" s="1"/>
      <c r="BU511" s="1"/>
      <c r="BV511" s="1"/>
      <c r="BW511" s="1"/>
      <c r="BX511" s="1"/>
      <c r="BY511" s="1"/>
      <c r="BZ511" s="1"/>
      <c r="CA511" s="1"/>
      <c r="CB511" s="1"/>
      <c r="CC511" s="1"/>
    </row>
    <row r="512" spans="1:81" ht="18.75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86"/>
      <c r="T512" s="1"/>
      <c r="U512" s="1"/>
      <c r="V512" s="89"/>
      <c r="W512" s="3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86"/>
      <c r="AN512" s="1"/>
      <c r="AO512" s="1"/>
      <c r="AP512" s="1"/>
      <c r="AQ512" s="86"/>
      <c r="AR512" s="9"/>
      <c r="AS512" s="9"/>
      <c r="AT512" s="9"/>
      <c r="AU512" s="9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  <c r="BL512" s="1"/>
      <c r="BM512" s="1"/>
      <c r="BN512" s="1"/>
      <c r="BO512" s="1"/>
      <c r="BP512" s="1"/>
      <c r="BQ512" s="1"/>
      <c r="BR512" s="1"/>
      <c r="BS512" s="1"/>
      <c r="BT512" s="1"/>
      <c r="BU512" s="1"/>
      <c r="BV512" s="1"/>
      <c r="BW512" s="1"/>
      <c r="BX512" s="1"/>
      <c r="BY512" s="1"/>
      <c r="BZ512" s="1"/>
      <c r="CA512" s="1"/>
      <c r="CB512" s="1"/>
      <c r="CC512" s="1"/>
    </row>
    <row r="513" spans="1:81" ht="18.75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86"/>
      <c r="T513" s="1"/>
      <c r="U513" s="1"/>
      <c r="V513" s="89"/>
      <c r="W513" s="3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86"/>
      <c r="AN513" s="1"/>
      <c r="AO513" s="1"/>
      <c r="AP513" s="1"/>
      <c r="AQ513" s="86"/>
      <c r="AR513" s="9"/>
      <c r="AS513" s="9"/>
      <c r="AT513" s="9"/>
      <c r="AU513" s="9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  <c r="BL513" s="1"/>
      <c r="BM513" s="1"/>
      <c r="BN513" s="1"/>
      <c r="BO513" s="1"/>
      <c r="BP513" s="1"/>
      <c r="BQ513" s="1"/>
      <c r="BR513" s="1"/>
      <c r="BS513" s="1"/>
      <c r="BT513" s="1"/>
      <c r="BU513" s="1"/>
      <c r="BV513" s="1"/>
      <c r="BW513" s="1"/>
      <c r="BX513" s="1"/>
      <c r="BY513" s="1"/>
      <c r="BZ513" s="1"/>
      <c r="CA513" s="1"/>
      <c r="CB513" s="1"/>
      <c r="CC513" s="1"/>
    </row>
    <row r="514" spans="1:81" ht="18.75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86"/>
      <c r="T514" s="1"/>
      <c r="U514" s="1"/>
      <c r="V514" s="89"/>
      <c r="W514" s="3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86"/>
      <c r="AN514" s="1"/>
      <c r="AO514" s="1"/>
      <c r="AP514" s="1"/>
      <c r="AQ514" s="86"/>
      <c r="AR514" s="9"/>
      <c r="AS514" s="9"/>
      <c r="AT514" s="9"/>
      <c r="AU514" s="9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  <c r="BL514" s="1"/>
      <c r="BM514" s="1"/>
      <c r="BN514" s="1"/>
      <c r="BO514" s="1"/>
      <c r="BP514" s="1"/>
      <c r="BQ514" s="1"/>
      <c r="BR514" s="1"/>
      <c r="BS514" s="1"/>
      <c r="BT514" s="1"/>
      <c r="BU514" s="1"/>
      <c r="BV514" s="1"/>
      <c r="BW514" s="1"/>
      <c r="BX514" s="1"/>
      <c r="BY514" s="1"/>
      <c r="BZ514" s="1"/>
      <c r="CA514" s="1"/>
      <c r="CB514" s="1"/>
      <c r="CC514" s="1"/>
    </row>
    <row r="515" spans="1:81" ht="18.75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86"/>
      <c r="T515" s="1"/>
      <c r="U515" s="1"/>
      <c r="V515" s="89"/>
      <c r="W515" s="3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86"/>
      <c r="AN515" s="1"/>
      <c r="AO515" s="1"/>
      <c r="AP515" s="1"/>
      <c r="AQ515" s="86"/>
      <c r="AR515" s="9"/>
      <c r="AS515" s="9"/>
      <c r="AT515" s="9"/>
      <c r="AU515" s="9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  <c r="BL515" s="1"/>
      <c r="BM515" s="1"/>
      <c r="BN515" s="1"/>
      <c r="BO515" s="1"/>
      <c r="BP515" s="1"/>
      <c r="BQ515" s="1"/>
      <c r="BR515" s="1"/>
      <c r="BS515" s="1"/>
      <c r="BT515" s="1"/>
      <c r="BU515" s="1"/>
      <c r="BV515" s="1"/>
      <c r="BW515" s="1"/>
      <c r="BX515" s="1"/>
      <c r="BY515" s="1"/>
      <c r="BZ515" s="1"/>
      <c r="CA515" s="1"/>
      <c r="CB515" s="1"/>
      <c r="CC515" s="1"/>
    </row>
    <row r="516" spans="1:81" ht="18.75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86"/>
      <c r="T516" s="1"/>
      <c r="U516" s="1"/>
      <c r="V516" s="89"/>
      <c r="W516" s="3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86"/>
      <c r="AN516" s="1"/>
      <c r="AO516" s="1"/>
      <c r="AP516" s="1"/>
      <c r="AQ516" s="86"/>
      <c r="AR516" s="9"/>
      <c r="AS516" s="9"/>
      <c r="AT516" s="9"/>
      <c r="AU516" s="9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  <c r="BL516" s="1"/>
      <c r="BM516" s="1"/>
      <c r="BN516" s="1"/>
      <c r="BO516" s="1"/>
      <c r="BP516" s="1"/>
      <c r="BQ516" s="1"/>
      <c r="BR516" s="1"/>
      <c r="BS516" s="1"/>
      <c r="BT516" s="1"/>
      <c r="BU516" s="1"/>
      <c r="BV516" s="1"/>
      <c r="BW516" s="1"/>
      <c r="BX516" s="1"/>
      <c r="BY516" s="1"/>
      <c r="BZ516" s="1"/>
      <c r="CA516" s="1"/>
      <c r="CB516" s="1"/>
      <c r="CC516" s="1"/>
    </row>
    <row r="517" spans="1:81" ht="18.75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86"/>
      <c r="T517" s="1"/>
      <c r="U517" s="1"/>
      <c r="V517" s="89"/>
      <c r="W517" s="3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86"/>
      <c r="AN517" s="1"/>
      <c r="AO517" s="1"/>
      <c r="AP517" s="1"/>
      <c r="AQ517" s="86"/>
      <c r="AR517" s="9"/>
      <c r="AS517" s="9"/>
      <c r="AT517" s="9"/>
      <c r="AU517" s="9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  <c r="BL517" s="1"/>
      <c r="BM517" s="1"/>
      <c r="BN517" s="1"/>
      <c r="BO517" s="1"/>
      <c r="BP517" s="1"/>
      <c r="BQ517" s="1"/>
      <c r="BR517" s="1"/>
      <c r="BS517" s="1"/>
      <c r="BT517" s="1"/>
      <c r="BU517" s="1"/>
      <c r="BV517" s="1"/>
      <c r="BW517" s="1"/>
      <c r="BX517" s="1"/>
      <c r="BY517" s="1"/>
      <c r="BZ517" s="1"/>
      <c r="CA517" s="1"/>
      <c r="CB517" s="1"/>
      <c r="CC517" s="1"/>
    </row>
    <row r="518" spans="1:81" ht="18.75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86"/>
      <c r="T518" s="1"/>
      <c r="U518" s="1"/>
      <c r="V518" s="89"/>
      <c r="W518" s="3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86"/>
      <c r="AN518" s="1"/>
      <c r="AO518" s="1"/>
      <c r="AP518" s="1"/>
      <c r="AQ518" s="86"/>
      <c r="AR518" s="9"/>
      <c r="AS518" s="9"/>
      <c r="AT518" s="9"/>
      <c r="AU518" s="9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  <c r="BL518" s="1"/>
      <c r="BM518" s="1"/>
      <c r="BN518" s="1"/>
      <c r="BO518" s="1"/>
      <c r="BP518" s="1"/>
      <c r="BQ518" s="1"/>
      <c r="BR518" s="1"/>
      <c r="BS518" s="1"/>
      <c r="BT518" s="1"/>
      <c r="BU518" s="1"/>
      <c r="BV518" s="1"/>
      <c r="BW518" s="1"/>
      <c r="BX518" s="1"/>
      <c r="BY518" s="1"/>
      <c r="BZ518" s="1"/>
      <c r="CA518" s="1"/>
      <c r="CB518" s="1"/>
      <c r="CC518" s="1"/>
    </row>
    <row r="519" spans="1:81" ht="18.75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86"/>
      <c r="T519" s="1"/>
      <c r="U519" s="1"/>
      <c r="V519" s="89"/>
      <c r="W519" s="3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86"/>
      <c r="AN519" s="1"/>
      <c r="AO519" s="1"/>
      <c r="AP519" s="1"/>
      <c r="AQ519" s="86"/>
      <c r="AR519" s="9"/>
      <c r="AS519" s="9"/>
      <c r="AT519" s="9"/>
      <c r="AU519" s="9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  <c r="BL519" s="1"/>
      <c r="BM519" s="1"/>
      <c r="BN519" s="1"/>
      <c r="BO519" s="1"/>
      <c r="BP519" s="1"/>
      <c r="BQ519" s="1"/>
      <c r="BR519" s="1"/>
      <c r="BS519" s="1"/>
      <c r="BT519" s="1"/>
      <c r="BU519" s="1"/>
      <c r="BV519" s="1"/>
      <c r="BW519" s="1"/>
      <c r="BX519" s="1"/>
      <c r="BY519" s="1"/>
      <c r="BZ519" s="1"/>
      <c r="CA519" s="1"/>
      <c r="CB519" s="1"/>
      <c r="CC519" s="1"/>
    </row>
    <row r="520" spans="1:81" ht="18.75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86"/>
      <c r="T520" s="1"/>
      <c r="U520" s="1"/>
      <c r="V520" s="89"/>
      <c r="W520" s="3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86"/>
      <c r="AN520" s="1"/>
      <c r="AO520" s="1"/>
      <c r="AP520" s="1"/>
      <c r="AQ520" s="86"/>
      <c r="AR520" s="9"/>
      <c r="AS520" s="9"/>
      <c r="AT520" s="9"/>
      <c r="AU520" s="9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  <c r="BL520" s="1"/>
      <c r="BM520" s="1"/>
      <c r="BN520" s="1"/>
      <c r="BO520" s="1"/>
      <c r="BP520" s="1"/>
      <c r="BQ520" s="1"/>
      <c r="BR520" s="1"/>
      <c r="BS520" s="1"/>
      <c r="BT520" s="1"/>
      <c r="BU520" s="1"/>
      <c r="BV520" s="1"/>
      <c r="BW520" s="1"/>
      <c r="BX520" s="1"/>
      <c r="BY520" s="1"/>
      <c r="BZ520" s="1"/>
      <c r="CA520" s="1"/>
      <c r="CB520" s="1"/>
      <c r="CC520" s="1"/>
    </row>
    <row r="521" spans="1:81" ht="18.75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86"/>
      <c r="T521" s="1"/>
      <c r="U521" s="1"/>
      <c r="V521" s="89"/>
      <c r="W521" s="3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86"/>
      <c r="AN521" s="1"/>
      <c r="AO521" s="1"/>
      <c r="AP521" s="1"/>
      <c r="AQ521" s="86"/>
      <c r="AR521" s="9"/>
      <c r="AS521" s="9"/>
      <c r="AT521" s="9"/>
      <c r="AU521" s="9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  <c r="BL521" s="1"/>
      <c r="BM521" s="1"/>
      <c r="BN521" s="1"/>
      <c r="BO521" s="1"/>
      <c r="BP521" s="1"/>
      <c r="BQ521" s="1"/>
      <c r="BR521" s="1"/>
      <c r="BS521" s="1"/>
      <c r="BT521" s="1"/>
      <c r="BU521" s="1"/>
      <c r="BV521" s="1"/>
      <c r="BW521" s="1"/>
      <c r="BX521" s="1"/>
      <c r="BY521" s="1"/>
      <c r="BZ521" s="1"/>
      <c r="CA521" s="1"/>
      <c r="CB521" s="1"/>
      <c r="CC521" s="1"/>
    </row>
    <row r="522" spans="1:81" ht="18.75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86"/>
      <c r="T522" s="1"/>
      <c r="U522" s="1"/>
      <c r="V522" s="89"/>
      <c r="W522" s="3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86"/>
      <c r="AN522" s="1"/>
      <c r="AO522" s="1"/>
      <c r="AP522" s="1"/>
      <c r="AQ522" s="86"/>
      <c r="AR522" s="9"/>
      <c r="AS522" s="9"/>
      <c r="AT522" s="9"/>
      <c r="AU522" s="9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  <c r="BL522" s="1"/>
      <c r="BM522" s="1"/>
      <c r="BN522" s="1"/>
      <c r="BO522" s="1"/>
      <c r="BP522" s="1"/>
      <c r="BQ522" s="1"/>
      <c r="BR522" s="1"/>
      <c r="BS522" s="1"/>
      <c r="BT522" s="1"/>
      <c r="BU522" s="1"/>
      <c r="BV522" s="1"/>
      <c r="BW522" s="1"/>
      <c r="BX522" s="1"/>
      <c r="BY522" s="1"/>
      <c r="BZ522" s="1"/>
      <c r="CA522" s="1"/>
      <c r="CB522" s="1"/>
      <c r="CC522" s="1"/>
    </row>
    <row r="523" spans="1:81" ht="18.75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86"/>
      <c r="T523" s="1"/>
      <c r="U523" s="1"/>
      <c r="V523" s="89"/>
      <c r="W523" s="3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86"/>
      <c r="AN523" s="1"/>
      <c r="AO523" s="1"/>
      <c r="AP523" s="1"/>
      <c r="AQ523" s="86"/>
      <c r="AR523" s="9"/>
      <c r="AS523" s="9"/>
      <c r="AT523" s="9"/>
      <c r="AU523" s="9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  <c r="BL523" s="1"/>
      <c r="BM523" s="1"/>
      <c r="BN523" s="1"/>
      <c r="BO523" s="1"/>
      <c r="BP523" s="1"/>
      <c r="BQ523" s="1"/>
      <c r="BR523" s="1"/>
      <c r="BS523" s="1"/>
      <c r="BT523" s="1"/>
      <c r="BU523" s="1"/>
      <c r="BV523" s="1"/>
      <c r="BW523" s="1"/>
      <c r="BX523" s="1"/>
      <c r="BY523" s="1"/>
      <c r="BZ523" s="1"/>
      <c r="CA523" s="1"/>
      <c r="CB523" s="1"/>
      <c r="CC523" s="1"/>
    </row>
    <row r="524" spans="1:81" ht="18.75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86"/>
      <c r="T524" s="1"/>
      <c r="U524" s="1"/>
      <c r="V524" s="89"/>
      <c r="W524" s="3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86"/>
      <c r="AN524" s="1"/>
      <c r="AO524" s="1"/>
      <c r="AP524" s="1"/>
      <c r="AQ524" s="86"/>
      <c r="AR524" s="9"/>
      <c r="AS524" s="9"/>
      <c r="AT524" s="9"/>
      <c r="AU524" s="9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  <c r="BL524" s="1"/>
      <c r="BM524" s="1"/>
      <c r="BN524" s="1"/>
      <c r="BO524" s="1"/>
      <c r="BP524" s="1"/>
      <c r="BQ524" s="1"/>
      <c r="BR524" s="1"/>
      <c r="BS524" s="1"/>
      <c r="BT524" s="1"/>
      <c r="BU524" s="1"/>
      <c r="BV524" s="1"/>
      <c r="BW524" s="1"/>
      <c r="BX524" s="1"/>
      <c r="BY524" s="1"/>
      <c r="BZ524" s="1"/>
      <c r="CA524" s="1"/>
      <c r="CB524" s="1"/>
      <c r="CC524" s="1"/>
    </row>
    <row r="525" spans="1:81" ht="18.75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86"/>
      <c r="T525" s="1"/>
      <c r="U525" s="1"/>
      <c r="V525" s="89"/>
      <c r="W525" s="3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86"/>
      <c r="AN525" s="1"/>
      <c r="AO525" s="1"/>
      <c r="AP525" s="1"/>
      <c r="AQ525" s="86"/>
      <c r="AR525" s="9"/>
      <c r="AS525" s="9"/>
      <c r="AT525" s="9"/>
      <c r="AU525" s="9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  <c r="BL525" s="1"/>
      <c r="BM525" s="1"/>
      <c r="BN525" s="1"/>
      <c r="BO525" s="1"/>
      <c r="BP525" s="1"/>
      <c r="BQ525" s="1"/>
      <c r="BR525" s="1"/>
      <c r="BS525" s="1"/>
      <c r="BT525" s="1"/>
      <c r="BU525" s="1"/>
      <c r="BV525" s="1"/>
      <c r="BW525" s="1"/>
      <c r="BX525" s="1"/>
      <c r="BY525" s="1"/>
      <c r="BZ525" s="1"/>
      <c r="CA525" s="1"/>
      <c r="CB525" s="1"/>
      <c r="CC525" s="1"/>
    </row>
    <row r="526" spans="1:81" ht="18.75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86"/>
      <c r="T526" s="1"/>
      <c r="U526" s="1"/>
      <c r="V526" s="89"/>
      <c r="W526" s="3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86"/>
      <c r="AN526" s="1"/>
      <c r="AO526" s="1"/>
      <c r="AP526" s="1"/>
      <c r="AQ526" s="86"/>
      <c r="AR526" s="9"/>
      <c r="AS526" s="9"/>
      <c r="AT526" s="9"/>
      <c r="AU526" s="9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  <c r="BL526" s="1"/>
      <c r="BM526" s="1"/>
      <c r="BN526" s="1"/>
      <c r="BO526" s="1"/>
      <c r="BP526" s="1"/>
      <c r="BQ526" s="1"/>
      <c r="BR526" s="1"/>
      <c r="BS526" s="1"/>
      <c r="BT526" s="1"/>
      <c r="BU526" s="1"/>
      <c r="BV526" s="1"/>
      <c r="BW526" s="1"/>
      <c r="BX526" s="1"/>
      <c r="BY526" s="1"/>
      <c r="BZ526" s="1"/>
      <c r="CA526" s="1"/>
      <c r="CB526" s="1"/>
      <c r="CC526" s="1"/>
    </row>
    <row r="527" spans="1:81" ht="18.75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86"/>
      <c r="T527" s="1"/>
      <c r="U527" s="1"/>
      <c r="V527" s="89"/>
      <c r="W527" s="3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86"/>
      <c r="AN527" s="1"/>
      <c r="AO527" s="1"/>
      <c r="AP527" s="1"/>
      <c r="AQ527" s="86"/>
      <c r="AR527" s="9"/>
      <c r="AS527" s="9"/>
      <c r="AT527" s="9"/>
      <c r="AU527" s="9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  <c r="BL527" s="1"/>
      <c r="BM527" s="1"/>
      <c r="BN527" s="1"/>
      <c r="BO527" s="1"/>
      <c r="BP527" s="1"/>
      <c r="BQ527" s="1"/>
      <c r="BR527" s="1"/>
      <c r="BS527" s="1"/>
      <c r="BT527" s="1"/>
      <c r="BU527" s="1"/>
      <c r="BV527" s="1"/>
      <c r="BW527" s="1"/>
      <c r="BX527" s="1"/>
      <c r="BY527" s="1"/>
      <c r="BZ527" s="1"/>
      <c r="CA527" s="1"/>
      <c r="CB527" s="1"/>
      <c r="CC527" s="1"/>
    </row>
    <row r="528" spans="1:81" ht="18.75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86"/>
      <c r="T528" s="1"/>
      <c r="U528" s="1"/>
      <c r="V528" s="89"/>
      <c r="W528" s="3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86"/>
      <c r="AN528" s="1"/>
      <c r="AO528" s="1"/>
      <c r="AP528" s="1"/>
      <c r="AQ528" s="86"/>
      <c r="AR528" s="9"/>
      <c r="AS528" s="9"/>
      <c r="AT528" s="9"/>
      <c r="AU528" s="9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  <c r="BL528" s="1"/>
      <c r="BM528" s="1"/>
      <c r="BN528" s="1"/>
      <c r="BO528" s="1"/>
      <c r="BP528" s="1"/>
      <c r="BQ528" s="1"/>
      <c r="BR528" s="1"/>
      <c r="BS528" s="1"/>
      <c r="BT528" s="1"/>
      <c r="BU528" s="1"/>
      <c r="BV528" s="1"/>
      <c r="BW528" s="1"/>
      <c r="BX528" s="1"/>
      <c r="BY528" s="1"/>
      <c r="BZ528" s="1"/>
      <c r="CA528" s="1"/>
      <c r="CB528" s="1"/>
      <c r="CC528" s="1"/>
    </row>
    <row r="529" spans="1:81" ht="18.75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86"/>
      <c r="T529" s="1"/>
      <c r="U529" s="1"/>
      <c r="V529" s="89"/>
      <c r="W529" s="3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86"/>
      <c r="AN529" s="1"/>
      <c r="AO529" s="1"/>
      <c r="AP529" s="1"/>
      <c r="AQ529" s="86"/>
      <c r="AR529" s="9"/>
      <c r="AS529" s="9"/>
      <c r="AT529" s="9"/>
      <c r="AU529" s="9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  <c r="BL529" s="1"/>
      <c r="BM529" s="1"/>
      <c r="BN529" s="1"/>
      <c r="BO529" s="1"/>
      <c r="BP529" s="1"/>
      <c r="BQ529" s="1"/>
      <c r="BR529" s="1"/>
      <c r="BS529" s="1"/>
      <c r="BT529" s="1"/>
      <c r="BU529" s="1"/>
      <c r="BV529" s="1"/>
      <c r="BW529" s="1"/>
      <c r="BX529" s="1"/>
      <c r="BY529" s="1"/>
      <c r="BZ529" s="1"/>
      <c r="CA529" s="1"/>
      <c r="CB529" s="1"/>
      <c r="CC529" s="1"/>
    </row>
    <row r="530" spans="1:81" ht="18.75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86"/>
      <c r="T530" s="1"/>
      <c r="U530" s="1"/>
      <c r="V530" s="89"/>
      <c r="W530" s="3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86"/>
      <c r="AN530" s="1"/>
      <c r="AO530" s="1"/>
      <c r="AP530" s="1"/>
      <c r="AQ530" s="86"/>
      <c r="AR530" s="9"/>
      <c r="AS530" s="9"/>
      <c r="AT530" s="9"/>
      <c r="AU530" s="9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  <c r="BL530" s="1"/>
      <c r="BM530" s="1"/>
      <c r="BN530" s="1"/>
      <c r="BO530" s="1"/>
      <c r="BP530" s="1"/>
      <c r="BQ530" s="1"/>
      <c r="BR530" s="1"/>
      <c r="BS530" s="1"/>
      <c r="BT530" s="1"/>
      <c r="BU530" s="1"/>
      <c r="BV530" s="1"/>
      <c r="BW530" s="1"/>
      <c r="BX530" s="1"/>
      <c r="BY530" s="1"/>
      <c r="BZ530" s="1"/>
      <c r="CA530" s="1"/>
      <c r="CB530" s="1"/>
      <c r="CC530" s="1"/>
    </row>
    <row r="531" spans="1:81" ht="18.75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86"/>
      <c r="T531" s="1"/>
      <c r="U531" s="1"/>
      <c r="V531" s="89"/>
      <c r="W531" s="3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86"/>
      <c r="AN531" s="1"/>
      <c r="AO531" s="1"/>
      <c r="AP531" s="1"/>
      <c r="AQ531" s="86"/>
      <c r="AR531" s="9"/>
      <c r="AS531" s="9"/>
      <c r="AT531" s="9"/>
      <c r="AU531" s="9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  <c r="BL531" s="1"/>
      <c r="BM531" s="1"/>
      <c r="BN531" s="1"/>
      <c r="BO531" s="1"/>
      <c r="BP531" s="1"/>
      <c r="BQ531" s="1"/>
      <c r="BR531" s="1"/>
      <c r="BS531" s="1"/>
      <c r="BT531" s="1"/>
      <c r="BU531" s="1"/>
      <c r="BV531" s="1"/>
      <c r="BW531" s="1"/>
      <c r="BX531" s="1"/>
      <c r="BY531" s="1"/>
      <c r="BZ531" s="1"/>
      <c r="CA531" s="1"/>
      <c r="CB531" s="1"/>
      <c r="CC531" s="1"/>
    </row>
    <row r="532" spans="1:81" ht="18.75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86"/>
      <c r="T532" s="1"/>
      <c r="U532" s="1"/>
      <c r="V532" s="89"/>
      <c r="W532" s="3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86"/>
      <c r="AN532" s="1"/>
      <c r="AO532" s="1"/>
      <c r="AP532" s="1"/>
      <c r="AQ532" s="86"/>
      <c r="AR532" s="9"/>
      <c r="AS532" s="9"/>
      <c r="AT532" s="9"/>
      <c r="AU532" s="9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  <c r="BL532" s="1"/>
      <c r="BM532" s="1"/>
      <c r="BN532" s="1"/>
      <c r="BO532" s="1"/>
      <c r="BP532" s="1"/>
      <c r="BQ532" s="1"/>
      <c r="BR532" s="1"/>
      <c r="BS532" s="1"/>
      <c r="BT532" s="1"/>
      <c r="BU532" s="1"/>
      <c r="BV532" s="1"/>
      <c r="BW532" s="1"/>
      <c r="BX532" s="1"/>
      <c r="BY532" s="1"/>
      <c r="BZ532" s="1"/>
      <c r="CA532" s="1"/>
      <c r="CB532" s="1"/>
      <c r="CC532" s="1"/>
    </row>
    <row r="533" spans="1:81" ht="18.75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86"/>
      <c r="T533" s="1"/>
      <c r="U533" s="1"/>
      <c r="V533" s="89"/>
      <c r="W533" s="3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86"/>
      <c r="AN533" s="1"/>
      <c r="AO533" s="1"/>
      <c r="AP533" s="1"/>
      <c r="AQ533" s="86"/>
      <c r="AR533" s="9"/>
      <c r="AS533" s="9"/>
      <c r="AT533" s="9"/>
      <c r="AU533" s="9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  <c r="BL533" s="1"/>
      <c r="BM533" s="1"/>
      <c r="BN533" s="1"/>
      <c r="BO533" s="1"/>
      <c r="BP533" s="1"/>
      <c r="BQ533" s="1"/>
      <c r="BR533" s="1"/>
      <c r="BS533" s="1"/>
      <c r="BT533" s="1"/>
      <c r="BU533" s="1"/>
      <c r="BV533" s="1"/>
      <c r="BW533" s="1"/>
      <c r="BX533" s="1"/>
      <c r="BY533" s="1"/>
      <c r="BZ533" s="1"/>
      <c r="CA533" s="1"/>
      <c r="CB533" s="1"/>
      <c r="CC533" s="1"/>
    </row>
    <row r="534" spans="1:81" ht="18.75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86"/>
      <c r="T534" s="1"/>
      <c r="U534" s="1"/>
      <c r="V534" s="89"/>
      <c r="W534" s="3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86"/>
      <c r="AN534" s="1"/>
      <c r="AO534" s="1"/>
      <c r="AP534" s="1"/>
      <c r="AQ534" s="86"/>
      <c r="AR534" s="9"/>
      <c r="AS534" s="9"/>
      <c r="AT534" s="9"/>
      <c r="AU534" s="9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  <c r="BL534" s="1"/>
      <c r="BM534" s="1"/>
      <c r="BN534" s="1"/>
      <c r="BO534" s="1"/>
      <c r="BP534" s="1"/>
      <c r="BQ534" s="1"/>
      <c r="BR534" s="1"/>
      <c r="BS534" s="1"/>
      <c r="BT534" s="1"/>
      <c r="BU534" s="1"/>
      <c r="BV534" s="1"/>
      <c r="BW534" s="1"/>
      <c r="BX534" s="1"/>
      <c r="BY534" s="1"/>
      <c r="BZ534" s="1"/>
      <c r="CA534" s="1"/>
      <c r="CB534" s="1"/>
      <c r="CC534" s="1"/>
    </row>
    <row r="535" spans="1:81" ht="18.75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86"/>
      <c r="T535" s="1"/>
      <c r="U535" s="1"/>
      <c r="V535" s="89"/>
      <c r="W535" s="3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86"/>
      <c r="AN535" s="1"/>
      <c r="AO535" s="1"/>
      <c r="AP535" s="1"/>
      <c r="AQ535" s="86"/>
      <c r="AR535" s="9"/>
      <c r="AS535" s="9"/>
      <c r="AT535" s="9"/>
      <c r="AU535" s="9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  <c r="BL535" s="1"/>
      <c r="BM535" s="1"/>
      <c r="BN535" s="1"/>
      <c r="BO535" s="1"/>
      <c r="BP535" s="1"/>
      <c r="BQ535" s="1"/>
      <c r="BR535" s="1"/>
      <c r="BS535" s="1"/>
      <c r="BT535" s="1"/>
      <c r="BU535" s="1"/>
      <c r="BV535" s="1"/>
      <c r="BW535" s="1"/>
      <c r="BX535" s="1"/>
      <c r="BY535" s="1"/>
      <c r="BZ535" s="1"/>
      <c r="CA535" s="1"/>
      <c r="CB535" s="1"/>
      <c r="CC535" s="1"/>
    </row>
    <row r="536" spans="1:81" ht="18.75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86"/>
      <c r="T536" s="1"/>
      <c r="U536" s="1"/>
      <c r="V536" s="89"/>
      <c r="W536" s="3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86"/>
      <c r="AN536" s="1"/>
      <c r="AO536" s="1"/>
      <c r="AP536" s="1"/>
      <c r="AQ536" s="86"/>
      <c r="AR536" s="9"/>
      <c r="AS536" s="9"/>
      <c r="AT536" s="9"/>
      <c r="AU536" s="9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  <c r="BL536" s="1"/>
      <c r="BM536" s="1"/>
      <c r="BN536" s="1"/>
      <c r="BO536" s="1"/>
      <c r="BP536" s="1"/>
      <c r="BQ536" s="1"/>
      <c r="BR536" s="1"/>
      <c r="BS536" s="1"/>
      <c r="BT536" s="1"/>
      <c r="BU536" s="1"/>
      <c r="BV536" s="1"/>
      <c r="BW536" s="1"/>
      <c r="BX536" s="1"/>
      <c r="BY536" s="1"/>
      <c r="BZ536" s="1"/>
      <c r="CA536" s="1"/>
      <c r="CB536" s="1"/>
      <c r="CC536" s="1"/>
    </row>
    <row r="537" spans="1:81" ht="18.75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86"/>
      <c r="T537" s="1"/>
      <c r="U537" s="1"/>
      <c r="V537" s="89"/>
      <c r="W537" s="3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86"/>
      <c r="AN537" s="1"/>
      <c r="AO537" s="1"/>
      <c r="AP537" s="1"/>
      <c r="AQ537" s="86"/>
      <c r="AR537" s="9"/>
      <c r="AS537" s="9"/>
      <c r="AT537" s="9"/>
      <c r="AU537" s="9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  <c r="BL537" s="1"/>
      <c r="BM537" s="1"/>
      <c r="BN537" s="1"/>
      <c r="BO537" s="1"/>
      <c r="BP537" s="1"/>
      <c r="BQ537" s="1"/>
      <c r="BR537" s="1"/>
      <c r="BS537" s="1"/>
      <c r="BT537" s="1"/>
      <c r="BU537" s="1"/>
      <c r="BV537" s="1"/>
      <c r="BW537" s="1"/>
      <c r="BX537" s="1"/>
      <c r="BY537" s="1"/>
      <c r="BZ537" s="1"/>
      <c r="CA537" s="1"/>
      <c r="CB537" s="1"/>
      <c r="CC537" s="1"/>
    </row>
    <row r="538" spans="1:81" ht="18.75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86"/>
      <c r="T538" s="1"/>
      <c r="U538" s="1"/>
      <c r="V538" s="89"/>
      <c r="W538" s="3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86"/>
      <c r="AN538" s="1"/>
      <c r="AO538" s="1"/>
      <c r="AP538" s="1"/>
      <c r="AQ538" s="86"/>
      <c r="AR538" s="9"/>
      <c r="AS538" s="9"/>
      <c r="AT538" s="9"/>
      <c r="AU538" s="9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  <c r="BL538" s="1"/>
      <c r="BM538" s="1"/>
      <c r="BN538" s="1"/>
      <c r="BO538" s="1"/>
      <c r="BP538" s="1"/>
      <c r="BQ538" s="1"/>
      <c r="BR538" s="1"/>
      <c r="BS538" s="1"/>
      <c r="BT538" s="1"/>
      <c r="BU538" s="1"/>
      <c r="BV538" s="1"/>
      <c r="BW538" s="1"/>
      <c r="BX538" s="1"/>
      <c r="BY538" s="1"/>
      <c r="BZ538" s="1"/>
      <c r="CA538" s="1"/>
      <c r="CB538" s="1"/>
      <c r="CC538" s="1"/>
    </row>
    <row r="539" spans="1:81" ht="18.75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86"/>
      <c r="T539" s="1"/>
      <c r="U539" s="1"/>
      <c r="V539" s="89"/>
      <c r="W539" s="3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86"/>
      <c r="AN539" s="1"/>
      <c r="AO539" s="1"/>
      <c r="AP539" s="1"/>
      <c r="AQ539" s="86"/>
      <c r="AR539" s="9"/>
      <c r="AS539" s="9"/>
      <c r="AT539" s="9"/>
      <c r="AU539" s="9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  <c r="BL539" s="1"/>
      <c r="BM539" s="1"/>
      <c r="BN539" s="1"/>
      <c r="BO539" s="1"/>
      <c r="BP539" s="1"/>
      <c r="BQ539" s="1"/>
      <c r="BR539" s="1"/>
      <c r="BS539" s="1"/>
      <c r="BT539" s="1"/>
      <c r="BU539" s="1"/>
      <c r="BV539" s="1"/>
      <c r="BW539" s="1"/>
      <c r="BX539" s="1"/>
      <c r="BY539" s="1"/>
      <c r="BZ539" s="1"/>
      <c r="CA539" s="1"/>
      <c r="CB539" s="1"/>
      <c r="CC539" s="1"/>
    </row>
    <row r="540" spans="1:81" ht="18.75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86"/>
      <c r="T540" s="1"/>
      <c r="U540" s="1"/>
      <c r="V540" s="89"/>
      <c r="W540" s="3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86"/>
      <c r="AN540" s="1"/>
      <c r="AO540" s="1"/>
      <c r="AP540" s="1"/>
      <c r="AQ540" s="86"/>
      <c r="AR540" s="9"/>
      <c r="AS540" s="9"/>
      <c r="AT540" s="9"/>
      <c r="AU540" s="9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  <c r="BL540" s="1"/>
      <c r="BM540" s="1"/>
      <c r="BN540" s="1"/>
      <c r="BO540" s="1"/>
      <c r="BP540" s="1"/>
      <c r="BQ540" s="1"/>
      <c r="BR540" s="1"/>
      <c r="BS540" s="1"/>
      <c r="BT540" s="1"/>
      <c r="BU540" s="1"/>
      <c r="BV540" s="1"/>
      <c r="BW540" s="1"/>
      <c r="BX540" s="1"/>
      <c r="BY540" s="1"/>
      <c r="BZ540" s="1"/>
      <c r="CA540" s="1"/>
      <c r="CB540" s="1"/>
      <c r="CC540" s="1"/>
    </row>
    <row r="541" spans="1:81" ht="18.75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86"/>
      <c r="T541" s="1"/>
      <c r="U541" s="1"/>
      <c r="V541" s="89"/>
      <c r="W541" s="3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86"/>
      <c r="AN541" s="1"/>
      <c r="AO541" s="1"/>
      <c r="AP541" s="1"/>
      <c r="AQ541" s="86"/>
      <c r="AR541" s="9"/>
      <c r="AS541" s="9"/>
      <c r="AT541" s="9"/>
      <c r="AU541" s="9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  <c r="BL541" s="1"/>
      <c r="BM541" s="1"/>
      <c r="BN541" s="1"/>
      <c r="BO541" s="1"/>
      <c r="BP541" s="1"/>
      <c r="BQ541" s="1"/>
      <c r="BR541" s="1"/>
      <c r="BS541" s="1"/>
      <c r="BT541" s="1"/>
      <c r="BU541" s="1"/>
      <c r="BV541" s="1"/>
      <c r="BW541" s="1"/>
      <c r="BX541" s="1"/>
      <c r="BY541" s="1"/>
      <c r="BZ541" s="1"/>
      <c r="CA541" s="1"/>
      <c r="CB541" s="1"/>
      <c r="CC541" s="1"/>
    </row>
    <row r="542" spans="1:81" ht="18.75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86"/>
      <c r="T542" s="1"/>
      <c r="U542" s="1"/>
      <c r="V542" s="89"/>
      <c r="W542" s="3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86"/>
      <c r="AN542" s="1"/>
      <c r="AO542" s="1"/>
      <c r="AP542" s="1"/>
      <c r="AQ542" s="86"/>
      <c r="AR542" s="9"/>
      <c r="AS542" s="9"/>
      <c r="AT542" s="9"/>
      <c r="AU542" s="9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  <c r="BL542" s="1"/>
      <c r="BM542" s="1"/>
      <c r="BN542" s="1"/>
      <c r="BO542" s="1"/>
      <c r="BP542" s="1"/>
      <c r="BQ542" s="1"/>
      <c r="BR542" s="1"/>
      <c r="BS542" s="1"/>
      <c r="BT542" s="1"/>
      <c r="BU542" s="1"/>
      <c r="BV542" s="1"/>
      <c r="BW542" s="1"/>
      <c r="BX542" s="1"/>
      <c r="BY542" s="1"/>
      <c r="BZ542" s="1"/>
      <c r="CA542" s="1"/>
      <c r="CB542" s="1"/>
      <c r="CC542" s="1"/>
    </row>
    <row r="543" spans="1:81" ht="18.75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86"/>
      <c r="T543" s="1"/>
      <c r="U543" s="1"/>
      <c r="V543" s="89"/>
      <c r="W543" s="3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86"/>
      <c r="AN543" s="1"/>
      <c r="AO543" s="1"/>
      <c r="AP543" s="1"/>
      <c r="AQ543" s="86"/>
      <c r="AR543" s="9"/>
      <c r="AS543" s="9"/>
      <c r="AT543" s="9"/>
      <c r="AU543" s="9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  <c r="BL543" s="1"/>
      <c r="BM543" s="1"/>
      <c r="BN543" s="1"/>
      <c r="BO543" s="1"/>
      <c r="BP543" s="1"/>
      <c r="BQ543" s="1"/>
      <c r="BR543" s="1"/>
      <c r="BS543" s="1"/>
      <c r="BT543" s="1"/>
      <c r="BU543" s="1"/>
      <c r="BV543" s="1"/>
      <c r="BW543" s="1"/>
      <c r="BX543" s="1"/>
      <c r="BY543" s="1"/>
      <c r="BZ543" s="1"/>
      <c r="CA543" s="1"/>
      <c r="CB543" s="1"/>
      <c r="CC543" s="1"/>
    </row>
    <row r="544" spans="1:81" ht="18.75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86"/>
      <c r="T544" s="1"/>
      <c r="U544" s="1"/>
      <c r="V544" s="89"/>
      <c r="W544" s="3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86"/>
      <c r="AN544" s="1"/>
      <c r="AO544" s="1"/>
      <c r="AP544" s="1"/>
      <c r="AQ544" s="86"/>
      <c r="AR544" s="9"/>
      <c r="AS544" s="9"/>
      <c r="AT544" s="9"/>
      <c r="AU544" s="9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  <c r="BL544" s="1"/>
      <c r="BM544" s="1"/>
      <c r="BN544" s="1"/>
      <c r="BO544" s="1"/>
      <c r="BP544" s="1"/>
      <c r="BQ544" s="1"/>
      <c r="BR544" s="1"/>
      <c r="BS544" s="1"/>
      <c r="BT544" s="1"/>
      <c r="BU544" s="1"/>
      <c r="BV544" s="1"/>
      <c r="BW544" s="1"/>
      <c r="BX544" s="1"/>
      <c r="BY544" s="1"/>
      <c r="BZ544" s="1"/>
      <c r="CA544" s="1"/>
      <c r="CB544" s="1"/>
      <c r="CC544" s="1"/>
    </row>
    <row r="545" spans="1:81" ht="18.75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86"/>
      <c r="T545" s="1"/>
      <c r="U545" s="1"/>
      <c r="V545" s="89"/>
      <c r="W545" s="3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86"/>
      <c r="AN545" s="1"/>
      <c r="AO545" s="1"/>
      <c r="AP545" s="1"/>
      <c r="AQ545" s="86"/>
      <c r="AR545" s="9"/>
      <c r="AS545" s="9"/>
      <c r="AT545" s="9"/>
      <c r="AU545" s="9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  <c r="BL545" s="1"/>
      <c r="BM545" s="1"/>
      <c r="BN545" s="1"/>
      <c r="BO545" s="1"/>
      <c r="BP545" s="1"/>
      <c r="BQ545" s="1"/>
      <c r="BR545" s="1"/>
      <c r="BS545" s="1"/>
      <c r="BT545" s="1"/>
      <c r="BU545" s="1"/>
      <c r="BV545" s="1"/>
      <c r="BW545" s="1"/>
      <c r="BX545" s="1"/>
      <c r="BY545" s="1"/>
      <c r="BZ545" s="1"/>
      <c r="CA545" s="1"/>
      <c r="CB545" s="1"/>
      <c r="CC545" s="1"/>
    </row>
    <row r="546" spans="1:81" ht="18.75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86"/>
      <c r="T546" s="1"/>
      <c r="U546" s="1"/>
      <c r="V546" s="89"/>
      <c r="W546" s="3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86"/>
      <c r="AN546" s="1"/>
      <c r="AO546" s="1"/>
      <c r="AP546" s="1"/>
      <c r="AQ546" s="86"/>
      <c r="AR546" s="9"/>
      <c r="AS546" s="9"/>
      <c r="AT546" s="9"/>
      <c r="AU546" s="9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  <c r="BL546" s="1"/>
      <c r="BM546" s="1"/>
      <c r="BN546" s="1"/>
      <c r="BO546" s="1"/>
      <c r="BP546" s="1"/>
      <c r="BQ546" s="1"/>
      <c r="BR546" s="1"/>
      <c r="BS546" s="1"/>
      <c r="BT546" s="1"/>
      <c r="BU546" s="1"/>
      <c r="BV546" s="1"/>
      <c r="BW546" s="1"/>
      <c r="BX546" s="1"/>
      <c r="BY546" s="1"/>
      <c r="BZ546" s="1"/>
      <c r="CA546" s="1"/>
      <c r="CB546" s="1"/>
      <c r="CC546" s="1"/>
    </row>
    <row r="547" spans="1:81" ht="18.75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86"/>
      <c r="T547" s="1"/>
      <c r="U547" s="1"/>
      <c r="V547" s="89"/>
      <c r="W547" s="3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86"/>
      <c r="AN547" s="1"/>
      <c r="AO547" s="1"/>
      <c r="AP547" s="1"/>
      <c r="AQ547" s="86"/>
      <c r="AR547" s="9"/>
      <c r="AS547" s="9"/>
      <c r="AT547" s="9"/>
      <c r="AU547" s="9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  <c r="BL547" s="1"/>
      <c r="BM547" s="1"/>
      <c r="BN547" s="1"/>
      <c r="BO547" s="1"/>
      <c r="BP547" s="1"/>
      <c r="BQ547" s="1"/>
      <c r="BR547" s="1"/>
      <c r="BS547" s="1"/>
      <c r="BT547" s="1"/>
      <c r="BU547" s="1"/>
      <c r="BV547" s="1"/>
      <c r="BW547" s="1"/>
      <c r="BX547" s="1"/>
      <c r="BY547" s="1"/>
      <c r="BZ547" s="1"/>
      <c r="CA547" s="1"/>
      <c r="CB547" s="1"/>
      <c r="CC547" s="1"/>
    </row>
    <row r="548" spans="1:81" ht="18.75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86"/>
      <c r="T548" s="1"/>
      <c r="U548" s="1"/>
      <c r="V548" s="89"/>
      <c r="W548" s="3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86"/>
      <c r="AN548" s="1"/>
      <c r="AO548" s="1"/>
      <c r="AP548" s="1"/>
      <c r="AQ548" s="86"/>
      <c r="AR548" s="9"/>
      <c r="AS548" s="9"/>
      <c r="AT548" s="9"/>
      <c r="AU548" s="9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  <c r="BL548" s="1"/>
      <c r="BM548" s="1"/>
      <c r="BN548" s="1"/>
      <c r="BO548" s="1"/>
      <c r="BP548" s="1"/>
      <c r="BQ548" s="1"/>
      <c r="BR548" s="1"/>
      <c r="BS548" s="1"/>
      <c r="BT548" s="1"/>
      <c r="BU548" s="1"/>
      <c r="BV548" s="1"/>
      <c r="BW548" s="1"/>
      <c r="BX548" s="1"/>
      <c r="BY548" s="1"/>
      <c r="BZ548" s="1"/>
      <c r="CA548" s="1"/>
      <c r="CB548" s="1"/>
      <c r="CC548" s="1"/>
    </row>
    <row r="549" spans="1:81" ht="18.75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86"/>
      <c r="T549" s="1"/>
      <c r="U549" s="1"/>
      <c r="V549" s="89"/>
      <c r="W549" s="3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86"/>
      <c r="AN549" s="1"/>
      <c r="AO549" s="1"/>
      <c r="AP549" s="1"/>
      <c r="AQ549" s="86"/>
      <c r="AR549" s="9"/>
      <c r="AS549" s="9"/>
      <c r="AT549" s="9"/>
      <c r="AU549" s="9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  <c r="BL549" s="1"/>
      <c r="BM549" s="1"/>
      <c r="BN549" s="1"/>
      <c r="BO549" s="1"/>
      <c r="BP549" s="1"/>
      <c r="BQ549" s="1"/>
      <c r="BR549" s="1"/>
      <c r="BS549" s="1"/>
      <c r="BT549" s="1"/>
      <c r="BU549" s="1"/>
      <c r="BV549" s="1"/>
      <c r="BW549" s="1"/>
      <c r="BX549" s="1"/>
      <c r="BY549" s="1"/>
      <c r="BZ549" s="1"/>
      <c r="CA549" s="1"/>
      <c r="CB549" s="1"/>
      <c r="CC549" s="1"/>
    </row>
    <row r="550" spans="1:81" ht="18.75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86"/>
      <c r="T550" s="1"/>
      <c r="U550" s="1"/>
      <c r="V550" s="89"/>
      <c r="W550" s="3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86"/>
      <c r="AN550" s="1"/>
      <c r="AO550" s="1"/>
      <c r="AP550" s="1"/>
      <c r="AQ550" s="86"/>
      <c r="AR550" s="9"/>
      <c r="AS550" s="9"/>
      <c r="AT550" s="9"/>
      <c r="AU550" s="9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  <c r="BL550" s="1"/>
      <c r="BM550" s="1"/>
      <c r="BN550" s="1"/>
      <c r="BO550" s="1"/>
      <c r="BP550" s="1"/>
      <c r="BQ550" s="1"/>
      <c r="BR550" s="1"/>
      <c r="BS550" s="1"/>
      <c r="BT550" s="1"/>
      <c r="BU550" s="1"/>
      <c r="BV550" s="1"/>
      <c r="BW550" s="1"/>
      <c r="BX550" s="1"/>
      <c r="BY550" s="1"/>
      <c r="BZ550" s="1"/>
      <c r="CA550" s="1"/>
      <c r="CB550" s="1"/>
      <c r="CC550" s="1"/>
    </row>
    <row r="551" spans="1:81" ht="18.75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86"/>
      <c r="T551" s="1"/>
      <c r="U551" s="1"/>
      <c r="V551" s="89"/>
      <c r="W551" s="3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86"/>
      <c r="AN551" s="1"/>
      <c r="AO551" s="1"/>
      <c r="AP551" s="1"/>
      <c r="AQ551" s="86"/>
      <c r="AR551" s="9"/>
      <c r="AS551" s="9"/>
      <c r="AT551" s="9"/>
      <c r="AU551" s="9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  <c r="BL551" s="1"/>
      <c r="BM551" s="1"/>
      <c r="BN551" s="1"/>
      <c r="BO551" s="1"/>
      <c r="BP551" s="1"/>
      <c r="BQ551" s="1"/>
      <c r="BR551" s="1"/>
      <c r="BS551" s="1"/>
      <c r="BT551" s="1"/>
      <c r="BU551" s="1"/>
      <c r="BV551" s="1"/>
      <c r="BW551" s="1"/>
      <c r="BX551" s="1"/>
      <c r="BY551" s="1"/>
      <c r="BZ551" s="1"/>
      <c r="CA551" s="1"/>
      <c r="CB551" s="1"/>
      <c r="CC551" s="1"/>
    </row>
    <row r="552" spans="1:81" ht="18.75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86"/>
      <c r="T552" s="1"/>
      <c r="U552" s="1"/>
      <c r="V552" s="89"/>
      <c r="W552" s="3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86"/>
      <c r="AN552" s="1"/>
      <c r="AO552" s="1"/>
      <c r="AP552" s="1"/>
      <c r="AQ552" s="86"/>
      <c r="AR552" s="9"/>
      <c r="AS552" s="9"/>
      <c r="AT552" s="9"/>
      <c r="AU552" s="9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  <c r="BL552" s="1"/>
      <c r="BM552" s="1"/>
      <c r="BN552" s="1"/>
      <c r="BO552" s="1"/>
      <c r="BP552" s="1"/>
      <c r="BQ552" s="1"/>
      <c r="BR552" s="1"/>
      <c r="BS552" s="1"/>
      <c r="BT552" s="1"/>
      <c r="BU552" s="1"/>
      <c r="BV552" s="1"/>
      <c r="BW552" s="1"/>
      <c r="BX552" s="1"/>
      <c r="BY552" s="1"/>
      <c r="BZ552" s="1"/>
      <c r="CA552" s="1"/>
      <c r="CB552" s="1"/>
      <c r="CC552" s="1"/>
    </row>
    <row r="553" spans="1:81" ht="18.75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86"/>
      <c r="T553" s="1"/>
      <c r="U553" s="1"/>
      <c r="V553" s="89"/>
      <c r="W553" s="3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86"/>
      <c r="AN553" s="1"/>
      <c r="AO553" s="1"/>
      <c r="AP553" s="1"/>
      <c r="AQ553" s="86"/>
      <c r="AR553" s="9"/>
      <c r="AS553" s="9"/>
      <c r="AT553" s="9"/>
      <c r="AU553" s="9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  <c r="BL553" s="1"/>
      <c r="BM553" s="1"/>
      <c r="BN553" s="1"/>
      <c r="BO553" s="1"/>
      <c r="BP553" s="1"/>
      <c r="BQ553" s="1"/>
      <c r="BR553" s="1"/>
      <c r="BS553" s="1"/>
      <c r="BT553" s="1"/>
      <c r="BU553" s="1"/>
      <c r="BV553" s="1"/>
      <c r="BW553" s="1"/>
      <c r="BX553" s="1"/>
      <c r="BY553" s="1"/>
      <c r="BZ553" s="1"/>
      <c r="CA553" s="1"/>
      <c r="CB553" s="1"/>
      <c r="CC553" s="1"/>
    </row>
    <row r="554" spans="1:81" ht="18.75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86"/>
      <c r="T554" s="1"/>
      <c r="U554" s="1"/>
      <c r="V554" s="89"/>
      <c r="W554" s="3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86"/>
      <c r="AN554" s="1"/>
      <c r="AO554" s="1"/>
      <c r="AP554" s="1"/>
      <c r="AQ554" s="86"/>
      <c r="AR554" s="9"/>
      <c r="AS554" s="9"/>
      <c r="AT554" s="9"/>
      <c r="AU554" s="9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  <c r="BL554" s="1"/>
      <c r="BM554" s="1"/>
      <c r="BN554" s="1"/>
      <c r="BO554" s="1"/>
      <c r="BP554" s="1"/>
      <c r="BQ554" s="1"/>
      <c r="BR554" s="1"/>
      <c r="BS554" s="1"/>
      <c r="BT554" s="1"/>
      <c r="BU554" s="1"/>
      <c r="BV554" s="1"/>
      <c r="BW554" s="1"/>
      <c r="BX554" s="1"/>
      <c r="BY554" s="1"/>
      <c r="BZ554" s="1"/>
      <c r="CA554" s="1"/>
      <c r="CB554" s="1"/>
      <c r="CC554" s="1"/>
    </row>
    <row r="555" spans="1:81" ht="18.75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86"/>
      <c r="T555" s="1"/>
      <c r="U555" s="1"/>
      <c r="V555" s="89"/>
      <c r="W555" s="3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86"/>
      <c r="AN555" s="1"/>
      <c r="AO555" s="1"/>
      <c r="AP555" s="1"/>
      <c r="AQ555" s="86"/>
      <c r="AR555" s="9"/>
      <c r="AS555" s="9"/>
      <c r="AT555" s="9"/>
      <c r="AU555" s="9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  <c r="BL555" s="1"/>
      <c r="BM555" s="1"/>
      <c r="BN555" s="1"/>
      <c r="BO555" s="1"/>
      <c r="BP555" s="1"/>
      <c r="BQ555" s="1"/>
      <c r="BR555" s="1"/>
      <c r="BS555" s="1"/>
      <c r="BT555" s="1"/>
      <c r="BU555" s="1"/>
      <c r="BV555" s="1"/>
      <c r="BW555" s="1"/>
      <c r="BX555" s="1"/>
      <c r="BY555" s="1"/>
      <c r="BZ555" s="1"/>
      <c r="CA555" s="1"/>
      <c r="CB555" s="1"/>
      <c r="CC555" s="1"/>
    </row>
    <row r="556" spans="1:81" ht="18.75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86"/>
      <c r="T556" s="1"/>
      <c r="U556" s="1"/>
      <c r="V556" s="89"/>
      <c r="W556" s="3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86"/>
      <c r="AN556" s="1"/>
      <c r="AO556" s="1"/>
      <c r="AP556" s="1"/>
      <c r="AQ556" s="86"/>
      <c r="AR556" s="9"/>
      <c r="AS556" s="9"/>
      <c r="AT556" s="9"/>
      <c r="AU556" s="9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  <c r="BL556" s="1"/>
      <c r="BM556" s="1"/>
      <c r="BN556" s="1"/>
      <c r="BO556" s="1"/>
      <c r="BP556" s="1"/>
      <c r="BQ556" s="1"/>
      <c r="BR556" s="1"/>
      <c r="BS556" s="1"/>
      <c r="BT556" s="1"/>
      <c r="BU556" s="1"/>
      <c r="BV556" s="1"/>
      <c r="BW556" s="1"/>
      <c r="BX556" s="1"/>
      <c r="BY556" s="1"/>
      <c r="BZ556" s="1"/>
      <c r="CA556" s="1"/>
      <c r="CB556" s="1"/>
      <c r="CC556" s="1"/>
    </row>
    <row r="557" spans="1:81" ht="18.75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86"/>
      <c r="T557" s="1"/>
      <c r="U557" s="1"/>
      <c r="V557" s="89"/>
      <c r="W557" s="3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86"/>
      <c r="AN557" s="1"/>
      <c r="AO557" s="1"/>
      <c r="AP557" s="1"/>
      <c r="AQ557" s="86"/>
      <c r="AR557" s="9"/>
      <c r="AS557" s="9"/>
      <c r="AT557" s="9"/>
      <c r="AU557" s="9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  <c r="BL557" s="1"/>
      <c r="BM557" s="1"/>
      <c r="BN557" s="1"/>
      <c r="BO557" s="1"/>
      <c r="BP557" s="1"/>
      <c r="BQ557" s="1"/>
      <c r="BR557" s="1"/>
      <c r="BS557" s="1"/>
      <c r="BT557" s="1"/>
      <c r="BU557" s="1"/>
      <c r="BV557" s="1"/>
      <c r="BW557" s="1"/>
      <c r="BX557" s="1"/>
      <c r="BY557" s="1"/>
      <c r="BZ557" s="1"/>
      <c r="CA557" s="1"/>
      <c r="CB557" s="1"/>
      <c r="CC557" s="1"/>
    </row>
    <row r="558" spans="1:81" ht="18.75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86"/>
      <c r="T558" s="1"/>
      <c r="U558" s="1"/>
      <c r="V558" s="89"/>
      <c r="W558" s="3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86"/>
      <c r="AN558" s="1"/>
      <c r="AO558" s="1"/>
      <c r="AP558" s="1"/>
      <c r="AQ558" s="86"/>
      <c r="AR558" s="9"/>
      <c r="AS558" s="9"/>
      <c r="AT558" s="9"/>
      <c r="AU558" s="9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  <c r="BL558" s="1"/>
      <c r="BM558" s="1"/>
      <c r="BN558" s="1"/>
      <c r="BO558" s="1"/>
      <c r="BP558" s="1"/>
      <c r="BQ558" s="1"/>
      <c r="BR558" s="1"/>
      <c r="BS558" s="1"/>
      <c r="BT558" s="1"/>
      <c r="BU558" s="1"/>
      <c r="BV558" s="1"/>
      <c r="BW558" s="1"/>
      <c r="BX558" s="1"/>
      <c r="BY558" s="1"/>
      <c r="BZ558" s="1"/>
      <c r="CA558" s="1"/>
      <c r="CB558" s="1"/>
      <c r="CC558" s="1"/>
    </row>
    <row r="559" spans="1:81" ht="18.75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86"/>
      <c r="T559" s="1"/>
      <c r="U559" s="1"/>
      <c r="V559" s="89"/>
      <c r="W559" s="3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86"/>
      <c r="AN559" s="1"/>
      <c r="AO559" s="1"/>
      <c r="AP559" s="1"/>
      <c r="AQ559" s="86"/>
      <c r="AR559" s="9"/>
      <c r="AS559" s="9"/>
      <c r="AT559" s="9"/>
      <c r="AU559" s="9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  <c r="BL559" s="1"/>
      <c r="BM559" s="1"/>
      <c r="BN559" s="1"/>
      <c r="BO559" s="1"/>
      <c r="BP559" s="1"/>
      <c r="BQ559" s="1"/>
      <c r="BR559" s="1"/>
      <c r="BS559" s="1"/>
      <c r="BT559" s="1"/>
      <c r="BU559" s="1"/>
      <c r="BV559" s="1"/>
      <c r="BW559" s="1"/>
      <c r="BX559" s="1"/>
      <c r="BY559" s="1"/>
      <c r="BZ559" s="1"/>
      <c r="CA559" s="1"/>
      <c r="CB559" s="1"/>
      <c r="CC559" s="1"/>
    </row>
    <row r="560" spans="1:81" ht="18.75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86"/>
      <c r="T560" s="1"/>
      <c r="U560" s="1"/>
      <c r="V560" s="89"/>
      <c r="W560" s="3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86"/>
      <c r="AN560" s="1"/>
      <c r="AO560" s="1"/>
      <c r="AP560" s="1"/>
      <c r="AQ560" s="86"/>
      <c r="AR560" s="9"/>
      <c r="AS560" s="9"/>
      <c r="AT560" s="9"/>
      <c r="AU560" s="9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  <c r="BL560" s="1"/>
      <c r="BM560" s="1"/>
      <c r="BN560" s="1"/>
      <c r="BO560" s="1"/>
      <c r="BP560" s="1"/>
      <c r="BQ560" s="1"/>
      <c r="BR560" s="1"/>
      <c r="BS560" s="1"/>
      <c r="BT560" s="1"/>
      <c r="BU560" s="1"/>
      <c r="BV560" s="1"/>
      <c r="BW560" s="1"/>
      <c r="BX560" s="1"/>
      <c r="BY560" s="1"/>
      <c r="BZ560" s="1"/>
      <c r="CA560" s="1"/>
      <c r="CB560" s="1"/>
      <c r="CC560" s="1"/>
    </row>
    <row r="561" spans="1:81" ht="18.75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86"/>
      <c r="T561" s="1"/>
      <c r="U561" s="1"/>
      <c r="V561" s="89"/>
      <c r="W561" s="3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86"/>
      <c r="AN561" s="1"/>
      <c r="AO561" s="1"/>
      <c r="AP561" s="1"/>
      <c r="AQ561" s="86"/>
      <c r="AR561" s="9"/>
      <c r="AS561" s="9"/>
      <c r="AT561" s="9"/>
      <c r="AU561" s="9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  <c r="BL561" s="1"/>
      <c r="BM561" s="1"/>
      <c r="BN561" s="1"/>
      <c r="BO561" s="1"/>
      <c r="BP561" s="1"/>
      <c r="BQ561" s="1"/>
      <c r="BR561" s="1"/>
      <c r="BS561" s="1"/>
      <c r="BT561" s="1"/>
      <c r="BU561" s="1"/>
      <c r="BV561" s="1"/>
      <c r="BW561" s="1"/>
      <c r="BX561" s="1"/>
      <c r="BY561" s="1"/>
      <c r="BZ561" s="1"/>
      <c r="CA561" s="1"/>
      <c r="CB561" s="1"/>
      <c r="CC561" s="1"/>
    </row>
    <row r="562" spans="1:81" ht="18.75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86"/>
      <c r="T562" s="1"/>
      <c r="U562" s="1"/>
      <c r="V562" s="89"/>
      <c r="W562" s="3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86"/>
      <c r="AN562" s="1"/>
      <c r="AO562" s="1"/>
      <c r="AP562" s="1"/>
      <c r="AQ562" s="86"/>
      <c r="AR562" s="9"/>
      <c r="AS562" s="9"/>
      <c r="AT562" s="9"/>
      <c r="AU562" s="9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  <c r="BL562" s="1"/>
      <c r="BM562" s="1"/>
      <c r="BN562" s="1"/>
      <c r="BO562" s="1"/>
      <c r="BP562" s="1"/>
      <c r="BQ562" s="1"/>
      <c r="BR562" s="1"/>
      <c r="BS562" s="1"/>
      <c r="BT562" s="1"/>
      <c r="BU562" s="1"/>
      <c r="BV562" s="1"/>
      <c r="BW562" s="1"/>
      <c r="BX562" s="1"/>
      <c r="BY562" s="1"/>
      <c r="BZ562" s="1"/>
      <c r="CA562" s="1"/>
      <c r="CB562" s="1"/>
      <c r="CC562" s="1"/>
    </row>
    <row r="563" spans="1:81" ht="18.75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86"/>
      <c r="T563" s="1"/>
      <c r="U563" s="1"/>
      <c r="V563" s="89"/>
      <c r="W563" s="3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86"/>
      <c r="AN563" s="1"/>
      <c r="AO563" s="1"/>
      <c r="AP563" s="1"/>
      <c r="AQ563" s="86"/>
      <c r="AR563" s="9"/>
      <c r="AS563" s="9"/>
      <c r="AT563" s="9"/>
      <c r="AU563" s="9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  <c r="BL563" s="1"/>
      <c r="BM563" s="1"/>
      <c r="BN563" s="1"/>
      <c r="BO563" s="1"/>
      <c r="BP563" s="1"/>
      <c r="BQ563" s="1"/>
      <c r="BR563" s="1"/>
      <c r="BS563" s="1"/>
      <c r="BT563" s="1"/>
      <c r="BU563" s="1"/>
      <c r="BV563" s="1"/>
      <c r="BW563" s="1"/>
      <c r="BX563" s="1"/>
      <c r="BY563" s="1"/>
      <c r="BZ563" s="1"/>
      <c r="CA563" s="1"/>
      <c r="CB563" s="1"/>
      <c r="CC563" s="1"/>
    </row>
    <row r="564" spans="1:81" ht="18.75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86"/>
      <c r="T564" s="1"/>
      <c r="U564" s="1"/>
      <c r="V564" s="89"/>
      <c r="W564" s="3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86"/>
      <c r="AN564" s="1"/>
      <c r="AO564" s="1"/>
      <c r="AP564" s="1"/>
      <c r="AQ564" s="86"/>
      <c r="AR564" s="9"/>
      <c r="AS564" s="9"/>
      <c r="AT564" s="9"/>
      <c r="AU564" s="9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  <c r="BL564" s="1"/>
      <c r="BM564" s="1"/>
      <c r="BN564" s="1"/>
      <c r="BO564" s="1"/>
      <c r="BP564" s="1"/>
      <c r="BQ564" s="1"/>
      <c r="BR564" s="1"/>
      <c r="BS564" s="1"/>
      <c r="BT564" s="1"/>
      <c r="BU564" s="1"/>
      <c r="BV564" s="1"/>
      <c r="BW564" s="1"/>
      <c r="BX564" s="1"/>
      <c r="BY564" s="1"/>
      <c r="BZ564" s="1"/>
      <c r="CA564" s="1"/>
      <c r="CB564" s="1"/>
      <c r="CC564" s="1"/>
    </row>
    <row r="565" spans="1:81" ht="18.75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86"/>
      <c r="T565" s="1"/>
      <c r="U565" s="1"/>
      <c r="V565" s="89"/>
      <c r="W565" s="3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86"/>
      <c r="AN565" s="1"/>
      <c r="AO565" s="1"/>
      <c r="AP565" s="1"/>
      <c r="AQ565" s="86"/>
      <c r="AR565" s="9"/>
      <c r="AS565" s="9"/>
      <c r="AT565" s="9"/>
      <c r="AU565" s="9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  <c r="BL565" s="1"/>
      <c r="BM565" s="1"/>
      <c r="BN565" s="1"/>
      <c r="BO565" s="1"/>
      <c r="BP565" s="1"/>
      <c r="BQ565" s="1"/>
      <c r="BR565" s="1"/>
      <c r="BS565" s="1"/>
      <c r="BT565" s="1"/>
      <c r="BU565" s="1"/>
      <c r="BV565" s="1"/>
      <c r="BW565" s="1"/>
      <c r="BX565" s="1"/>
      <c r="BY565" s="1"/>
      <c r="BZ565" s="1"/>
      <c r="CA565" s="1"/>
      <c r="CB565" s="1"/>
      <c r="CC565" s="1"/>
    </row>
    <row r="566" spans="1:81" ht="18.75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86"/>
      <c r="T566" s="1"/>
      <c r="U566" s="1"/>
      <c r="V566" s="89"/>
      <c r="W566" s="3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86"/>
      <c r="AN566" s="1"/>
      <c r="AO566" s="1"/>
      <c r="AP566" s="1"/>
      <c r="AQ566" s="86"/>
      <c r="AR566" s="9"/>
      <c r="AS566" s="9"/>
      <c r="AT566" s="9"/>
      <c r="AU566" s="9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  <c r="BL566" s="1"/>
      <c r="BM566" s="1"/>
      <c r="BN566" s="1"/>
      <c r="BO566" s="1"/>
      <c r="BP566" s="1"/>
      <c r="BQ566" s="1"/>
      <c r="BR566" s="1"/>
      <c r="BS566" s="1"/>
      <c r="BT566" s="1"/>
      <c r="BU566" s="1"/>
      <c r="BV566" s="1"/>
      <c r="BW566" s="1"/>
      <c r="BX566" s="1"/>
      <c r="BY566" s="1"/>
      <c r="BZ566" s="1"/>
      <c r="CA566" s="1"/>
      <c r="CB566" s="1"/>
      <c r="CC566" s="1"/>
    </row>
    <row r="567" spans="1:81" ht="18.75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86"/>
      <c r="T567" s="1"/>
      <c r="U567" s="1"/>
      <c r="V567" s="89"/>
      <c r="W567" s="3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86"/>
      <c r="AN567" s="1"/>
      <c r="AO567" s="1"/>
      <c r="AP567" s="1"/>
      <c r="AQ567" s="86"/>
      <c r="AR567" s="9"/>
      <c r="AS567" s="9"/>
      <c r="AT567" s="9"/>
      <c r="AU567" s="9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  <c r="BL567" s="1"/>
      <c r="BM567" s="1"/>
      <c r="BN567" s="1"/>
      <c r="BO567" s="1"/>
      <c r="BP567" s="1"/>
      <c r="BQ567" s="1"/>
      <c r="BR567" s="1"/>
      <c r="BS567" s="1"/>
      <c r="BT567" s="1"/>
      <c r="BU567" s="1"/>
      <c r="BV567" s="1"/>
      <c r="BW567" s="1"/>
      <c r="BX567" s="1"/>
      <c r="BY567" s="1"/>
      <c r="BZ567" s="1"/>
      <c r="CA567" s="1"/>
      <c r="CB567" s="1"/>
      <c r="CC567" s="1"/>
    </row>
    <row r="568" spans="1:81" ht="18.75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86"/>
      <c r="T568" s="1"/>
      <c r="U568" s="1"/>
      <c r="V568" s="89"/>
      <c r="W568" s="3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86"/>
      <c r="AN568" s="1"/>
      <c r="AO568" s="1"/>
      <c r="AP568" s="1"/>
      <c r="AQ568" s="86"/>
      <c r="AR568" s="9"/>
      <c r="AS568" s="9"/>
      <c r="AT568" s="9"/>
      <c r="AU568" s="9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  <c r="BL568" s="1"/>
      <c r="BM568" s="1"/>
      <c r="BN568" s="1"/>
      <c r="BO568" s="1"/>
      <c r="BP568" s="1"/>
      <c r="BQ568" s="1"/>
      <c r="BR568" s="1"/>
      <c r="BS568" s="1"/>
      <c r="BT568" s="1"/>
      <c r="BU568" s="1"/>
      <c r="BV568" s="1"/>
      <c r="BW568" s="1"/>
      <c r="BX568" s="1"/>
      <c r="BY568" s="1"/>
      <c r="BZ568" s="1"/>
      <c r="CA568" s="1"/>
      <c r="CB568" s="1"/>
      <c r="CC568" s="1"/>
    </row>
    <row r="569" spans="1:81" ht="18.75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86"/>
      <c r="T569" s="1"/>
      <c r="U569" s="1"/>
      <c r="V569" s="89"/>
      <c r="W569" s="3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86"/>
      <c r="AN569" s="1"/>
      <c r="AO569" s="1"/>
      <c r="AP569" s="1"/>
      <c r="AQ569" s="86"/>
      <c r="AR569" s="9"/>
      <c r="AS569" s="9"/>
      <c r="AT569" s="9"/>
      <c r="AU569" s="9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  <c r="BL569" s="1"/>
      <c r="BM569" s="1"/>
      <c r="BN569" s="1"/>
      <c r="BO569" s="1"/>
      <c r="BP569" s="1"/>
      <c r="BQ569" s="1"/>
      <c r="BR569" s="1"/>
      <c r="BS569" s="1"/>
      <c r="BT569" s="1"/>
      <c r="BU569" s="1"/>
      <c r="BV569" s="1"/>
      <c r="BW569" s="1"/>
      <c r="BX569" s="1"/>
      <c r="BY569" s="1"/>
      <c r="BZ569" s="1"/>
      <c r="CA569" s="1"/>
      <c r="CB569" s="1"/>
      <c r="CC569" s="1"/>
    </row>
    <row r="570" spans="1:81" ht="18.75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86"/>
      <c r="T570" s="1"/>
      <c r="U570" s="1"/>
      <c r="V570" s="89"/>
      <c r="W570" s="3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86"/>
      <c r="AN570" s="1"/>
      <c r="AO570" s="1"/>
      <c r="AP570" s="1"/>
      <c r="AQ570" s="86"/>
      <c r="AR570" s="9"/>
      <c r="AS570" s="9"/>
      <c r="AT570" s="9"/>
      <c r="AU570" s="9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  <c r="BL570" s="1"/>
      <c r="BM570" s="1"/>
      <c r="BN570" s="1"/>
      <c r="BO570" s="1"/>
      <c r="BP570" s="1"/>
      <c r="BQ570" s="1"/>
      <c r="BR570" s="1"/>
      <c r="BS570" s="1"/>
      <c r="BT570" s="1"/>
      <c r="BU570" s="1"/>
      <c r="BV570" s="1"/>
      <c r="BW570" s="1"/>
      <c r="BX570" s="1"/>
      <c r="BY570" s="1"/>
      <c r="BZ570" s="1"/>
      <c r="CA570" s="1"/>
      <c r="CB570" s="1"/>
      <c r="CC570" s="1"/>
    </row>
    <row r="571" spans="1:81" ht="18.75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86"/>
      <c r="T571" s="1"/>
      <c r="U571" s="1"/>
      <c r="V571" s="89"/>
      <c r="W571" s="3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86"/>
      <c r="AN571" s="1"/>
      <c r="AO571" s="1"/>
      <c r="AP571" s="1"/>
      <c r="AQ571" s="86"/>
      <c r="AR571" s="9"/>
      <c r="AS571" s="9"/>
      <c r="AT571" s="9"/>
      <c r="AU571" s="9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  <c r="BL571" s="1"/>
      <c r="BM571" s="1"/>
      <c r="BN571" s="1"/>
      <c r="BO571" s="1"/>
      <c r="BP571" s="1"/>
      <c r="BQ571" s="1"/>
      <c r="BR571" s="1"/>
      <c r="BS571" s="1"/>
      <c r="BT571" s="1"/>
      <c r="BU571" s="1"/>
      <c r="BV571" s="1"/>
      <c r="BW571" s="1"/>
      <c r="BX571" s="1"/>
      <c r="BY571" s="1"/>
      <c r="BZ571" s="1"/>
      <c r="CA571" s="1"/>
      <c r="CB571" s="1"/>
      <c r="CC571" s="1"/>
    </row>
    <row r="572" spans="1:81" ht="18.75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86"/>
      <c r="T572" s="1"/>
      <c r="U572" s="1"/>
      <c r="V572" s="89"/>
      <c r="W572" s="3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86"/>
      <c r="AN572" s="1"/>
      <c r="AO572" s="1"/>
      <c r="AP572" s="1"/>
      <c r="AQ572" s="86"/>
      <c r="AR572" s="9"/>
      <c r="AS572" s="9"/>
      <c r="AT572" s="9"/>
      <c r="AU572" s="9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  <c r="BL572" s="1"/>
      <c r="BM572" s="1"/>
      <c r="BN572" s="1"/>
      <c r="BO572" s="1"/>
      <c r="BP572" s="1"/>
      <c r="BQ572" s="1"/>
      <c r="BR572" s="1"/>
      <c r="BS572" s="1"/>
      <c r="BT572" s="1"/>
      <c r="BU572" s="1"/>
      <c r="BV572" s="1"/>
      <c r="BW572" s="1"/>
      <c r="BX572" s="1"/>
      <c r="BY572" s="1"/>
      <c r="BZ572" s="1"/>
      <c r="CA572" s="1"/>
      <c r="CB572" s="1"/>
      <c r="CC572" s="1"/>
    </row>
    <row r="573" spans="1:81" ht="18.75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86"/>
      <c r="T573" s="1"/>
      <c r="U573" s="1"/>
      <c r="V573" s="89"/>
      <c r="W573" s="3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86"/>
      <c r="AN573" s="1"/>
      <c r="AO573" s="1"/>
      <c r="AP573" s="1"/>
      <c r="AQ573" s="86"/>
      <c r="AR573" s="9"/>
      <c r="AS573" s="9"/>
      <c r="AT573" s="9"/>
      <c r="AU573" s="9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  <c r="BL573" s="1"/>
      <c r="BM573" s="1"/>
      <c r="BN573" s="1"/>
      <c r="BO573" s="1"/>
      <c r="BP573" s="1"/>
      <c r="BQ573" s="1"/>
      <c r="BR573" s="1"/>
      <c r="BS573" s="1"/>
      <c r="BT573" s="1"/>
      <c r="BU573" s="1"/>
      <c r="BV573" s="1"/>
      <c r="BW573" s="1"/>
      <c r="BX573" s="1"/>
      <c r="BY573" s="1"/>
      <c r="BZ573" s="1"/>
      <c r="CA573" s="1"/>
      <c r="CB573" s="1"/>
      <c r="CC573" s="1"/>
    </row>
    <row r="574" spans="1:81" ht="18.75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86"/>
      <c r="T574" s="1"/>
      <c r="U574" s="1"/>
      <c r="V574" s="89"/>
      <c r="W574" s="3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86"/>
      <c r="AN574" s="1"/>
      <c r="AO574" s="1"/>
      <c r="AP574" s="1"/>
      <c r="AQ574" s="86"/>
      <c r="AR574" s="9"/>
      <c r="AS574" s="9"/>
      <c r="AT574" s="9"/>
      <c r="AU574" s="9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  <c r="BL574" s="1"/>
      <c r="BM574" s="1"/>
      <c r="BN574" s="1"/>
      <c r="BO574" s="1"/>
      <c r="BP574" s="1"/>
      <c r="BQ574" s="1"/>
      <c r="BR574" s="1"/>
      <c r="BS574" s="1"/>
      <c r="BT574" s="1"/>
      <c r="BU574" s="1"/>
      <c r="BV574" s="1"/>
      <c r="BW574" s="1"/>
      <c r="BX574" s="1"/>
      <c r="BY574" s="1"/>
      <c r="BZ574" s="1"/>
      <c r="CA574" s="1"/>
      <c r="CB574" s="1"/>
      <c r="CC574" s="1"/>
    </row>
    <row r="575" spans="1:81" ht="18.75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86"/>
      <c r="T575" s="1"/>
      <c r="U575" s="1"/>
      <c r="V575" s="89"/>
      <c r="W575" s="3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86"/>
      <c r="AN575" s="1"/>
      <c r="AO575" s="1"/>
      <c r="AP575" s="1"/>
      <c r="AQ575" s="86"/>
      <c r="AR575" s="9"/>
      <c r="AS575" s="9"/>
      <c r="AT575" s="9"/>
      <c r="AU575" s="9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  <c r="BL575" s="1"/>
      <c r="BM575" s="1"/>
      <c r="BN575" s="1"/>
      <c r="BO575" s="1"/>
      <c r="BP575" s="1"/>
      <c r="BQ575" s="1"/>
      <c r="BR575" s="1"/>
      <c r="BS575" s="1"/>
      <c r="BT575" s="1"/>
      <c r="BU575" s="1"/>
      <c r="BV575" s="1"/>
      <c r="BW575" s="1"/>
      <c r="BX575" s="1"/>
      <c r="BY575" s="1"/>
      <c r="BZ575" s="1"/>
      <c r="CA575" s="1"/>
      <c r="CB575" s="1"/>
      <c r="CC575" s="1"/>
    </row>
    <row r="576" spans="1:81" ht="18.75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86"/>
      <c r="T576" s="1"/>
      <c r="U576" s="1"/>
      <c r="V576" s="89"/>
      <c r="W576" s="3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86"/>
      <c r="AN576" s="1"/>
      <c r="AO576" s="1"/>
      <c r="AP576" s="1"/>
      <c r="AQ576" s="86"/>
      <c r="AR576" s="9"/>
      <c r="AS576" s="9"/>
      <c r="AT576" s="9"/>
      <c r="AU576" s="9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  <c r="BL576" s="1"/>
      <c r="BM576" s="1"/>
      <c r="BN576" s="1"/>
      <c r="BO576" s="1"/>
      <c r="BP576" s="1"/>
      <c r="BQ576" s="1"/>
      <c r="BR576" s="1"/>
      <c r="BS576" s="1"/>
      <c r="BT576" s="1"/>
      <c r="BU576" s="1"/>
      <c r="BV576" s="1"/>
      <c r="BW576" s="1"/>
      <c r="BX576" s="1"/>
      <c r="BY576" s="1"/>
      <c r="BZ576" s="1"/>
      <c r="CA576" s="1"/>
      <c r="CB576" s="1"/>
      <c r="CC576" s="1"/>
    </row>
    <row r="577" spans="1:81" ht="18.75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86"/>
      <c r="T577" s="1"/>
      <c r="U577" s="1"/>
      <c r="V577" s="89"/>
      <c r="W577" s="3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86"/>
      <c r="AN577" s="1"/>
      <c r="AO577" s="1"/>
      <c r="AP577" s="1"/>
      <c r="AQ577" s="86"/>
      <c r="AR577" s="9"/>
      <c r="AS577" s="9"/>
      <c r="AT577" s="9"/>
      <c r="AU577" s="9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  <c r="BL577" s="1"/>
      <c r="BM577" s="1"/>
      <c r="BN577" s="1"/>
      <c r="BO577" s="1"/>
      <c r="BP577" s="1"/>
      <c r="BQ577" s="1"/>
      <c r="BR577" s="1"/>
      <c r="BS577" s="1"/>
      <c r="BT577" s="1"/>
      <c r="BU577" s="1"/>
      <c r="BV577" s="1"/>
      <c r="BW577" s="1"/>
      <c r="BX577" s="1"/>
      <c r="BY577" s="1"/>
      <c r="BZ577" s="1"/>
      <c r="CA577" s="1"/>
      <c r="CB577" s="1"/>
      <c r="CC577" s="1"/>
    </row>
    <row r="578" spans="1:81" ht="18.75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86"/>
      <c r="T578" s="1"/>
      <c r="U578" s="1"/>
      <c r="V578" s="89"/>
      <c r="W578" s="3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86"/>
      <c r="AN578" s="1"/>
      <c r="AO578" s="1"/>
      <c r="AP578" s="1"/>
      <c r="AQ578" s="86"/>
      <c r="AR578" s="9"/>
      <c r="AS578" s="9"/>
      <c r="AT578" s="9"/>
      <c r="AU578" s="9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  <c r="BL578" s="1"/>
      <c r="BM578" s="1"/>
      <c r="BN578" s="1"/>
      <c r="BO578" s="1"/>
      <c r="BP578" s="1"/>
      <c r="BQ578" s="1"/>
      <c r="BR578" s="1"/>
      <c r="BS578" s="1"/>
      <c r="BT578" s="1"/>
      <c r="BU578" s="1"/>
      <c r="BV578" s="1"/>
      <c r="BW578" s="1"/>
      <c r="BX578" s="1"/>
      <c r="BY578" s="1"/>
      <c r="BZ578" s="1"/>
      <c r="CA578" s="1"/>
      <c r="CB578" s="1"/>
      <c r="CC578" s="1"/>
    </row>
    <row r="579" spans="1:81" ht="18.75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86"/>
      <c r="T579" s="1"/>
      <c r="U579" s="1"/>
      <c r="V579" s="89"/>
      <c r="W579" s="3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86"/>
      <c r="AN579" s="1"/>
      <c r="AO579" s="1"/>
      <c r="AP579" s="1"/>
      <c r="AQ579" s="86"/>
      <c r="AR579" s="9"/>
      <c r="AS579" s="9"/>
      <c r="AT579" s="9"/>
      <c r="AU579" s="9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  <c r="BL579" s="1"/>
      <c r="BM579" s="1"/>
      <c r="BN579" s="1"/>
      <c r="BO579" s="1"/>
      <c r="BP579" s="1"/>
      <c r="BQ579" s="1"/>
      <c r="BR579" s="1"/>
      <c r="BS579" s="1"/>
      <c r="BT579" s="1"/>
      <c r="BU579" s="1"/>
      <c r="BV579" s="1"/>
      <c r="BW579" s="1"/>
      <c r="BX579" s="1"/>
      <c r="BY579" s="1"/>
      <c r="BZ579" s="1"/>
      <c r="CA579" s="1"/>
      <c r="CB579" s="1"/>
      <c r="CC579" s="1"/>
    </row>
    <row r="580" spans="1:81" ht="18.75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86"/>
      <c r="T580" s="1"/>
      <c r="U580" s="1"/>
      <c r="V580" s="89"/>
      <c r="W580" s="3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86"/>
      <c r="AN580" s="1"/>
      <c r="AO580" s="1"/>
      <c r="AP580" s="1"/>
      <c r="AQ580" s="86"/>
      <c r="AR580" s="9"/>
      <c r="AS580" s="9"/>
      <c r="AT580" s="9"/>
      <c r="AU580" s="9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  <c r="BL580" s="1"/>
      <c r="BM580" s="1"/>
      <c r="BN580" s="1"/>
      <c r="BO580" s="1"/>
      <c r="BP580" s="1"/>
      <c r="BQ580" s="1"/>
      <c r="BR580" s="1"/>
      <c r="BS580" s="1"/>
      <c r="BT580" s="1"/>
      <c r="BU580" s="1"/>
      <c r="BV580" s="1"/>
      <c r="BW580" s="1"/>
      <c r="BX580" s="1"/>
      <c r="BY580" s="1"/>
      <c r="BZ580" s="1"/>
      <c r="CA580" s="1"/>
      <c r="CB580" s="1"/>
      <c r="CC580" s="1"/>
    </row>
    <row r="581" spans="1:81" ht="18.75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86"/>
      <c r="T581" s="1"/>
      <c r="U581" s="1"/>
      <c r="V581" s="89"/>
      <c r="W581" s="3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86"/>
      <c r="AN581" s="1"/>
      <c r="AO581" s="1"/>
      <c r="AP581" s="1"/>
      <c r="AQ581" s="86"/>
      <c r="AR581" s="9"/>
      <c r="AS581" s="9"/>
      <c r="AT581" s="9"/>
      <c r="AU581" s="9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  <c r="BL581" s="1"/>
      <c r="BM581" s="1"/>
      <c r="BN581" s="1"/>
      <c r="BO581" s="1"/>
      <c r="BP581" s="1"/>
      <c r="BQ581" s="1"/>
      <c r="BR581" s="1"/>
      <c r="BS581" s="1"/>
      <c r="BT581" s="1"/>
      <c r="BU581" s="1"/>
      <c r="BV581" s="1"/>
      <c r="BW581" s="1"/>
      <c r="BX581" s="1"/>
      <c r="BY581" s="1"/>
      <c r="BZ581" s="1"/>
      <c r="CA581" s="1"/>
      <c r="CB581" s="1"/>
      <c r="CC581" s="1"/>
    </row>
    <row r="582" spans="1:81" ht="18.75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86"/>
      <c r="T582" s="1"/>
      <c r="U582" s="1"/>
      <c r="V582" s="89"/>
      <c r="W582" s="3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86"/>
      <c r="AN582" s="1"/>
      <c r="AO582" s="1"/>
      <c r="AP582" s="1"/>
      <c r="AQ582" s="86"/>
      <c r="AR582" s="9"/>
      <c r="AS582" s="9"/>
      <c r="AT582" s="9"/>
      <c r="AU582" s="9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  <c r="BL582" s="1"/>
      <c r="BM582" s="1"/>
      <c r="BN582" s="1"/>
      <c r="BO582" s="1"/>
      <c r="BP582" s="1"/>
      <c r="BQ582" s="1"/>
      <c r="BR582" s="1"/>
      <c r="BS582" s="1"/>
      <c r="BT582" s="1"/>
      <c r="BU582" s="1"/>
      <c r="BV582" s="1"/>
      <c r="BW582" s="1"/>
      <c r="BX582" s="1"/>
      <c r="BY582" s="1"/>
      <c r="BZ582" s="1"/>
      <c r="CA582" s="1"/>
      <c r="CB582" s="1"/>
      <c r="CC582" s="1"/>
    </row>
    <row r="583" spans="1:81" ht="18.75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86"/>
      <c r="T583" s="1"/>
      <c r="U583" s="1"/>
      <c r="V583" s="89"/>
      <c r="W583" s="3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86"/>
      <c r="AN583" s="1"/>
      <c r="AO583" s="1"/>
      <c r="AP583" s="1"/>
      <c r="AQ583" s="86"/>
      <c r="AR583" s="9"/>
      <c r="AS583" s="9"/>
      <c r="AT583" s="9"/>
      <c r="AU583" s="9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  <c r="BL583" s="1"/>
      <c r="BM583" s="1"/>
      <c r="BN583" s="1"/>
      <c r="BO583" s="1"/>
      <c r="BP583" s="1"/>
      <c r="BQ583" s="1"/>
      <c r="BR583" s="1"/>
      <c r="BS583" s="1"/>
      <c r="BT583" s="1"/>
      <c r="BU583" s="1"/>
      <c r="BV583" s="1"/>
      <c r="BW583" s="1"/>
      <c r="BX583" s="1"/>
      <c r="BY583" s="1"/>
      <c r="BZ583" s="1"/>
      <c r="CA583" s="1"/>
      <c r="CB583" s="1"/>
      <c r="CC583" s="1"/>
    </row>
    <row r="584" spans="1:81" ht="18.75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86"/>
      <c r="T584" s="1"/>
      <c r="U584" s="1"/>
      <c r="V584" s="89"/>
      <c r="W584" s="3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86"/>
      <c r="AN584" s="1"/>
      <c r="AO584" s="1"/>
      <c r="AP584" s="1"/>
      <c r="AQ584" s="86"/>
      <c r="AR584" s="9"/>
      <c r="AS584" s="9"/>
      <c r="AT584" s="9"/>
      <c r="AU584" s="9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  <c r="BL584" s="1"/>
      <c r="BM584" s="1"/>
      <c r="BN584" s="1"/>
      <c r="BO584" s="1"/>
      <c r="BP584" s="1"/>
      <c r="BQ584" s="1"/>
      <c r="BR584" s="1"/>
      <c r="BS584" s="1"/>
      <c r="BT584" s="1"/>
      <c r="BU584" s="1"/>
      <c r="BV584" s="1"/>
      <c r="BW584" s="1"/>
      <c r="BX584" s="1"/>
      <c r="BY584" s="1"/>
      <c r="BZ584" s="1"/>
      <c r="CA584" s="1"/>
      <c r="CB584" s="1"/>
      <c r="CC584" s="1"/>
    </row>
    <row r="585" spans="1:81" ht="18.75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86"/>
      <c r="T585" s="1"/>
      <c r="U585" s="1"/>
      <c r="V585" s="89"/>
      <c r="W585" s="3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86"/>
      <c r="AQ585" s="86"/>
      <c r="AR585" s="9"/>
      <c r="AS585" s="9"/>
      <c r="AT585" s="9"/>
      <c r="AU585" s="9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  <c r="BL585" s="1"/>
      <c r="BM585" s="1"/>
      <c r="BN585" s="1"/>
      <c r="BO585" s="1"/>
      <c r="BP585" s="1"/>
      <c r="BQ585" s="1"/>
      <c r="BR585" s="1"/>
      <c r="BS585" s="1"/>
      <c r="BT585" s="1"/>
      <c r="BU585" s="1"/>
      <c r="BV585" s="1"/>
      <c r="BW585" s="1"/>
      <c r="BX585" s="1"/>
      <c r="BY585" s="1"/>
      <c r="BZ585" s="1"/>
      <c r="CA585" s="1"/>
      <c r="CB585" s="1"/>
      <c r="CC585" s="1"/>
    </row>
  </sheetData>
  <sheetProtection algorithmName="SHA-512" hashValue="OpVVg8XxVhEENAJoTcq8OkTG7TQvzzwNmya7ryF887X8ECDeqxkxyA4KDWztOCZzKEY9tFW06MU+uj/fhF7Rnw==" saltValue="YZ1ktGofupGz7srdOn6UFw==" spinCount="100000" sheet="1" selectLockedCells="1" selectUnlockedCells="1"/>
  <mergeCells count="257">
    <mergeCell ref="AR3:AS3"/>
    <mergeCell ref="AT3:AU3"/>
    <mergeCell ref="A1:F1"/>
    <mergeCell ref="A2:R2"/>
    <mergeCell ref="W2:AE2"/>
    <mergeCell ref="AG2:AL2"/>
    <mergeCell ref="AN2:AP2"/>
    <mergeCell ref="AR2:AU2"/>
    <mergeCell ref="A4:A6"/>
    <mergeCell ref="K4:L6"/>
    <mergeCell ref="M4:N6"/>
    <mergeCell ref="O4:P6"/>
    <mergeCell ref="U4:U6"/>
    <mergeCell ref="AK5:AL5"/>
    <mergeCell ref="AK6:AL6"/>
    <mergeCell ref="K3:L3"/>
    <mergeCell ref="M3:N3"/>
    <mergeCell ref="O3:P3"/>
    <mergeCell ref="Q3:R3"/>
    <mergeCell ref="T4:T6"/>
    <mergeCell ref="A12:A14"/>
    <mergeCell ref="K12:L14"/>
    <mergeCell ref="M12:N14"/>
    <mergeCell ref="O12:P14"/>
    <mergeCell ref="U12:U14"/>
    <mergeCell ref="AK13:AL13"/>
    <mergeCell ref="AK14:AL14"/>
    <mergeCell ref="A8:A10"/>
    <mergeCell ref="K8:L10"/>
    <mergeCell ref="M8:N10"/>
    <mergeCell ref="O8:P10"/>
    <mergeCell ref="U8:U10"/>
    <mergeCell ref="AK9:AL9"/>
    <mergeCell ref="AK10:AL10"/>
    <mergeCell ref="T8:T10"/>
    <mergeCell ref="T12:T14"/>
    <mergeCell ref="A20:A22"/>
    <mergeCell ref="K20:L22"/>
    <mergeCell ref="M20:N22"/>
    <mergeCell ref="O20:P22"/>
    <mergeCell ref="U20:U22"/>
    <mergeCell ref="AK21:AL21"/>
    <mergeCell ref="AK22:AL22"/>
    <mergeCell ref="A16:A18"/>
    <mergeCell ref="K16:L18"/>
    <mergeCell ref="M16:N18"/>
    <mergeCell ref="O16:P18"/>
    <mergeCell ref="U16:U18"/>
    <mergeCell ref="AK17:AL17"/>
    <mergeCell ref="AK18:AL18"/>
    <mergeCell ref="T16:T18"/>
    <mergeCell ref="T20:T22"/>
    <mergeCell ref="A28:A30"/>
    <mergeCell ref="K28:L30"/>
    <mergeCell ref="M28:N30"/>
    <mergeCell ref="O28:P30"/>
    <mergeCell ref="U28:U30"/>
    <mergeCell ref="AK29:AL29"/>
    <mergeCell ref="AK30:AL30"/>
    <mergeCell ref="A24:A26"/>
    <mergeCell ref="K24:L26"/>
    <mergeCell ref="M24:N26"/>
    <mergeCell ref="O24:P26"/>
    <mergeCell ref="U24:U26"/>
    <mergeCell ref="AK25:AL25"/>
    <mergeCell ref="AK26:AL26"/>
    <mergeCell ref="T24:T26"/>
    <mergeCell ref="T28:T30"/>
    <mergeCell ref="A36:A38"/>
    <mergeCell ref="K36:L38"/>
    <mergeCell ref="M36:N38"/>
    <mergeCell ref="O36:P38"/>
    <mergeCell ref="U36:U38"/>
    <mergeCell ref="AK37:AL37"/>
    <mergeCell ref="AK38:AL38"/>
    <mergeCell ref="A32:A34"/>
    <mergeCell ref="K32:L34"/>
    <mergeCell ref="M32:N34"/>
    <mergeCell ref="O32:P34"/>
    <mergeCell ref="U32:U34"/>
    <mergeCell ref="AK33:AL33"/>
    <mergeCell ref="AK34:AL34"/>
    <mergeCell ref="T32:T34"/>
    <mergeCell ref="T36:T38"/>
    <mergeCell ref="A44:A46"/>
    <mergeCell ref="K44:L46"/>
    <mergeCell ref="M44:N46"/>
    <mergeCell ref="O44:P46"/>
    <mergeCell ref="U44:U46"/>
    <mergeCell ref="AK45:AL45"/>
    <mergeCell ref="AK46:AL46"/>
    <mergeCell ref="A40:A42"/>
    <mergeCell ref="K40:L42"/>
    <mergeCell ref="M40:N42"/>
    <mergeCell ref="O40:P42"/>
    <mergeCell ref="U40:U42"/>
    <mergeCell ref="AK41:AL41"/>
    <mergeCell ref="AK42:AL42"/>
    <mergeCell ref="T40:T42"/>
    <mergeCell ref="T44:T46"/>
    <mergeCell ref="A52:A54"/>
    <mergeCell ref="K52:L54"/>
    <mergeCell ref="M52:N54"/>
    <mergeCell ref="O52:P54"/>
    <mergeCell ref="U52:U54"/>
    <mergeCell ref="AK53:AL53"/>
    <mergeCell ref="AK54:AL54"/>
    <mergeCell ref="A48:A50"/>
    <mergeCell ref="K48:L50"/>
    <mergeCell ref="M48:N50"/>
    <mergeCell ref="O48:P50"/>
    <mergeCell ref="U48:U50"/>
    <mergeCell ref="AK49:AL49"/>
    <mergeCell ref="AK50:AL50"/>
    <mergeCell ref="T48:T50"/>
    <mergeCell ref="T52:T54"/>
    <mergeCell ref="A60:A62"/>
    <mergeCell ref="K60:L62"/>
    <mergeCell ref="M60:N62"/>
    <mergeCell ref="O60:P62"/>
    <mergeCell ref="U60:U62"/>
    <mergeCell ref="AK61:AL61"/>
    <mergeCell ref="AK62:AL62"/>
    <mergeCell ref="A56:A58"/>
    <mergeCell ref="K56:L58"/>
    <mergeCell ref="M56:N58"/>
    <mergeCell ref="O56:P58"/>
    <mergeCell ref="U56:U58"/>
    <mergeCell ref="AK57:AL57"/>
    <mergeCell ref="AK58:AL58"/>
    <mergeCell ref="T56:T58"/>
    <mergeCell ref="T60:T62"/>
    <mergeCell ref="A68:A70"/>
    <mergeCell ref="K68:L70"/>
    <mergeCell ref="M68:N70"/>
    <mergeCell ref="O68:P70"/>
    <mergeCell ref="U68:U70"/>
    <mergeCell ref="AK69:AL69"/>
    <mergeCell ref="AK70:AL70"/>
    <mergeCell ref="A64:A66"/>
    <mergeCell ref="K64:L66"/>
    <mergeCell ref="M64:N66"/>
    <mergeCell ref="O64:P66"/>
    <mergeCell ref="U64:U66"/>
    <mergeCell ref="AK65:AL65"/>
    <mergeCell ref="AK66:AL66"/>
    <mergeCell ref="T64:T66"/>
    <mergeCell ref="T68:T70"/>
    <mergeCell ref="A76:A78"/>
    <mergeCell ref="K76:L78"/>
    <mergeCell ref="M76:N78"/>
    <mergeCell ref="O76:P78"/>
    <mergeCell ref="U76:U78"/>
    <mergeCell ref="AK77:AL77"/>
    <mergeCell ref="AK78:AL78"/>
    <mergeCell ref="A72:A74"/>
    <mergeCell ref="K72:L74"/>
    <mergeCell ref="M72:N74"/>
    <mergeCell ref="O72:P74"/>
    <mergeCell ref="U72:U74"/>
    <mergeCell ref="AK73:AL73"/>
    <mergeCell ref="AK74:AL74"/>
    <mergeCell ref="T72:T74"/>
    <mergeCell ref="T76:T78"/>
    <mergeCell ref="A84:A86"/>
    <mergeCell ref="K84:L86"/>
    <mergeCell ref="M84:N86"/>
    <mergeCell ref="O84:P86"/>
    <mergeCell ref="U84:U86"/>
    <mergeCell ref="AK85:AL85"/>
    <mergeCell ref="AK86:AL86"/>
    <mergeCell ref="A80:A82"/>
    <mergeCell ref="K80:L82"/>
    <mergeCell ref="M80:N82"/>
    <mergeCell ref="O80:P82"/>
    <mergeCell ref="U80:U82"/>
    <mergeCell ref="AK81:AL81"/>
    <mergeCell ref="AK82:AL82"/>
    <mergeCell ref="T80:T82"/>
    <mergeCell ref="T84:T86"/>
    <mergeCell ref="A92:A94"/>
    <mergeCell ref="K92:L94"/>
    <mergeCell ref="M92:N94"/>
    <mergeCell ref="O92:P94"/>
    <mergeCell ref="U92:U94"/>
    <mergeCell ref="AK93:AL93"/>
    <mergeCell ref="AK94:AL94"/>
    <mergeCell ref="A88:A90"/>
    <mergeCell ref="K88:L90"/>
    <mergeCell ref="M88:N90"/>
    <mergeCell ref="O88:P90"/>
    <mergeCell ref="U88:U90"/>
    <mergeCell ref="AK89:AL89"/>
    <mergeCell ref="AK90:AL90"/>
    <mergeCell ref="T88:T90"/>
    <mergeCell ref="T92:T94"/>
    <mergeCell ref="A100:A102"/>
    <mergeCell ref="K100:L102"/>
    <mergeCell ref="M100:N102"/>
    <mergeCell ref="O100:P102"/>
    <mergeCell ref="U100:U102"/>
    <mergeCell ref="AK101:AL101"/>
    <mergeCell ref="AK102:AL102"/>
    <mergeCell ref="A96:A98"/>
    <mergeCell ref="K96:L98"/>
    <mergeCell ref="M96:N98"/>
    <mergeCell ref="O96:P98"/>
    <mergeCell ref="U96:U98"/>
    <mergeCell ref="AK97:AL97"/>
    <mergeCell ref="AK98:AL98"/>
    <mergeCell ref="T96:T98"/>
    <mergeCell ref="T100:T102"/>
    <mergeCell ref="A108:A110"/>
    <mergeCell ref="K108:L110"/>
    <mergeCell ref="M108:N110"/>
    <mergeCell ref="O108:P110"/>
    <mergeCell ref="U108:U110"/>
    <mergeCell ref="AK109:AL109"/>
    <mergeCell ref="AK110:AL110"/>
    <mergeCell ref="A104:A106"/>
    <mergeCell ref="K104:L106"/>
    <mergeCell ref="M104:N106"/>
    <mergeCell ref="O104:P106"/>
    <mergeCell ref="U104:U106"/>
    <mergeCell ref="AK105:AL105"/>
    <mergeCell ref="AK106:AL106"/>
    <mergeCell ref="T104:T106"/>
    <mergeCell ref="T108:T110"/>
    <mergeCell ref="A116:A118"/>
    <mergeCell ref="K116:L118"/>
    <mergeCell ref="M116:N118"/>
    <mergeCell ref="O116:P118"/>
    <mergeCell ref="U116:U118"/>
    <mergeCell ref="AK117:AL117"/>
    <mergeCell ref="AK118:AL118"/>
    <mergeCell ref="A112:A114"/>
    <mergeCell ref="K112:L114"/>
    <mergeCell ref="M112:N114"/>
    <mergeCell ref="O112:P114"/>
    <mergeCell ref="U112:U114"/>
    <mergeCell ref="AK113:AL113"/>
    <mergeCell ref="AK114:AL114"/>
    <mergeCell ref="T112:T114"/>
    <mergeCell ref="T116:T118"/>
    <mergeCell ref="AK125:AL125"/>
    <mergeCell ref="AB126:AC126"/>
    <mergeCell ref="A120:A122"/>
    <mergeCell ref="K120:L122"/>
    <mergeCell ref="M120:N122"/>
    <mergeCell ref="O120:P122"/>
    <mergeCell ref="U120:U122"/>
    <mergeCell ref="AK121:AL121"/>
    <mergeCell ref="AK122:AL122"/>
    <mergeCell ref="T120:T122"/>
    <mergeCell ref="K125:L125"/>
    <mergeCell ref="M125:N125"/>
    <mergeCell ref="O125:P125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8A6156-5712-490B-B28D-FD90547C1D25}">
  <dimension ref="A1:CC588"/>
  <sheetViews>
    <sheetView workbookViewId="0">
      <pane xSplit="1" ySplit="3" topLeftCell="B4" activePane="bottomRight" state="frozen"/>
      <selection pane="topRight" activeCell="B1" sqref="B1"/>
      <selection pane="bottomLeft" activeCell="A4" sqref="A4"/>
      <selection pane="bottomRight" sqref="A1:F1"/>
    </sheetView>
  </sheetViews>
  <sheetFormatPr defaultRowHeight="15" x14ac:dyDescent="0.25"/>
  <cols>
    <col min="1" max="1" width="5.5703125" bestFit="1" customWidth="1"/>
    <col min="2" max="2" width="6.85546875" bestFit="1" customWidth="1"/>
    <col min="3" max="3" width="16.140625" bestFit="1" customWidth="1"/>
    <col min="4" max="10" width="15.7109375" customWidth="1"/>
    <col min="17" max="17" width="8.5703125" bestFit="1" customWidth="1"/>
    <col min="18" max="18" width="18.42578125" bestFit="1" customWidth="1"/>
    <col min="19" max="19" width="1.7109375" style="87" customWidth="1"/>
    <col min="20" max="21" width="8.7109375" customWidth="1"/>
    <col min="22" max="22" width="1.7109375" style="90" customWidth="1"/>
    <col min="23" max="23" width="7.5703125" style="5" bestFit="1" customWidth="1"/>
    <col min="24" max="25" width="11.5703125" style="5" bestFit="1" customWidth="1"/>
    <col min="26" max="27" width="9.28515625" style="5" bestFit="1" customWidth="1"/>
    <col min="28" max="29" width="10" style="5" bestFit="1" customWidth="1"/>
    <col min="30" max="31" width="9.28515625" style="5" bestFit="1" customWidth="1"/>
    <col min="32" max="32" width="1.7109375" customWidth="1"/>
    <col min="39" max="39" width="1.7109375" style="87" customWidth="1"/>
    <col min="40" max="40" width="8.42578125" bestFit="1" customWidth="1"/>
    <col min="43" max="43" width="1.7109375" style="87" customWidth="1"/>
    <col min="44" max="44" width="12" style="10" bestFit="1" customWidth="1"/>
    <col min="45" max="45" width="11" style="10" bestFit="1" customWidth="1"/>
    <col min="46" max="46" width="12" style="10" bestFit="1" customWidth="1"/>
    <col min="47" max="47" width="9.140625" style="10"/>
  </cols>
  <sheetData>
    <row r="1" spans="1:81" ht="30.75" thickBot="1" x14ac:dyDescent="0.45">
      <c r="A1" s="225" t="s">
        <v>79</v>
      </c>
      <c r="B1" s="225"/>
      <c r="C1" s="225"/>
      <c r="D1" s="225"/>
      <c r="E1" s="225"/>
      <c r="F1" s="225"/>
      <c r="G1" s="108"/>
      <c r="H1" s="108"/>
      <c r="I1" s="108"/>
      <c r="J1" s="108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138"/>
      <c r="Y1" s="138"/>
      <c r="Z1" s="138"/>
      <c r="AA1" s="138"/>
      <c r="AB1" s="138"/>
      <c r="AC1" s="138"/>
      <c r="AD1" s="138"/>
      <c r="AE1" s="138"/>
      <c r="AF1" s="79"/>
      <c r="AG1" s="79"/>
      <c r="AH1" s="79"/>
      <c r="AI1" s="79"/>
      <c r="AJ1" s="79"/>
      <c r="AK1" s="79"/>
      <c r="AL1" s="79"/>
      <c r="AM1" s="79"/>
      <c r="AN1" s="79"/>
      <c r="AO1" s="79"/>
      <c r="AP1" s="79"/>
      <c r="AQ1" s="79"/>
      <c r="AR1" s="79"/>
      <c r="AS1" s="79"/>
      <c r="AT1" s="79"/>
      <c r="AU1" s="79"/>
      <c r="AV1" s="17"/>
      <c r="AW1" s="17"/>
      <c r="AX1" s="17"/>
      <c r="AY1" s="17"/>
      <c r="AZ1" s="17"/>
      <c r="BA1" s="17"/>
      <c r="BB1" s="17"/>
      <c r="BC1" s="17"/>
      <c r="BD1" s="17"/>
      <c r="BE1" s="17"/>
      <c r="BF1" s="17"/>
      <c r="BG1" s="17"/>
      <c r="BH1" s="17"/>
      <c r="BI1" s="17"/>
      <c r="BJ1" s="17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</row>
    <row r="2" spans="1:81" ht="21" thickBot="1" x14ac:dyDescent="0.35">
      <c r="A2" s="232" t="s">
        <v>50</v>
      </c>
      <c r="B2" s="233"/>
      <c r="C2" s="259"/>
      <c r="D2" s="259"/>
      <c r="E2" s="259"/>
      <c r="F2" s="259"/>
      <c r="G2" s="259"/>
      <c r="H2" s="259"/>
      <c r="I2" s="259"/>
      <c r="J2" s="259"/>
      <c r="K2" s="233"/>
      <c r="L2" s="233"/>
      <c r="M2" s="233"/>
      <c r="N2" s="233"/>
      <c r="O2" s="233"/>
      <c r="P2" s="233"/>
      <c r="Q2" s="233"/>
      <c r="R2" s="234"/>
      <c r="S2" s="80"/>
      <c r="T2" s="74" t="s">
        <v>41</v>
      </c>
      <c r="U2" s="74" t="s">
        <v>77</v>
      </c>
      <c r="V2" s="88"/>
      <c r="W2" s="232" t="s">
        <v>15</v>
      </c>
      <c r="X2" s="233"/>
      <c r="Y2" s="233"/>
      <c r="Z2" s="233"/>
      <c r="AA2" s="233"/>
      <c r="AB2" s="233"/>
      <c r="AC2" s="233"/>
      <c r="AD2" s="233"/>
      <c r="AE2" s="234"/>
      <c r="AF2" s="17"/>
      <c r="AG2" s="226" t="s">
        <v>32</v>
      </c>
      <c r="AH2" s="227"/>
      <c r="AI2" s="227"/>
      <c r="AJ2" s="227"/>
      <c r="AK2" s="227"/>
      <c r="AL2" s="228"/>
      <c r="AM2" s="88"/>
      <c r="AN2" s="226" t="s">
        <v>38</v>
      </c>
      <c r="AO2" s="227"/>
      <c r="AP2" s="228"/>
      <c r="AQ2" s="85"/>
      <c r="AR2" s="226" t="s">
        <v>35</v>
      </c>
      <c r="AS2" s="227"/>
      <c r="AT2" s="227"/>
      <c r="AU2" s="228"/>
      <c r="AV2" s="17"/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</row>
    <row r="3" spans="1:81" ht="18.75" customHeight="1" thickBot="1" x14ac:dyDescent="0.35">
      <c r="A3" s="133" t="s">
        <v>2</v>
      </c>
      <c r="B3" s="109"/>
      <c r="C3" s="112" t="s">
        <v>55</v>
      </c>
      <c r="D3" s="113" t="s">
        <v>56</v>
      </c>
      <c r="E3" s="113" t="s">
        <v>57</v>
      </c>
      <c r="F3" s="114" t="s">
        <v>58</v>
      </c>
      <c r="G3" s="112" t="s">
        <v>59</v>
      </c>
      <c r="H3" s="113" t="s">
        <v>60</v>
      </c>
      <c r="I3" s="113" t="s">
        <v>61</v>
      </c>
      <c r="J3" s="114" t="s">
        <v>62</v>
      </c>
      <c r="K3" s="260" t="s">
        <v>8</v>
      </c>
      <c r="L3" s="235"/>
      <c r="M3" s="235" t="s">
        <v>12</v>
      </c>
      <c r="N3" s="235"/>
      <c r="O3" s="235" t="s">
        <v>13</v>
      </c>
      <c r="P3" s="235"/>
      <c r="Q3" s="230" t="s">
        <v>9</v>
      </c>
      <c r="R3" s="231"/>
      <c r="S3" s="81"/>
      <c r="T3" s="57" t="s">
        <v>49</v>
      </c>
      <c r="U3" s="57" t="s">
        <v>78</v>
      </c>
      <c r="V3" s="81"/>
      <c r="W3" s="137" t="s">
        <v>24</v>
      </c>
      <c r="X3" s="39" t="s">
        <v>16</v>
      </c>
      <c r="Y3" s="39" t="s">
        <v>17</v>
      </c>
      <c r="Z3" s="39" t="s">
        <v>18</v>
      </c>
      <c r="AA3" s="39" t="s">
        <v>19</v>
      </c>
      <c r="AB3" s="39" t="s">
        <v>20</v>
      </c>
      <c r="AC3" s="39" t="s">
        <v>21</v>
      </c>
      <c r="AD3" s="39" t="s">
        <v>22</v>
      </c>
      <c r="AE3" s="40" t="s">
        <v>23</v>
      </c>
      <c r="AF3" s="19"/>
      <c r="AG3" s="137" t="s">
        <v>30</v>
      </c>
      <c r="AH3" s="39" t="s">
        <v>25</v>
      </c>
      <c r="AI3" s="39" t="s">
        <v>26</v>
      </c>
      <c r="AJ3" s="39" t="s">
        <v>27</v>
      </c>
      <c r="AK3" s="39" t="s">
        <v>28</v>
      </c>
      <c r="AL3" s="40" t="s">
        <v>29</v>
      </c>
      <c r="AM3" s="91"/>
      <c r="AN3" s="137" t="s">
        <v>42</v>
      </c>
      <c r="AO3" s="39" t="s">
        <v>40</v>
      </c>
      <c r="AP3" s="40" t="s">
        <v>39</v>
      </c>
      <c r="AQ3" s="93"/>
      <c r="AR3" s="229" t="s">
        <v>0</v>
      </c>
      <c r="AS3" s="230"/>
      <c r="AT3" s="230" t="s">
        <v>1</v>
      </c>
      <c r="AU3" s="231"/>
      <c r="AV3" s="17"/>
      <c r="AW3" s="17"/>
      <c r="AX3" s="17"/>
      <c r="AY3" s="17"/>
      <c r="AZ3" s="17"/>
      <c r="BA3" s="17"/>
      <c r="BB3" s="17"/>
      <c r="BC3" s="17"/>
      <c r="BD3" s="17"/>
      <c r="BE3" s="17"/>
      <c r="BF3" s="17"/>
      <c r="BG3" s="17"/>
      <c r="BH3" s="17"/>
      <c r="BI3" s="17"/>
      <c r="BJ3" s="17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</row>
    <row r="4" spans="1:81" ht="18.75" customHeight="1" x14ac:dyDescent="0.3">
      <c r="A4" s="197">
        <v>1</v>
      </c>
      <c r="B4" s="110" t="s">
        <v>54</v>
      </c>
      <c r="C4" s="115">
        <v>50022000</v>
      </c>
      <c r="D4" s="50">
        <v>437952</v>
      </c>
      <c r="E4" s="50">
        <v>621270</v>
      </c>
      <c r="F4" s="52">
        <v>1634180</v>
      </c>
      <c r="G4" s="115">
        <v>48888000</v>
      </c>
      <c r="H4" s="50">
        <v>387608</v>
      </c>
      <c r="I4" s="50">
        <v>1625460</v>
      </c>
      <c r="J4" s="52">
        <v>2591380</v>
      </c>
      <c r="K4" s="252">
        <f>C6+G6</f>
        <v>965600</v>
      </c>
      <c r="L4" s="237"/>
      <c r="M4" s="236">
        <f>D6+E6+F6+H6+I6+J6</f>
        <v>61665</v>
      </c>
      <c r="N4" s="237"/>
      <c r="O4" s="236">
        <f>M4+K4</f>
        <v>1027265</v>
      </c>
      <c r="P4" s="237"/>
      <c r="Q4" s="51" t="s">
        <v>10</v>
      </c>
      <c r="R4" s="52">
        <v>856472500</v>
      </c>
      <c r="S4" s="82"/>
      <c r="T4" s="206">
        <v>0</v>
      </c>
      <c r="U4" s="255">
        <v>1.1000000000000001</v>
      </c>
      <c r="V4" s="82"/>
      <c r="W4" s="135" t="s">
        <v>10</v>
      </c>
      <c r="X4" s="60">
        <v>700.6</v>
      </c>
      <c r="Y4" s="60">
        <v>692.3</v>
      </c>
      <c r="Z4" s="60">
        <v>4.0999999999999996</v>
      </c>
      <c r="AA4" s="60">
        <v>14.3</v>
      </c>
      <c r="AB4" s="60">
        <v>733.1</v>
      </c>
      <c r="AC4" s="60">
        <v>743.5</v>
      </c>
      <c r="AD4" s="60">
        <v>16.2</v>
      </c>
      <c r="AE4" s="141">
        <v>2.2999999999999998</v>
      </c>
      <c r="AF4" s="19"/>
      <c r="AG4" s="27" t="s">
        <v>34</v>
      </c>
      <c r="AH4" s="28">
        <v>3.375</v>
      </c>
      <c r="AI4" s="28">
        <v>3.875</v>
      </c>
      <c r="AJ4" s="28">
        <v>1.5</v>
      </c>
      <c r="AK4" s="28">
        <v>17</v>
      </c>
      <c r="AL4" s="29">
        <v>0</v>
      </c>
      <c r="AM4" s="92"/>
      <c r="AN4" s="97" t="s">
        <v>47</v>
      </c>
      <c r="AO4" s="35">
        <v>15.9</v>
      </c>
      <c r="AP4" s="31">
        <v>7.45</v>
      </c>
      <c r="AQ4" s="93"/>
      <c r="AR4" s="41" t="s">
        <v>44</v>
      </c>
      <c r="AS4" s="75">
        <v>3.9E-2</v>
      </c>
      <c r="AT4" s="42" t="s">
        <v>45</v>
      </c>
      <c r="AU4" s="76">
        <v>0</v>
      </c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</row>
    <row r="5" spans="1:81" ht="18.75" customHeight="1" thickBot="1" x14ac:dyDescent="0.35">
      <c r="A5" s="220"/>
      <c r="B5" s="111" t="s">
        <v>53</v>
      </c>
      <c r="C5" s="116">
        <f>'Sep, 2020'!C120</f>
        <v>49056400</v>
      </c>
      <c r="D5" s="116">
        <f>'Sep, 2020'!D120</f>
        <v>430354</v>
      </c>
      <c r="E5" s="116">
        <f>'Sep, 2020'!E120</f>
        <v>585193</v>
      </c>
      <c r="F5" s="116">
        <f>'Sep, 2020'!F120</f>
        <v>1616190</v>
      </c>
      <c r="G5" s="116">
        <f>'Sep, 2020'!G120</f>
        <v>48888000</v>
      </c>
      <c r="H5" s="116">
        <f>'Sep, 2020'!H120</f>
        <v>387608</v>
      </c>
      <c r="I5" s="116">
        <f>'Sep, 2020'!I120</f>
        <v>1625460</v>
      </c>
      <c r="J5" s="116">
        <f>'Sep, 2020'!J120</f>
        <v>2591380</v>
      </c>
      <c r="K5" s="253"/>
      <c r="L5" s="238"/>
      <c r="M5" s="238"/>
      <c r="N5" s="238"/>
      <c r="O5" s="238"/>
      <c r="P5" s="238"/>
      <c r="Q5" s="12" t="s">
        <v>11</v>
      </c>
      <c r="R5" s="116">
        <f>'Sep, 2020'!R120</f>
        <v>855392600</v>
      </c>
      <c r="S5" s="82"/>
      <c r="T5" s="207"/>
      <c r="U5" s="256"/>
      <c r="V5" s="82"/>
      <c r="W5" s="136" t="s">
        <v>11</v>
      </c>
      <c r="X5" s="139">
        <f>'Sep, 2020'!X120</f>
        <v>688.9</v>
      </c>
      <c r="Y5" s="139">
        <f>'Sep, 2020'!Y120</f>
        <v>692.3</v>
      </c>
      <c r="Z5" s="139">
        <f>'Sep, 2020'!Z120</f>
        <v>4</v>
      </c>
      <c r="AA5" s="139">
        <f>'Sep, 2020'!AA120</f>
        <v>14.3</v>
      </c>
      <c r="AB5" s="139">
        <f>'Sep, 2020'!AB120</f>
        <v>721</v>
      </c>
      <c r="AC5" s="139">
        <f>'Sep, 2020'!AC120</f>
        <v>743.5</v>
      </c>
      <c r="AD5" s="139">
        <f>'Sep, 2020'!AD120</f>
        <v>16</v>
      </c>
      <c r="AE5" s="139">
        <f>'Sep, 2020'!AE120</f>
        <v>2.2000000000000002</v>
      </c>
      <c r="AF5" s="19"/>
      <c r="AG5" s="136" t="s">
        <v>31</v>
      </c>
      <c r="AH5" s="8">
        <f>(AH4*10.74)</f>
        <v>36.247500000000002</v>
      </c>
      <c r="AI5" s="8">
        <f>(AI4*2.2)</f>
        <v>8.5250000000000004</v>
      </c>
      <c r="AJ5" s="8">
        <f>(AJ4*0.25)</f>
        <v>0.375</v>
      </c>
      <c r="AK5" s="216">
        <f>AK4+AL4</f>
        <v>17</v>
      </c>
      <c r="AL5" s="217"/>
      <c r="AM5" s="14"/>
      <c r="AN5" s="37" t="s">
        <v>48</v>
      </c>
      <c r="AO5" s="36">
        <v>16.5</v>
      </c>
      <c r="AP5" s="34">
        <v>7.59</v>
      </c>
      <c r="AQ5" s="93"/>
      <c r="AR5" s="43" t="s">
        <v>43</v>
      </c>
      <c r="AS5" s="15">
        <v>0.24299999999999999</v>
      </c>
      <c r="AT5" s="2" t="s">
        <v>46</v>
      </c>
      <c r="AU5" s="44">
        <v>0</v>
      </c>
      <c r="AV5" s="17"/>
      <c r="AW5" s="17"/>
      <c r="AX5" s="17"/>
      <c r="AY5" s="17"/>
      <c r="AZ5" s="17"/>
      <c r="BA5" s="17"/>
      <c r="BB5" s="17"/>
      <c r="BC5" s="17"/>
      <c r="BD5" s="17"/>
      <c r="BE5" s="17"/>
      <c r="BF5" s="17"/>
      <c r="BG5" s="17"/>
      <c r="BH5" s="17"/>
      <c r="BI5" s="17"/>
      <c r="BJ5" s="17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</row>
    <row r="6" spans="1:81" ht="18" customHeight="1" thickBot="1" x14ac:dyDescent="0.35">
      <c r="A6" s="221"/>
      <c r="B6" s="109" t="s">
        <v>3</v>
      </c>
      <c r="C6" s="119">
        <f>C4-C5</f>
        <v>965600</v>
      </c>
      <c r="D6" s="119">
        <f t="shared" ref="D6:J6" si="0">D4-D5</f>
        <v>7598</v>
      </c>
      <c r="E6" s="119">
        <f t="shared" si="0"/>
        <v>36077</v>
      </c>
      <c r="F6" s="119">
        <f t="shared" si="0"/>
        <v>17990</v>
      </c>
      <c r="G6" s="119">
        <f t="shared" si="0"/>
        <v>0</v>
      </c>
      <c r="H6" s="119">
        <f t="shared" si="0"/>
        <v>0</v>
      </c>
      <c r="I6" s="119">
        <f t="shared" si="0"/>
        <v>0</v>
      </c>
      <c r="J6" s="119">
        <f t="shared" si="0"/>
        <v>0</v>
      </c>
      <c r="K6" s="254"/>
      <c r="L6" s="239"/>
      <c r="M6" s="239"/>
      <c r="N6" s="239"/>
      <c r="O6" s="239"/>
      <c r="P6" s="239"/>
      <c r="Q6" s="72" t="s">
        <v>3</v>
      </c>
      <c r="R6" s="55">
        <f>R4-R5</f>
        <v>1079900</v>
      </c>
      <c r="S6" s="83"/>
      <c r="T6" s="208"/>
      <c r="U6" s="257"/>
      <c r="V6" s="83"/>
      <c r="W6" s="63" t="s">
        <v>3</v>
      </c>
      <c r="X6" s="65">
        <f>X4-X5</f>
        <v>11.700000000000045</v>
      </c>
      <c r="Y6" s="65">
        <f t="shared" ref="Y6:AE6" si="1">Y4-Y5</f>
        <v>0</v>
      </c>
      <c r="Z6" s="65">
        <f t="shared" si="1"/>
        <v>9.9999999999999645E-2</v>
      </c>
      <c r="AA6" s="65">
        <f t="shared" si="1"/>
        <v>0</v>
      </c>
      <c r="AB6" s="65">
        <f t="shared" si="1"/>
        <v>12.100000000000023</v>
      </c>
      <c r="AC6" s="65">
        <f t="shared" si="1"/>
        <v>0</v>
      </c>
      <c r="AD6" s="65">
        <f t="shared" si="1"/>
        <v>0.19999999999999929</v>
      </c>
      <c r="AE6" s="142">
        <f t="shared" si="1"/>
        <v>9.9999999999999645E-2</v>
      </c>
      <c r="AF6" s="19"/>
      <c r="AG6" s="137" t="s">
        <v>33</v>
      </c>
      <c r="AH6" s="132">
        <f>(AH5)/((K4/1000000)*8.34)</f>
        <v>4.5010594672563533</v>
      </c>
      <c r="AI6" s="132">
        <f>(AI5)/((K4/1000000)*8.34)</f>
        <v>1.0585980263014114</v>
      </c>
      <c r="AJ6" s="132">
        <f>(AJ5)/((K4/1000000)*8.34)</f>
        <v>4.6565895585106071E-2</v>
      </c>
      <c r="AK6" s="218">
        <f>(AK5)/((K4/1000000)*8.34)</f>
        <v>2.1109872665248086</v>
      </c>
      <c r="AL6" s="219"/>
      <c r="AM6" s="14"/>
      <c r="AN6" s="85"/>
      <c r="AO6" s="17"/>
      <c r="AP6" s="17"/>
      <c r="AQ6" s="93"/>
      <c r="AR6" s="133" t="s">
        <v>64</v>
      </c>
      <c r="AS6" s="130">
        <v>0.98</v>
      </c>
      <c r="AT6" s="134" t="s">
        <v>63</v>
      </c>
      <c r="AU6" s="48">
        <v>0.04</v>
      </c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</row>
    <row r="7" spans="1:81" ht="2.1" customHeight="1" thickBot="1" x14ac:dyDescent="0.35">
      <c r="A7" s="17"/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84"/>
      <c r="T7" s="18"/>
      <c r="U7" s="128"/>
      <c r="V7" s="84"/>
      <c r="W7" s="4"/>
      <c r="X7" s="143"/>
      <c r="Y7" s="143"/>
      <c r="Z7" s="143"/>
      <c r="AA7" s="143"/>
      <c r="AB7" s="143"/>
      <c r="AC7" s="143"/>
      <c r="AD7" s="143"/>
      <c r="AE7" s="143"/>
      <c r="AF7" s="17"/>
      <c r="AG7" s="17"/>
      <c r="AH7" s="17"/>
      <c r="AI7" s="17"/>
      <c r="AJ7" s="17"/>
      <c r="AK7" s="17"/>
      <c r="AL7" s="17"/>
      <c r="AM7" s="85"/>
      <c r="AN7" s="85"/>
      <c r="AO7" s="17"/>
      <c r="AP7" s="17"/>
      <c r="AQ7" s="85"/>
      <c r="AR7" s="19"/>
      <c r="AS7" s="19"/>
      <c r="AT7" s="19"/>
      <c r="AU7" s="19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</row>
    <row r="8" spans="1:81" ht="18.75" customHeight="1" x14ac:dyDescent="0.3">
      <c r="A8" s="197">
        <v>2</v>
      </c>
      <c r="B8" s="110" t="s">
        <v>54</v>
      </c>
      <c r="C8" s="115">
        <v>51002500</v>
      </c>
      <c r="D8" s="50">
        <v>445524</v>
      </c>
      <c r="E8" s="50">
        <v>657286</v>
      </c>
      <c r="F8" s="52">
        <v>1652240</v>
      </c>
      <c r="G8" s="115">
        <v>48888000</v>
      </c>
      <c r="H8" s="50">
        <v>387608</v>
      </c>
      <c r="I8" s="50">
        <v>1625460</v>
      </c>
      <c r="J8" s="52">
        <v>2591380</v>
      </c>
      <c r="K8" s="252">
        <f>C10+G10</f>
        <v>980500</v>
      </c>
      <c r="L8" s="237"/>
      <c r="M8" s="236">
        <f>D10+E10+F10+H10+I10+J10</f>
        <v>61648</v>
      </c>
      <c r="N8" s="237"/>
      <c r="O8" s="222">
        <f>M8+K8</f>
        <v>1042148</v>
      </c>
      <c r="P8" s="222"/>
      <c r="Q8" s="56" t="s">
        <v>10</v>
      </c>
      <c r="R8" s="52">
        <v>857530900</v>
      </c>
      <c r="S8" s="82"/>
      <c r="T8" s="206">
        <v>0</v>
      </c>
      <c r="U8" s="255">
        <v>1.1599999999999999</v>
      </c>
      <c r="V8" s="82"/>
      <c r="W8" s="135" t="s">
        <v>10</v>
      </c>
      <c r="X8" s="60">
        <v>712.5</v>
      </c>
      <c r="Y8" s="60">
        <v>692.3</v>
      </c>
      <c r="Z8" s="60">
        <v>4.2</v>
      </c>
      <c r="AA8" s="60">
        <v>14.3</v>
      </c>
      <c r="AB8" s="60">
        <v>745.3</v>
      </c>
      <c r="AC8" s="60">
        <v>743.5</v>
      </c>
      <c r="AD8" s="60">
        <v>16.399999999999999</v>
      </c>
      <c r="AE8" s="141">
        <v>2.2999999999999998</v>
      </c>
      <c r="AF8" s="19"/>
      <c r="AG8" s="135" t="s">
        <v>34</v>
      </c>
      <c r="AH8" s="22">
        <v>3.375</v>
      </c>
      <c r="AI8" s="22">
        <v>3.9375</v>
      </c>
      <c r="AJ8" s="22">
        <v>1.75</v>
      </c>
      <c r="AK8" s="22">
        <v>16</v>
      </c>
      <c r="AL8" s="23">
        <v>0</v>
      </c>
      <c r="AM8" s="92"/>
      <c r="AN8" s="98" t="s">
        <v>47</v>
      </c>
      <c r="AO8" s="30">
        <v>16.600000000000001</v>
      </c>
      <c r="AP8" s="31">
        <v>7.44</v>
      </c>
      <c r="AQ8" s="93"/>
      <c r="AR8" s="41" t="s">
        <v>44</v>
      </c>
      <c r="AS8" s="77">
        <v>4.1000000000000002E-2</v>
      </c>
      <c r="AT8" s="42" t="s">
        <v>45</v>
      </c>
      <c r="AU8" s="78">
        <v>0</v>
      </c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</row>
    <row r="9" spans="1:81" ht="19.5" customHeight="1" thickBot="1" x14ac:dyDescent="0.35">
      <c r="A9" s="220"/>
      <c r="B9" s="111" t="s">
        <v>53</v>
      </c>
      <c r="C9" s="116">
        <f>C4</f>
        <v>50022000</v>
      </c>
      <c r="D9" s="117">
        <f t="shared" ref="D9:J9" si="2">D4</f>
        <v>437952</v>
      </c>
      <c r="E9" s="117">
        <f t="shared" si="2"/>
        <v>621270</v>
      </c>
      <c r="F9" s="118">
        <f t="shared" si="2"/>
        <v>1634180</v>
      </c>
      <c r="G9" s="116">
        <f t="shared" si="2"/>
        <v>48888000</v>
      </c>
      <c r="H9" s="117">
        <f t="shared" si="2"/>
        <v>387608</v>
      </c>
      <c r="I9" s="117">
        <f t="shared" si="2"/>
        <v>1625460</v>
      </c>
      <c r="J9" s="118">
        <f t="shared" si="2"/>
        <v>2591380</v>
      </c>
      <c r="K9" s="253"/>
      <c r="L9" s="238"/>
      <c r="M9" s="238"/>
      <c r="N9" s="238"/>
      <c r="O9" s="223"/>
      <c r="P9" s="223"/>
      <c r="Q9" s="20" t="s">
        <v>11</v>
      </c>
      <c r="R9" s="53">
        <f>R4</f>
        <v>856472500</v>
      </c>
      <c r="S9" s="82"/>
      <c r="T9" s="207"/>
      <c r="U9" s="256"/>
      <c r="V9" s="82"/>
      <c r="W9" s="136" t="s">
        <v>11</v>
      </c>
      <c r="X9" s="6">
        <f t="shared" ref="X9:AE9" si="3">X4</f>
        <v>700.6</v>
      </c>
      <c r="Y9" s="6">
        <f t="shared" si="3"/>
        <v>692.3</v>
      </c>
      <c r="Z9" s="6">
        <f t="shared" si="3"/>
        <v>4.0999999999999996</v>
      </c>
      <c r="AA9" s="6">
        <f t="shared" si="3"/>
        <v>14.3</v>
      </c>
      <c r="AB9" s="6">
        <f t="shared" si="3"/>
        <v>733.1</v>
      </c>
      <c r="AC9" s="6">
        <f t="shared" si="3"/>
        <v>743.5</v>
      </c>
      <c r="AD9" s="6">
        <f t="shared" si="3"/>
        <v>16.2</v>
      </c>
      <c r="AE9" s="140">
        <f t="shared" si="3"/>
        <v>2.2999999999999998</v>
      </c>
      <c r="AF9" s="19"/>
      <c r="AG9" s="136" t="s">
        <v>31</v>
      </c>
      <c r="AH9" s="8">
        <f>(AH8*10.74)</f>
        <v>36.247500000000002</v>
      </c>
      <c r="AI9" s="8">
        <f>(AI8*2.2)</f>
        <v>8.6625000000000014</v>
      </c>
      <c r="AJ9" s="8">
        <f>(AJ8*0.25)</f>
        <v>0.4375</v>
      </c>
      <c r="AK9" s="216">
        <f>AK8+AL8</f>
        <v>16</v>
      </c>
      <c r="AL9" s="217"/>
      <c r="AM9" s="14"/>
      <c r="AN9" s="32" t="s">
        <v>48</v>
      </c>
      <c r="AO9" s="33">
        <v>15.4</v>
      </c>
      <c r="AP9" s="34">
        <v>7.97</v>
      </c>
      <c r="AQ9" s="93"/>
      <c r="AR9" s="43" t="s">
        <v>43</v>
      </c>
      <c r="AS9" s="16">
        <v>0.26300000000000001</v>
      </c>
      <c r="AT9" s="2" t="s">
        <v>46</v>
      </c>
      <c r="AU9" s="49">
        <v>0</v>
      </c>
      <c r="AV9" s="17"/>
      <c r="AW9" s="17"/>
      <c r="AX9" s="17"/>
      <c r="AY9" s="17"/>
      <c r="AZ9" s="17"/>
      <c r="BA9" s="17"/>
      <c r="BB9" s="17"/>
      <c r="BC9" s="17"/>
      <c r="BD9" s="17"/>
      <c r="BE9" s="17"/>
      <c r="BF9" s="17"/>
      <c r="BG9" s="17"/>
      <c r="BH9" s="17"/>
      <c r="BI9" s="17"/>
      <c r="BJ9" s="17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</row>
    <row r="10" spans="1:81" ht="19.5" customHeight="1" thickBot="1" x14ac:dyDescent="0.35">
      <c r="A10" s="221"/>
      <c r="B10" s="109" t="s">
        <v>3</v>
      </c>
      <c r="C10" s="119">
        <f t="shared" ref="C10:J10" si="4">C8-C9</f>
        <v>980500</v>
      </c>
      <c r="D10" s="119">
        <f t="shared" si="4"/>
        <v>7572</v>
      </c>
      <c r="E10" s="119">
        <f t="shared" si="4"/>
        <v>36016</v>
      </c>
      <c r="F10" s="120">
        <f t="shared" si="4"/>
        <v>18060</v>
      </c>
      <c r="G10" s="119">
        <f t="shared" si="4"/>
        <v>0</v>
      </c>
      <c r="H10" s="119">
        <f t="shared" si="4"/>
        <v>0</v>
      </c>
      <c r="I10" s="119">
        <f t="shared" si="4"/>
        <v>0</v>
      </c>
      <c r="J10" s="120">
        <f t="shared" si="4"/>
        <v>0</v>
      </c>
      <c r="K10" s="254"/>
      <c r="L10" s="239"/>
      <c r="M10" s="239"/>
      <c r="N10" s="239"/>
      <c r="O10" s="224"/>
      <c r="P10" s="224"/>
      <c r="Q10" s="73" t="s">
        <v>3</v>
      </c>
      <c r="R10" s="55">
        <f>R8-R9</f>
        <v>1058400</v>
      </c>
      <c r="S10" s="83"/>
      <c r="T10" s="208"/>
      <c r="U10" s="257"/>
      <c r="V10" s="83"/>
      <c r="W10" s="63" t="s">
        <v>3</v>
      </c>
      <c r="X10" s="65">
        <f>X8-X9</f>
        <v>11.899999999999977</v>
      </c>
      <c r="Y10" s="65">
        <f t="shared" ref="Y10:AE10" si="5">Y8-Y9</f>
        <v>0</v>
      </c>
      <c r="Z10" s="65">
        <f t="shared" si="5"/>
        <v>0.10000000000000053</v>
      </c>
      <c r="AA10" s="65">
        <f t="shared" si="5"/>
        <v>0</v>
      </c>
      <c r="AB10" s="65">
        <f t="shared" si="5"/>
        <v>12.199999999999932</v>
      </c>
      <c r="AC10" s="65">
        <f t="shared" si="5"/>
        <v>0</v>
      </c>
      <c r="AD10" s="65">
        <f t="shared" si="5"/>
        <v>0.19999999999999929</v>
      </c>
      <c r="AE10" s="142">
        <f t="shared" si="5"/>
        <v>0</v>
      </c>
      <c r="AF10" s="19"/>
      <c r="AG10" s="137" t="s">
        <v>33</v>
      </c>
      <c r="AH10" s="132">
        <f>(AH9)/((K8/1000000)*8.34)</f>
        <v>4.4326598894265521</v>
      </c>
      <c r="AI10" s="132">
        <f>(AI9)/((K8/1000000)*8.34)</f>
        <v>1.0593259201919445</v>
      </c>
      <c r="AJ10" s="132">
        <f>(AJ9)/((K8/1000000)*8.34)</f>
        <v>5.3501309100603252E-2</v>
      </c>
      <c r="AK10" s="218">
        <f>(AK9)/((K8/1000000)*8.34)</f>
        <v>1.9566193042506332</v>
      </c>
      <c r="AL10" s="219"/>
      <c r="AM10" s="14"/>
      <c r="AN10" s="85"/>
      <c r="AO10" s="17"/>
      <c r="AP10" s="17"/>
      <c r="AQ10" s="93"/>
      <c r="AR10" s="133" t="s">
        <v>64</v>
      </c>
      <c r="AS10" s="130">
        <v>0.78</v>
      </c>
      <c r="AT10" s="134" t="s">
        <v>63</v>
      </c>
      <c r="AU10" s="48">
        <v>3.9E-2</v>
      </c>
      <c r="AV10" s="17"/>
      <c r="AW10" s="17"/>
      <c r="AX10" s="17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</row>
    <row r="11" spans="1:81" ht="2.1" customHeight="1" thickBot="1" x14ac:dyDescent="0.35">
      <c r="A11" s="17"/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84"/>
      <c r="T11" s="18"/>
      <c r="U11" s="128"/>
      <c r="V11" s="84"/>
      <c r="W11" s="4"/>
      <c r="X11" s="143"/>
      <c r="Y11" s="143"/>
      <c r="Z11" s="143"/>
      <c r="AA11" s="143"/>
      <c r="AB11" s="143"/>
      <c r="AC11" s="143"/>
      <c r="AD11" s="143"/>
      <c r="AE11" s="143"/>
      <c r="AF11" s="17"/>
      <c r="AG11" s="17"/>
      <c r="AH11" s="17"/>
      <c r="AI11" s="17"/>
      <c r="AJ11" s="17"/>
      <c r="AK11" s="17"/>
      <c r="AL11" s="38"/>
      <c r="AM11" s="85"/>
      <c r="AN11" s="85"/>
      <c r="AO11" s="17"/>
      <c r="AP11" s="17"/>
      <c r="AQ11" s="85"/>
      <c r="AR11" s="19"/>
      <c r="AS11" s="19"/>
      <c r="AT11" s="19"/>
      <c r="AU11" s="19"/>
      <c r="AV11" s="17"/>
      <c r="AW11" s="17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</row>
    <row r="12" spans="1:81" ht="18.75" customHeight="1" x14ac:dyDescent="0.3">
      <c r="A12" s="197">
        <v>3</v>
      </c>
      <c r="B12" s="110" t="s">
        <v>54</v>
      </c>
      <c r="C12" s="115">
        <v>51976600</v>
      </c>
      <c r="D12" s="50">
        <v>453097</v>
      </c>
      <c r="E12" s="50">
        <v>657286</v>
      </c>
      <c r="F12" s="52">
        <v>1660890</v>
      </c>
      <c r="G12" s="115">
        <v>48888000</v>
      </c>
      <c r="H12" s="50">
        <v>387608</v>
      </c>
      <c r="I12" s="50">
        <v>1625460</v>
      </c>
      <c r="J12" s="52">
        <v>2591380</v>
      </c>
      <c r="K12" s="252">
        <f>C14+G14</f>
        <v>974100</v>
      </c>
      <c r="L12" s="237"/>
      <c r="M12" s="236">
        <f>D14+E14+F14+H14+I14+J14</f>
        <v>16223</v>
      </c>
      <c r="N12" s="237"/>
      <c r="O12" s="222">
        <f>M12+K12</f>
        <v>990323</v>
      </c>
      <c r="P12" s="222"/>
      <c r="Q12" s="56" t="s">
        <v>10</v>
      </c>
      <c r="R12" s="52">
        <v>858595500</v>
      </c>
      <c r="S12" s="82"/>
      <c r="T12" s="206">
        <v>0</v>
      </c>
      <c r="U12" s="255">
        <v>1.02</v>
      </c>
      <c r="V12" s="82"/>
      <c r="W12" s="135" t="s">
        <v>10</v>
      </c>
      <c r="X12" s="60">
        <v>724.3</v>
      </c>
      <c r="Y12" s="60">
        <v>692.3</v>
      </c>
      <c r="Z12" s="60">
        <v>4.3</v>
      </c>
      <c r="AA12" s="60">
        <v>14.3</v>
      </c>
      <c r="AB12" s="60">
        <v>757.4</v>
      </c>
      <c r="AC12" s="60">
        <v>743.5</v>
      </c>
      <c r="AD12" s="60">
        <v>16.399999999999999</v>
      </c>
      <c r="AE12" s="141">
        <v>2.2999999999999998</v>
      </c>
      <c r="AF12" s="19"/>
      <c r="AG12" s="135" t="s">
        <v>34</v>
      </c>
      <c r="AH12" s="22">
        <v>3.25</v>
      </c>
      <c r="AI12" s="22">
        <v>3.9375</v>
      </c>
      <c r="AJ12" s="22">
        <v>1.25</v>
      </c>
      <c r="AK12" s="22">
        <v>16</v>
      </c>
      <c r="AL12" s="23">
        <v>0</v>
      </c>
      <c r="AM12" s="92"/>
      <c r="AN12" s="98" t="s">
        <v>47</v>
      </c>
      <c r="AO12" s="30">
        <v>16</v>
      </c>
      <c r="AP12" s="31">
        <v>7.48</v>
      </c>
      <c r="AQ12" s="93"/>
      <c r="AR12" s="41" t="s">
        <v>44</v>
      </c>
      <c r="AS12" s="77">
        <v>7.1999999999999995E-2</v>
      </c>
      <c r="AT12" s="42" t="s">
        <v>45</v>
      </c>
      <c r="AU12" s="78">
        <v>0</v>
      </c>
      <c r="AV12" s="17"/>
      <c r="AW12" s="17"/>
      <c r="AX12" s="17"/>
      <c r="AY12" s="17"/>
      <c r="AZ12" s="17"/>
      <c r="BA12" s="17"/>
      <c r="BB12" s="17"/>
      <c r="BC12" s="17"/>
      <c r="BD12" s="17"/>
      <c r="BE12" s="17"/>
      <c r="BF12" s="17"/>
      <c r="BG12" s="17"/>
      <c r="BH12" s="17"/>
      <c r="BI12" s="17"/>
      <c r="BJ12" s="17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</row>
    <row r="13" spans="1:81" ht="19.5" customHeight="1" thickBot="1" x14ac:dyDescent="0.35">
      <c r="A13" s="220"/>
      <c r="B13" s="111" t="s">
        <v>53</v>
      </c>
      <c r="C13" s="116">
        <f>C8</f>
        <v>51002500</v>
      </c>
      <c r="D13" s="117">
        <f t="shared" ref="D13:J13" si="6">D8</f>
        <v>445524</v>
      </c>
      <c r="E13" s="117">
        <f t="shared" si="6"/>
        <v>657286</v>
      </c>
      <c r="F13" s="118">
        <f t="shared" si="6"/>
        <v>1652240</v>
      </c>
      <c r="G13" s="116">
        <f t="shared" si="6"/>
        <v>48888000</v>
      </c>
      <c r="H13" s="117">
        <f t="shared" si="6"/>
        <v>387608</v>
      </c>
      <c r="I13" s="117">
        <f t="shared" si="6"/>
        <v>1625460</v>
      </c>
      <c r="J13" s="118">
        <f t="shared" si="6"/>
        <v>2591380</v>
      </c>
      <c r="K13" s="253"/>
      <c r="L13" s="238"/>
      <c r="M13" s="238"/>
      <c r="N13" s="238"/>
      <c r="O13" s="223"/>
      <c r="P13" s="223"/>
      <c r="Q13" s="20" t="s">
        <v>11</v>
      </c>
      <c r="R13" s="53">
        <f>R8</f>
        <v>857530900</v>
      </c>
      <c r="S13" s="82"/>
      <c r="T13" s="207"/>
      <c r="U13" s="256"/>
      <c r="V13" s="82"/>
      <c r="W13" s="136" t="s">
        <v>11</v>
      </c>
      <c r="X13" s="6">
        <f t="shared" ref="X13:AE13" si="7">X8</f>
        <v>712.5</v>
      </c>
      <c r="Y13" s="6">
        <f t="shared" si="7"/>
        <v>692.3</v>
      </c>
      <c r="Z13" s="6">
        <f t="shared" si="7"/>
        <v>4.2</v>
      </c>
      <c r="AA13" s="6">
        <f t="shared" si="7"/>
        <v>14.3</v>
      </c>
      <c r="AB13" s="6">
        <f t="shared" si="7"/>
        <v>745.3</v>
      </c>
      <c r="AC13" s="6">
        <f t="shared" si="7"/>
        <v>743.5</v>
      </c>
      <c r="AD13" s="6">
        <f t="shared" si="7"/>
        <v>16.399999999999999</v>
      </c>
      <c r="AE13" s="140">
        <f t="shared" si="7"/>
        <v>2.2999999999999998</v>
      </c>
      <c r="AF13" s="19"/>
      <c r="AG13" s="136" t="s">
        <v>31</v>
      </c>
      <c r="AH13" s="8">
        <f>(AH12*10.74)</f>
        <v>34.905000000000001</v>
      </c>
      <c r="AI13" s="8">
        <f>(AI12*2.2)</f>
        <v>8.6625000000000014</v>
      </c>
      <c r="AJ13" s="8">
        <f>(AJ12*0.25)</f>
        <v>0.3125</v>
      </c>
      <c r="AK13" s="216">
        <f>AK12+AL12</f>
        <v>16</v>
      </c>
      <c r="AL13" s="217"/>
      <c r="AM13" s="14"/>
      <c r="AN13" s="32" t="s">
        <v>48</v>
      </c>
      <c r="AO13" s="33">
        <v>17.100000000000001</v>
      </c>
      <c r="AP13" s="34">
        <v>7.79</v>
      </c>
      <c r="AQ13" s="93"/>
      <c r="AR13" s="43" t="s">
        <v>43</v>
      </c>
      <c r="AS13" s="16">
        <v>0.32600000000000001</v>
      </c>
      <c r="AT13" s="2" t="s">
        <v>46</v>
      </c>
      <c r="AU13" s="49">
        <v>0</v>
      </c>
      <c r="AV13" s="17"/>
      <c r="AW13" s="17"/>
      <c r="AX13" s="17"/>
      <c r="AY13" s="17"/>
      <c r="AZ13" s="17"/>
      <c r="BA13" s="17"/>
      <c r="BB13" s="17"/>
      <c r="BC13" s="17"/>
      <c r="BD13" s="17"/>
      <c r="BE13" s="17"/>
      <c r="BF13" s="17"/>
      <c r="BG13" s="17"/>
      <c r="BH13" s="17"/>
      <c r="BI13" s="17"/>
      <c r="BJ13" s="17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</row>
    <row r="14" spans="1:81" ht="19.5" customHeight="1" thickBot="1" x14ac:dyDescent="0.35">
      <c r="A14" s="221"/>
      <c r="B14" s="109" t="s">
        <v>3</v>
      </c>
      <c r="C14" s="119">
        <f t="shared" ref="C14:J14" si="8">C12-C13</f>
        <v>974100</v>
      </c>
      <c r="D14" s="119">
        <f t="shared" si="8"/>
        <v>7573</v>
      </c>
      <c r="E14" s="119">
        <f t="shared" si="8"/>
        <v>0</v>
      </c>
      <c r="F14" s="120">
        <f t="shared" si="8"/>
        <v>8650</v>
      </c>
      <c r="G14" s="119">
        <f t="shared" si="8"/>
        <v>0</v>
      </c>
      <c r="H14" s="119">
        <f t="shared" si="8"/>
        <v>0</v>
      </c>
      <c r="I14" s="119">
        <f t="shared" si="8"/>
        <v>0</v>
      </c>
      <c r="J14" s="120">
        <f t="shared" si="8"/>
        <v>0</v>
      </c>
      <c r="K14" s="254"/>
      <c r="L14" s="239"/>
      <c r="M14" s="239"/>
      <c r="N14" s="239"/>
      <c r="O14" s="224"/>
      <c r="P14" s="224"/>
      <c r="Q14" s="73" t="s">
        <v>3</v>
      </c>
      <c r="R14" s="55">
        <f>R12-R13</f>
        <v>1064600</v>
      </c>
      <c r="S14" s="83"/>
      <c r="T14" s="208"/>
      <c r="U14" s="257"/>
      <c r="V14" s="83"/>
      <c r="W14" s="63" t="s">
        <v>3</v>
      </c>
      <c r="X14" s="65">
        <f>X12-X13</f>
        <v>11.799999999999955</v>
      </c>
      <c r="Y14" s="65">
        <f t="shared" ref="Y14:AE14" si="9">Y12-Y13</f>
        <v>0</v>
      </c>
      <c r="Z14" s="65">
        <f t="shared" si="9"/>
        <v>9.9999999999999645E-2</v>
      </c>
      <c r="AA14" s="65">
        <f t="shared" si="9"/>
        <v>0</v>
      </c>
      <c r="AB14" s="65">
        <f t="shared" si="9"/>
        <v>12.100000000000023</v>
      </c>
      <c r="AC14" s="65">
        <f t="shared" si="9"/>
        <v>0</v>
      </c>
      <c r="AD14" s="65">
        <f t="shared" si="9"/>
        <v>0</v>
      </c>
      <c r="AE14" s="142">
        <f t="shared" si="9"/>
        <v>0</v>
      </c>
      <c r="AF14" s="19"/>
      <c r="AG14" s="137" t="s">
        <v>33</v>
      </c>
      <c r="AH14" s="132">
        <f>(AH13)/((K12/1000000)*8.34)</f>
        <v>4.2965319767592147</v>
      </c>
      <c r="AI14" s="132">
        <f>(AI13)/((K12/1000000)*8.34)</f>
        <v>1.0662858687487955</v>
      </c>
      <c r="AJ14" s="132">
        <f>(AJ13)/((K12/1000000)*8.34)</f>
        <v>3.8466301181413969E-2</v>
      </c>
      <c r="AK14" s="218">
        <f>(AK13)/((K12/1000000)*8.34)</f>
        <v>1.9694746204883953</v>
      </c>
      <c r="AL14" s="219"/>
      <c r="AM14" s="14"/>
      <c r="AN14" s="85"/>
      <c r="AO14" s="17"/>
      <c r="AP14" s="17"/>
      <c r="AQ14" s="93"/>
      <c r="AR14" s="133" t="s">
        <v>64</v>
      </c>
      <c r="AS14" s="130">
        <v>0.74</v>
      </c>
      <c r="AT14" s="134" t="s">
        <v>63</v>
      </c>
      <c r="AU14" s="48">
        <v>5.5E-2</v>
      </c>
      <c r="AV14" s="17"/>
      <c r="AW14" s="17"/>
      <c r="AX14" s="17"/>
      <c r="AY14" s="17"/>
      <c r="AZ14" s="17"/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</row>
    <row r="15" spans="1:81" ht="2.1" customHeight="1" thickBot="1" x14ac:dyDescent="0.35">
      <c r="A15" s="17"/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85"/>
      <c r="T15" s="17"/>
      <c r="U15" s="128"/>
      <c r="V15" s="84"/>
      <c r="W15" s="4"/>
      <c r="X15" s="143"/>
      <c r="Y15" s="143"/>
      <c r="Z15" s="143"/>
      <c r="AA15" s="143"/>
      <c r="AB15" s="143"/>
      <c r="AC15" s="143"/>
      <c r="AD15" s="143"/>
      <c r="AE15" s="143"/>
      <c r="AF15" s="17"/>
      <c r="AG15" s="17"/>
      <c r="AH15" s="17"/>
      <c r="AI15" s="17"/>
      <c r="AJ15" s="17"/>
      <c r="AK15" s="17"/>
      <c r="AL15" s="17"/>
      <c r="AM15" s="85"/>
      <c r="AN15" s="85"/>
      <c r="AO15" s="17"/>
      <c r="AP15" s="17"/>
      <c r="AQ15" s="85"/>
      <c r="AR15" s="19"/>
      <c r="AS15" s="19"/>
      <c r="AT15" s="19"/>
      <c r="AU15" s="19"/>
      <c r="AV15" s="17"/>
      <c r="AW15" s="17"/>
      <c r="AX15" s="17"/>
      <c r="AY15" s="17"/>
      <c r="AZ15" s="17"/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</row>
    <row r="16" spans="1:81" ht="18.75" customHeight="1" x14ac:dyDescent="0.3">
      <c r="A16" s="197">
        <v>4</v>
      </c>
      <c r="B16" s="110" t="s">
        <v>54</v>
      </c>
      <c r="C16" s="115">
        <v>52890100</v>
      </c>
      <c r="D16" s="50">
        <v>460691</v>
      </c>
      <c r="E16" s="50">
        <v>657286</v>
      </c>
      <c r="F16" s="52">
        <v>1660890</v>
      </c>
      <c r="G16" s="115">
        <v>48888000</v>
      </c>
      <c r="H16" s="50">
        <v>387608</v>
      </c>
      <c r="I16" s="50">
        <v>1625460</v>
      </c>
      <c r="J16" s="52">
        <v>2591380</v>
      </c>
      <c r="K16" s="252">
        <f>C18+G18</f>
        <v>913500</v>
      </c>
      <c r="L16" s="237"/>
      <c r="M16" s="236">
        <f>D18+E18+F18+H18+I18+J18</f>
        <v>7594</v>
      </c>
      <c r="N16" s="237"/>
      <c r="O16" s="222">
        <f>M16+K16</f>
        <v>921094</v>
      </c>
      <c r="P16" s="222"/>
      <c r="Q16" s="56" t="s">
        <v>10</v>
      </c>
      <c r="R16" s="52">
        <v>859628300</v>
      </c>
      <c r="S16" s="82"/>
      <c r="T16" s="206">
        <v>0</v>
      </c>
      <c r="U16" s="255">
        <v>1.1000000000000001</v>
      </c>
      <c r="V16" s="82"/>
      <c r="W16" s="135" t="s">
        <v>10</v>
      </c>
      <c r="X16" s="60">
        <v>735.4</v>
      </c>
      <c r="Y16" s="60">
        <v>692.3</v>
      </c>
      <c r="Z16" s="60">
        <v>4.5999999999999996</v>
      </c>
      <c r="AA16" s="60">
        <v>14.4</v>
      </c>
      <c r="AB16" s="60">
        <v>768.6</v>
      </c>
      <c r="AC16" s="60">
        <v>743.5</v>
      </c>
      <c r="AD16" s="60">
        <v>16.7</v>
      </c>
      <c r="AE16" s="141">
        <v>2.2999999999999998</v>
      </c>
      <c r="AF16" s="19"/>
      <c r="AG16" s="135" t="s">
        <v>34</v>
      </c>
      <c r="AH16" s="22">
        <v>3.0625</v>
      </c>
      <c r="AI16" s="22">
        <v>4.1875</v>
      </c>
      <c r="AJ16" s="22">
        <v>1.5</v>
      </c>
      <c r="AK16" s="22">
        <v>17</v>
      </c>
      <c r="AL16" s="23">
        <v>0</v>
      </c>
      <c r="AM16" s="92"/>
      <c r="AN16" s="98" t="s">
        <v>47</v>
      </c>
      <c r="AO16" s="30">
        <v>15.6</v>
      </c>
      <c r="AP16" s="31">
        <v>7.49</v>
      </c>
      <c r="AQ16" s="93"/>
      <c r="AR16" s="2" t="s">
        <v>44</v>
      </c>
      <c r="AS16" s="16">
        <v>0.04</v>
      </c>
      <c r="AT16" s="2" t="s">
        <v>45</v>
      </c>
      <c r="AU16" s="16">
        <v>0</v>
      </c>
      <c r="AV16" s="17"/>
      <c r="AW16" s="17"/>
      <c r="AX16" s="17"/>
      <c r="AY16" s="17"/>
      <c r="AZ16" s="17"/>
      <c r="BA16" s="17"/>
      <c r="BB16" s="17"/>
      <c r="BC16" s="17"/>
      <c r="BD16" s="17"/>
      <c r="BE16" s="17"/>
      <c r="BF16" s="17"/>
      <c r="BG16" s="17"/>
      <c r="BH16" s="17"/>
      <c r="BI16" s="17"/>
      <c r="BJ16" s="17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</row>
    <row r="17" spans="1:81" ht="19.5" customHeight="1" thickBot="1" x14ac:dyDescent="0.35">
      <c r="A17" s="220"/>
      <c r="B17" s="111" t="s">
        <v>53</v>
      </c>
      <c r="C17" s="116">
        <f>C12</f>
        <v>51976600</v>
      </c>
      <c r="D17" s="117">
        <f t="shared" ref="D17:J17" si="10">D12</f>
        <v>453097</v>
      </c>
      <c r="E17" s="117">
        <f t="shared" si="10"/>
        <v>657286</v>
      </c>
      <c r="F17" s="118">
        <f t="shared" si="10"/>
        <v>1660890</v>
      </c>
      <c r="G17" s="116">
        <f t="shared" si="10"/>
        <v>48888000</v>
      </c>
      <c r="H17" s="117">
        <f t="shared" si="10"/>
        <v>387608</v>
      </c>
      <c r="I17" s="117">
        <f t="shared" si="10"/>
        <v>1625460</v>
      </c>
      <c r="J17" s="118">
        <f t="shared" si="10"/>
        <v>2591380</v>
      </c>
      <c r="K17" s="253"/>
      <c r="L17" s="238"/>
      <c r="M17" s="238"/>
      <c r="N17" s="238"/>
      <c r="O17" s="223"/>
      <c r="P17" s="223"/>
      <c r="Q17" s="20" t="s">
        <v>11</v>
      </c>
      <c r="R17" s="53">
        <f>R12</f>
        <v>858595500</v>
      </c>
      <c r="S17" s="82"/>
      <c r="T17" s="207"/>
      <c r="U17" s="256"/>
      <c r="V17" s="82"/>
      <c r="W17" s="136" t="s">
        <v>11</v>
      </c>
      <c r="X17" s="6">
        <f t="shared" ref="X17:AE17" si="11">X12</f>
        <v>724.3</v>
      </c>
      <c r="Y17" s="6">
        <f t="shared" si="11"/>
        <v>692.3</v>
      </c>
      <c r="Z17" s="6">
        <f t="shared" si="11"/>
        <v>4.3</v>
      </c>
      <c r="AA17" s="6">
        <f t="shared" si="11"/>
        <v>14.3</v>
      </c>
      <c r="AB17" s="6">
        <f t="shared" si="11"/>
        <v>757.4</v>
      </c>
      <c r="AC17" s="6">
        <f t="shared" si="11"/>
        <v>743.5</v>
      </c>
      <c r="AD17" s="6">
        <f t="shared" si="11"/>
        <v>16.399999999999999</v>
      </c>
      <c r="AE17" s="140">
        <f t="shared" si="11"/>
        <v>2.2999999999999998</v>
      </c>
      <c r="AF17" s="19"/>
      <c r="AG17" s="136" t="s">
        <v>31</v>
      </c>
      <c r="AH17" s="8">
        <f>(AH16*10.74)</f>
        <v>32.891249999999999</v>
      </c>
      <c r="AI17" s="8">
        <f>(AI16*2.2)</f>
        <v>9.2125000000000004</v>
      </c>
      <c r="AJ17" s="8">
        <f>(AJ16*0.25)</f>
        <v>0.375</v>
      </c>
      <c r="AK17" s="216">
        <f>AK16+AL16</f>
        <v>17</v>
      </c>
      <c r="AL17" s="217"/>
      <c r="AM17" s="14"/>
      <c r="AN17" s="32" t="s">
        <v>48</v>
      </c>
      <c r="AO17" s="33">
        <v>17.100000000000001</v>
      </c>
      <c r="AP17" s="34">
        <v>7.76</v>
      </c>
      <c r="AQ17" s="93"/>
      <c r="AR17" s="2" t="s">
        <v>43</v>
      </c>
      <c r="AS17" s="16">
        <v>0.376</v>
      </c>
      <c r="AT17" s="2" t="s">
        <v>46</v>
      </c>
      <c r="AU17" s="16">
        <v>0</v>
      </c>
      <c r="AV17" s="17"/>
      <c r="AW17" s="17"/>
      <c r="AX17" s="17"/>
      <c r="AY17" s="17"/>
      <c r="AZ17" s="17"/>
      <c r="BA17" s="17"/>
      <c r="BB17" s="17"/>
      <c r="BC17" s="17"/>
      <c r="BD17" s="17"/>
      <c r="BE17" s="17"/>
      <c r="BF17" s="17"/>
      <c r="BG17" s="17"/>
      <c r="BH17" s="17"/>
      <c r="BI17" s="17"/>
      <c r="BJ17" s="17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</row>
    <row r="18" spans="1:81" ht="19.5" customHeight="1" thickBot="1" x14ac:dyDescent="0.35">
      <c r="A18" s="221"/>
      <c r="B18" s="109" t="s">
        <v>3</v>
      </c>
      <c r="C18" s="119">
        <f t="shared" ref="C18:J18" si="12">C16-C17</f>
        <v>913500</v>
      </c>
      <c r="D18" s="119">
        <f t="shared" si="12"/>
        <v>7594</v>
      </c>
      <c r="E18" s="119">
        <f t="shared" si="12"/>
        <v>0</v>
      </c>
      <c r="F18" s="120">
        <f t="shared" si="12"/>
        <v>0</v>
      </c>
      <c r="G18" s="119">
        <f t="shared" si="12"/>
        <v>0</v>
      </c>
      <c r="H18" s="119">
        <f t="shared" si="12"/>
        <v>0</v>
      </c>
      <c r="I18" s="119">
        <f t="shared" si="12"/>
        <v>0</v>
      </c>
      <c r="J18" s="120">
        <f t="shared" si="12"/>
        <v>0</v>
      </c>
      <c r="K18" s="254"/>
      <c r="L18" s="239"/>
      <c r="M18" s="239"/>
      <c r="N18" s="239"/>
      <c r="O18" s="224"/>
      <c r="P18" s="224"/>
      <c r="Q18" s="73" t="s">
        <v>3</v>
      </c>
      <c r="R18" s="55">
        <f>R16-R17</f>
        <v>1032800</v>
      </c>
      <c r="S18" s="83"/>
      <c r="T18" s="208"/>
      <c r="U18" s="257"/>
      <c r="V18" s="83"/>
      <c r="W18" s="63" t="s">
        <v>3</v>
      </c>
      <c r="X18" s="65">
        <f>X16-X17</f>
        <v>11.100000000000023</v>
      </c>
      <c r="Y18" s="65">
        <f t="shared" ref="Y18:AE18" si="13">Y16-Y17</f>
        <v>0</v>
      </c>
      <c r="Z18" s="65">
        <f t="shared" si="13"/>
        <v>0.29999999999999982</v>
      </c>
      <c r="AA18" s="65">
        <f t="shared" si="13"/>
        <v>9.9999999999999645E-2</v>
      </c>
      <c r="AB18" s="65">
        <f t="shared" si="13"/>
        <v>11.200000000000045</v>
      </c>
      <c r="AC18" s="65">
        <f t="shared" si="13"/>
        <v>0</v>
      </c>
      <c r="AD18" s="65">
        <f t="shared" si="13"/>
        <v>0.30000000000000071</v>
      </c>
      <c r="AE18" s="142">
        <f t="shared" si="13"/>
        <v>0</v>
      </c>
      <c r="AF18" s="19"/>
      <c r="AG18" s="137" t="s">
        <v>33</v>
      </c>
      <c r="AH18" s="132">
        <f>(AH17)/((K16/1000000)*8.34)</f>
        <v>4.3172358664792307</v>
      </c>
      <c r="AI18" s="132">
        <f>(AI17)/((K16/1000000)*8.34)</f>
        <v>1.2092132533710307</v>
      </c>
      <c r="AJ18" s="132">
        <f>(AJ17)/((K16/1000000)*8.34)</f>
        <v>4.9221706378739377E-2</v>
      </c>
      <c r="AK18" s="218">
        <f>(AK17)/((K16/1000000)*8.34)</f>
        <v>2.2313840225028518</v>
      </c>
      <c r="AL18" s="219"/>
      <c r="AM18" s="14"/>
      <c r="AN18" s="85"/>
      <c r="AO18" s="17"/>
      <c r="AP18" s="17"/>
      <c r="AQ18" s="93"/>
      <c r="AR18" s="133" t="s">
        <v>64</v>
      </c>
      <c r="AS18" s="130">
        <v>0.73</v>
      </c>
      <c r="AT18" s="134" t="s">
        <v>63</v>
      </c>
      <c r="AU18" s="15">
        <v>4.2999999999999997E-2</v>
      </c>
      <c r="AV18" s="17"/>
      <c r="AW18" s="17"/>
      <c r="AX18" s="17"/>
      <c r="AY18" s="17"/>
      <c r="AZ18" s="17"/>
      <c r="BA18" s="17"/>
      <c r="BB18" s="17"/>
      <c r="BC18" s="17"/>
      <c r="BD18" s="17"/>
      <c r="BE18" s="17"/>
      <c r="BF18" s="17"/>
      <c r="BG18" s="17"/>
      <c r="BH18" s="17"/>
      <c r="BI18" s="17"/>
      <c r="BJ18" s="17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</row>
    <row r="19" spans="1:81" ht="2.1" customHeight="1" thickBot="1" x14ac:dyDescent="0.35">
      <c r="A19" s="17"/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85"/>
      <c r="T19" s="17"/>
      <c r="U19" s="128"/>
      <c r="V19" s="84"/>
      <c r="W19" s="4"/>
      <c r="X19" s="143"/>
      <c r="Y19" s="143"/>
      <c r="Z19" s="143"/>
      <c r="AA19" s="143"/>
      <c r="AB19" s="143"/>
      <c r="AC19" s="143"/>
      <c r="AD19" s="143"/>
      <c r="AE19" s="143"/>
      <c r="AF19" s="17"/>
      <c r="AG19" s="17"/>
      <c r="AH19" s="17"/>
      <c r="AI19" s="17"/>
      <c r="AJ19" s="17"/>
      <c r="AK19" s="17"/>
      <c r="AL19" s="17"/>
      <c r="AM19" s="85"/>
      <c r="AN19" s="85"/>
      <c r="AO19" s="17"/>
      <c r="AP19" s="17"/>
      <c r="AQ19" s="85"/>
      <c r="AR19" s="19"/>
      <c r="AS19" s="19"/>
      <c r="AT19" s="19"/>
      <c r="AU19" s="19"/>
      <c r="AV19" s="17"/>
      <c r="AW19" s="17"/>
      <c r="AX19" s="17"/>
      <c r="AY19" s="17"/>
      <c r="AZ19" s="17"/>
      <c r="BA19" s="17"/>
      <c r="BB19" s="17"/>
      <c r="BC19" s="17"/>
      <c r="BD19" s="17"/>
      <c r="BE19" s="17"/>
      <c r="BF19" s="17"/>
      <c r="BG19" s="17"/>
      <c r="BH19" s="17"/>
      <c r="BI19" s="17"/>
      <c r="BJ19" s="17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</row>
    <row r="20" spans="1:81" ht="18.75" customHeight="1" x14ac:dyDescent="0.3">
      <c r="A20" s="197">
        <v>5</v>
      </c>
      <c r="B20" s="110" t="s">
        <v>54</v>
      </c>
      <c r="C20" s="115">
        <v>53625300</v>
      </c>
      <c r="D20" s="50">
        <v>460691</v>
      </c>
      <c r="E20" s="50">
        <v>693333</v>
      </c>
      <c r="F20" s="52">
        <v>1687570</v>
      </c>
      <c r="G20" s="115">
        <v>49292300</v>
      </c>
      <c r="H20" s="50">
        <v>394594</v>
      </c>
      <c r="I20" s="50">
        <v>1689480</v>
      </c>
      <c r="J20" s="52">
        <v>2619220</v>
      </c>
      <c r="K20" s="252">
        <f>C22+G22</f>
        <v>1139500</v>
      </c>
      <c r="L20" s="237"/>
      <c r="M20" s="236">
        <f>D22+E22+F22+H22+I22+J22</f>
        <v>161573</v>
      </c>
      <c r="N20" s="237"/>
      <c r="O20" s="222">
        <f>M20+K20</f>
        <v>1301073</v>
      </c>
      <c r="P20" s="222"/>
      <c r="Q20" s="56" t="s">
        <v>10</v>
      </c>
      <c r="R20" s="52">
        <v>860643600</v>
      </c>
      <c r="S20" s="82">
        <v>0</v>
      </c>
      <c r="T20" s="206">
        <v>0</v>
      </c>
      <c r="U20" s="255">
        <v>1.1000000000000001</v>
      </c>
      <c r="V20" s="82"/>
      <c r="W20" s="135" t="s">
        <v>10</v>
      </c>
      <c r="X20" s="60">
        <v>744.4</v>
      </c>
      <c r="Y20" s="60">
        <v>697.3</v>
      </c>
      <c r="Z20" s="60">
        <v>4.7</v>
      </c>
      <c r="AA20" s="60">
        <v>14.4</v>
      </c>
      <c r="AB20" s="60">
        <v>777.8</v>
      </c>
      <c r="AC20" s="60">
        <v>748.9</v>
      </c>
      <c r="AD20" s="60">
        <v>16.899999999999999</v>
      </c>
      <c r="AE20" s="141">
        <v>2.4</v>
      </c>
      <c r="AF20" s="19"/>
      <c r="AG20" s="135" t="s">
        <v>34</v>
      </c>
      <c r="AH20" s="22">
        <v>3.25</v>
      </c>
      <c r="AI20" s="22">
        <v>4.0625</v>
      </c>
      <c r="AJ20" s="22">
        <v>1.5</v>
      </c>
      <c r="AK20" s="22">
        <v>17</v>
      </c>
      <c r="AL20" s="23">
        <v>0</v>
      </c>
      <c r="AM20" s="92"/>
      <c r="AN20" s="98" t="s">
        <v>47</v>
      </c>
      <c r="AO20" s="30">
        <v>15.6</v>
      </c>
      <c r="AP20" s="31">
        <v>7.49</v>
      </c>
      <c r="AQ20" s="93"/>
      <c r="AR20" s="41" t="s">
        <v>44</v>
      </c>
      <c r="AS20" s="77">
        <v>0</v>
      </c>
      <c r="AT20" s="42" t="s">
        <v>45</v>
      </c>
      <c r="AU20" s="78">
        <v>0.06</v>
      </c>
      <c r="AV20" s="17"/>
      <c r="AW20" s="17"/>
      <c r="AX20" s="17"/>
      <c r="AY20" s="17"/>
      <c r="AZ20" s="17"/>
      <c r="BA20" s="17"/>
      <c r="BB20" s="17"/>
      <c r="BC20" s="17"/>
      <c r="BD20" s="17"/>
      <c r="BE20" s="17"/>
      <c r="BF20" s="17"/>
      <c r="BG20" s="17"/>
      <c r="BH20" s="17"/>
      <c r="BI20" s="17"/>
      <c r="BJ20" s="17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</row>
    <row r="21" spans="1:81" ht="18.75" customHeight="1" thickBot="1" x14ac:dyDescent="0.35">
      <c r="A21" s="220"/>
      <c r="B21" s="111" t="s">
        <v>53</v>
      </c>
      <c r="C21" s="116">
        <f>C16</f>
        <v>52890100</v>
      </c>
      <c r="D21" s="117">
        <f t="shared" ref="D21:J21" si="14">D16</f>
        <v>460691</v>
      </c>
      <c r="E21" s="117">
        <f t="shared" si="14"/>
        <v>657286</v>
      </c>
      <c r="F21" s="118">
        <f t="shared" si="14"/>
        <v>1660890</v>
      </c>
      <c r="G21" s="116">
        <f t="shared" si="14"/>
        <v>48888000</v>
      </c>
      <c r="H21" s="117">
        <f t="shared" si="14"/>
        <v>387608</v>
      </c>
      <c r="I21" s="117">
        <f t="shared" si="14"/>
        <v>1625460</v>
      </c>
      <c r="J21" s="118">
        <f t="shared" si="14"/>
        <v>2591380</v>
      </c>
      <c r="K21" s="253"/>
      <c r="L21" s="238"/>
      <c r="M21" s="238"/>
      <c r="N21" s="238"/>
      <c r="O21" s="223"/>
      <c r="P21" s="223"/>
      <c r="Q21" s="20" t="s">
        <v>11</v>
      </c>
      <c r="R21" s="53">
        <f>R16</f>
        <v>859628300</v>
      </c>
      <c r="S21" s="82"/>
      <c r="T21" s="207"/>
      <c r="U21" s="256"/>
      <c r="V21" s="82"/>
      <c r="W21" s="136" t="s">
        <v>11</v>
      </c>
      <c r="X21" s="6">
        <f t="shared" ref="X21:AE21" si="15">X16</f>
        <v>735.4</v>
      </c>
      <c r="Y21" s="6">
        <f t="shared" si="15"/>
        <v>692.3</v>
      </c>
      <c r="Z21" s="6">
        <f t="shared" si="15"/>
        <v>4.5999999999999996</v>
      </c>
      <c r="AA21" s="6">
        <f t="shared" si="15"/>
        <v>14.4</v>
      </c>
      <c r="AB21" s="6">
        <f t="shared" si="15"/>
        <v>768.6</v>
      </c>
      <c r="AC21" s="6">
        <f t="shared" si="15"/>
        <v>743.5</v>
      </c>
      <c r="AD21" s="6">
        <f t="shared" si="15"/>
        <v>16.7</v>
      </c>
      <c r="AE21" s="140">
        <f t="shared" si="15"/>
        <v>2.2999999999999998</v>
      </c>
      <c r="AF21" s="19"/>
      <c r="AG21" s="136" t="s">
        <v>31</v>
      </c>
      <c r="AH21" s="8">
        <f>(AH20*10.74)</f>
        <v>34.905000000000001</v>
      </c>
      <c r="AI21" s="8">
        <f>(AI20*2.2)</f>
        <v>8.9375</v>
      </c>
      <c r="AJ21" s="8">
        <f>(AJ20*0.25)</f>
        <v>0.375</v>
      </c>
      <c r="AK21" s="216">
        <f>AK20+AL20</f>
        <v>17</v>
      </c>
      <c r="AL21" s="217"/>
      <c r="AM21" s="14"/>
      <c r="AN21" s="32" t="s">
        <v>48</v>
      </c>
      <c r="AO21" s="33">
        <v>16.600000000000001</v>
      </c>
      <c r="AP21" s="34">
        <v>7.78</v>
      </c>
      <c r="AQ21" s="93"/>
      <c r="AR21" s="43" t="s">
        <v>43</v>
      </c>
      <c r="AS21" s="16">
        <v>0</v>
      </c>
      <c r="AT21" s="2" t="s">
        <v>46</v>
      </c>
      <c r="AU21" s="49">
        <v>0.26600000000000001</v>
      </c>
      <c r="AV21" s="17"/>
      <c r="AW21" s="17"/>
      <c r="AX21" s="17"/>
      <c r="AY21" s="17"/>
      <c r="AZ21" s="17"/>
      <c r="BA21" s="17"/>
      <c r="BB21" s="17"/>
      <c r="BC21" s="17"/>
      <c r="BD21" s="17"/>
      <c r="BE21" s="17"/>
      <c r="BF21" s="17"/>
      <c r="BG21" s="17"/>
      <c r="BH21" s="17"/>
      <c r="BI21" s="17"/>
      <c r="BJ21" s="17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</row>
    <row r="22" spans="1:81" ht="18.75" customHeight="1" thickBot="1" x14ac:dyDescent="0.35">
      <c r="A22" s="221"/>
      <c r="B22" s="109" t="s">
        <v>3</v>
      </c>
      <c r="C22" s="119">
        <f t="shared" ref="C22:J22" si="16">C20-C21</f>
        <v>735200</v>
      </c>
      <c r="D22" s="119">
        <f t="shared" si="16"/>
        <v>0</v>
      </c>
      <c r="E22" s="119">
        <f t="shared" si="16"/>
        <v>36047</v>
      </c>
      <c r="F22" s="120">
        <f t="shared" si="16"/>
        <v>26680</v>
      </c>
      <c r="G22" s="119">
        <f t="shared" si="16"/>
        <v>404300</v>
      </c>
      <c r="H22" s="119">
        <f t="shared" si="16"/>
        <v>6986</v>
      </c>
      <c r="I22" s="119">
        <f t="shared" si="16"/>
        <v>64020</v>
      </c>
      <c r="J22" s="120">
        <f t="shared" si="16"/>
        <v>27840</v>
      </c>
      <c r="K22" s="254"/>
      <c r="L22" s="239"/>
      <c r="M22" s="239"/>
      <c r="N22" s="239"/>
      <c r="O22" s="224"/>
      <c r="P22" s="224"/>
      <c r="Q22" s="73" t="s">
        <v>3</v>
      </c>
      <c r="R22" s="55">
        <f>R20-R21</f>
        <v>1015300</v>
      </c>
      <c r="S22" s="83"/>
      <c r="T22" s="208"/>
      <c r="U22" s="257"/>
      <c r="V22" s="83"/>
      <c r="W22" s="63" t="s">
        <v>3</v>
      </c>
      <c r="X22" s="65">
        <f>X20-X21</f>
        <v>9</v>
      </c>
      <c r="Y22" s="65">
        <f t="shared" ref="Y22:AE22" si="17">Y20-Y21</f>
        <v>5</v>
      </c>
      <c r="Z22" s="65">
        <f t="shared" si="17"/>
        <v>0.10000000000000053</v>
      </c>
      <c r="AA22" s="65">
        <f t="shared" si="17"/>
        <v>0</v>
      </c>
      <c r="AB22" s="65">
        <f t="shared" si="17"/>
        <v>9.1999999999999318</v>
      </c>
      <c r="AC22" s="65">
        <f t="shared" si="17"/>
        <v>5.3999999999999773</v>
      </c>
      <c r="AD22" s="65">
        <f t="shared" si="17"/>
        <v>0.19999999999999929</v>
      </c>
      <c r="AE22" s="142">
        <f t="shared" si="17"/>
        <v>0.10000000000000009</v>
      </c>
      <c r="AF22" s="19"/>
      <c r="AG22" s="137" t="s">
        <v>33</v>
      </c>
      <c r="AH22" s="132">
        <f>(AH21)/((K20/1000000)*8.34)</f>
        <v>3.6728844217298389</v>
      </c>
      <c r="AI22" s="132">
        <f>(AI21)/((K20/1000000)*8.34)</f>
        <v>0.94044992176508901</v>
      </c>
      <c r="AJ22" s="132">
        <f>(AJ21)/((K20/1000000)*8.34)</f>
        <v>3.9459437276856885E-2</v>
      </c>
      <c r="AK22" s="218">
        <f>(AK21)/((K20/1000000)*8.34)</f>
        <v>1.7888278232175121</v>
      </c>
      <c r="AL22" s="219"/>
      <c r="AM22" s="14"/>
      <c r="AN22" s="85"/>
      <c r="AO22" s="17"/>
      <c r="AP22" s="17"/>
      <c r="AQ22" s="93"/>
      <c r="AR22" s="133" t="s">
        <v>64</v>
      </c>
      <c r="AS22" s="130">
        <v>0.86</v>
      </c>
      <c r="AT22" s="134" t="s">
        <v>63</v>
      </c>
      <c r="AU22" s="48">
        <v>0.06</v>
      </c>
      <c r="AV22" s="17"/>
      <c r="AW22" s="17"/>
      <c r="AX22" s="17"/>
      <c r="AY22" s="17"/>
      <c r="AZ22" s="17"/>
      <c r="BA22" s="17"/>
      <c r="BB22" s="17"/>
      <c r="BC22" s="17"/>
      <c r="BD22" s="17"/>
      <c r="BE22" s="17"/>
      <c r="BF22" s="17"/>
      <c r="BG22" s="17"/>
      <c r="BH22" s="17"/>
      <c r="BI22" s="17"/>
      <c r="BJ22" s="17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</row>
    <row r="23" spans="1:81" ht="2.1" customHeight="1" thickBot="1" x14ac:dyDescent="0.35">
      <c r="A23" s="17"/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85"/>
      <c r="T23" s="17"/>
      <c r="U23" s="128"/>
      <c r="V23" s="84"/>
      <c r="W23" s="4"/>
      <c r="X23" s="143"/>
      <c r="Y23" s="143"/>
      <c r="Z23" s="143"/>
      <c r="AA23" s="143"/>
      <c r="AB23" s="143"/>
      <c r="AC23" s="143"/>
      <c r="AD23" s="143"/>
      <c r="AE23" s="143"/>
      <c r="AF23" s="17"/>
      <c r="AG23" s="17"/>
      <c r="AH23" s="17"/>
      <c r="AI23" s="17"/>
      <c r="AJ23" s="17"/>
      <c r="AK23" s="17"/>
      <c r="AL23" s="17"/>
      <c r="AM23" s="85"/>
      <c r="AN23" s="85"/>
      <c r="AO23" s="17"/>
      <c r="AP23" s="17"/>
      <c r="AQ23" s="85"/>
      <c r="AR23" s="19"/>
      <c r="AS23" s="19"/>
      <c r="AT23" s="19"/>
      <c r="AU23" s="19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</row>
    <row r="24" spans="1:81" ht="18.75" customHeight="1" x14ac:dyDescent="0.3">
      <c r="A24" s="197">
        <v>6</v>
      </c>
      <c r="B24" s="110" t="s">
        <v>54</v>
      </c>
      <c r="C24" s="115">
        <v>54753900</v>
      </c>
      <c r="D24" s="50">
        <v>468277</v>
      </c>
      <c r="E24" s="50">
        <v>693333</v>
      </c>
      <c r="F24" s="52">
        <v>1695880</v>
      </c>
      <c r="G24" s="115">
        <v>49292300</v>
      </c>
      <c r="H24" s="50">
        <v>394594</v>
      </c>
      <c r="I24" s="50">
        <v>1689480</v>
      </c>
      <c r="J24" s="52">
        <v>2619220</v>
      </c>
      <c r="K24" s="252">
        <f>C26+G26</f>
        <v>1128600</v>
      </c>
      <c r="L24" s="237"/>
      <c r="M24" s="236">
        <f>D26+E26+F26+H26+I26+J26</f>
        <v>15896</v>
      </c>
      <c r="N24" s="237"/>
      <c r="O24" s="222">
        <f>M24+K24</f>
        <v>1144496</v>
      </c>
      <c r="P24" s="222"/>
      <c r="Q24" s="56" t="s">
        <v>10</v>
      </c>
      <c r="R24" s="52">
        <v>861653700</v>
      </c>
      <c r="S24" s="82"/>
      <c r="T24" s="206">
        <v>0</v>
      </c>
      <c r="U24" s="255">
        <v>1.22</v>
      </c>
      <c r="V24" s="82"/>
      <c r="W24" s="135" t="s">
        <v>10</v>
      </c>
      <c r="X24" s="60">
        <v>758</v>
      </c>
      <c r="Y24" s="60">
        <v>697.3</v>
      </c>
      <c r="Z24" s="60">
        <v>4.8</v>
      </c>
      <c r="AA24" s="60">
        <v>14.4</v>
      </c>
      <c r="AB24" s="60">
        <v>791.7</v>
      </c>
      <c r="AC24" s="60">
        <v>748.9</v>
      </c>
      <c r="AD24" s="60">
        <v>16.899999999999999</v>
      </c>
      <c r="AE24" s="141">
        <v>2.4</v>
      </c>
      <c r="AF24" s="19"/>
      <c r="AG24" s="135" t="s">
        <v>34</v>
      </c>
      <c r="AH24" s="22">
        <v>3</v>
      </c>
      <c r="AI24" s="22">
        <v>4.125</v>
      </c>
      <c r="AJ24" s="22">
        <v>1.875</v>
      </c>
      <c r="AK24" s="22">
        <v>17</v>
      </c>
      <c r="AL24" s="23">
        <v>0</v>
      </c>
      <c r="AM24" s="92"/>
      <c r="AN24" s="98" t="s">
        <v>47</v>
      </c>
      <c r="AO24" s="30">
        <v>15.1</v>
      </c>
      <c r="AP24" s="31">
        <v>7.35</v>
      </c>
      <c r="AQ24" s="93"/>
      <c r="AR24" s="41" t="s">
        <v>44</v>
      </c>
      <c r="AS24" s="77">
        <v>3.6999999999999998E-2</v>
      </c>
      <c r="AT24" s="42" t="s">
        <v>45</v>
      </c>
      <c r="AU24" s="78">
        <v>0</v>
      </c>
      <c r="AV24" s="17"/>
      <c r="AW24" s="17"/>
      <c r="AX24" s="17"/>
      <c r="AY24" s="17"/>
      <c r="AZ24" s="17"/>
      <c r="BA24" s="17"/>
      <c r="BB24" s="17"/>
      <c r="BC24" s="17"/>
      <c r="BD24" s="17"/>
      <c r="BE24" s="17"/>
      <c r="BF24" s="17"/>
      <c r="BG24" s="17"/>
      <c r="BH24" s="17"/>
      <c r="BI24" s="17"/>
      <c r="BJ24" s="17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</row>
    <row r="25" spans="1:81" ht="19.5" customHeight="1" thickBot="1" x14ac:dyDescent="0.35">
      <c r="A25" s="220"/>
      <c r="B25" s="111" t="s">
        <v>53</v>
      </c>
      <c r="C25" s="116">
        <f t="shared" ref="C25:J25" si="18">C20</f>
        <v>53625300</v>
      </c>
      <c r="D25" s="117">
        <f t="shared" si="18"/>
        <v>460691</v>
      </c>
      <c r="E25" s="117">
        <f t="shared" si="18"/>
        <v>693333</v>
      </c>
      <c r="F25" s="118">
        <f t="shared" si="18"/>
        <v>1687570</v>
      </c>
      <c r="G25" s="116">
        <f t="shared" si="18"/>
        <v>49292300</v>
      </c>
      <c r="H25" s="117">
        <f t="shared" si="18"/>
        <v>394594</v>
      </c>
      <c r="I25" s="117">
        <f t="shared" si="18"/>
        <v>1689480</v>
      </c>
      <c r="J25" s="118">
        <f t="shared" si="18"/>
        <v>2619220</v>
      </c>
      <c r="K25" s="253"/>
      <c r="L25" s="238"/>
      <c r="M25" s="238"/>
      <c r="N25" s="238"/>
      <c r="O25" s="223"/>
      <c r="P25" s="223"/>
      <c r="Q25" s="20" t="s">
        <v>11</v>
      </c>
      <c r="R25" s="53">
        <f>R20</f>
        <v>860643600</v>
      </c>
      <c r="S25" s="82"/>
      <c r="T25" s="207"/>
      <c r="U25" s="256"/>
      <c r="V25" s="82"/>
      <c r="W25" s="136" t="s">
        <v>11</v>
      </c>
      <c r="X25" s="6">
        <f t="shared" ref="X25:AE25" si="19">X20</f>
        <v>744.4</v>
      </c>
      <c r="Y25" s="6">
        <f t="shared" si="19"/>
        <v>697.3</v>
      </c>
      <c r="Z25" s="6">
        <f t="shared" si="19"/>
        <v>4.7</v>
      </c>
      <c r="AA25" s="6">
        <f t="shared" si="19"/>
        <v>14.4</v>
      </c>
      <c r="AB25" s="6">
        <f t="shared" si="19"/>
        <v>777.8</v>
      </c>
      <c r="AC25" s="6">
        <f t="shared" si="19"/>
        <v>748.9</v>
      </c>
      <c r="AD25" s="6">
        <f t="shared" si="19"/>
        <v>16.899999999999999</v>
      </c>
      <c r="AE25" s="140">
        <f t="shared" si="19"/>
        <v>2.4</v>
      </c>
      <c r="AF25" s="19"/>
      <c r="AG25" s="136" t="s">
        <v>31</v>
      </c>
      <c r="AH25" s="8">
        <f>(AH24*10.74)</f>
        <v>32.22</v>
      </c>
      <c r="AI25" s="8">
        <f>(AI24*2.2)</f>
        <v>9.0750000000000011</v>
      </c>
      <c r="AJ25" s="8">
        <f>(AJ24*0.25)</f>
        <v>0.46875</v>
      </c>
      <c r="AK25" s="216">
        <f>AK24+AL24</f>
        <v>17</v>
      </c>
      <c r="AL25" s="217"/>
      <c r="AM25" s="14"/>
      <c r="AN25" s="32" t="s">
        <v>48</v>
      </c>
      <c r="AO25" s="33">
        <v>16.8</v>
      </c>
      <c r="AP25" s="34">
        <v>7.87</v>
      </c>
      <c r="AQ25" s="93"/>
      <c r="AR25" s="43" t="s">
        <v>43</v>
      </c>
      <c r="AS25" s="16">
        <v>0.30299999999999999</v>
      </c>
      <c r="AT25" s="2" t="s">
        <v>46</v>
      </c>
      <c r="AU25" s="49">
        <v>0</v>
      </c>
      <c r="AV25" s="17"/>
      <c r="AW25" s="17"/>
      <c r="AX25" s="17"/>
      <c r="AY25" s="17"/>
      <c r="AZ25" s="17"/>
      <c r="BA25" s="17"/>
      <c r="BB25" s="17"/>
      <c r="BC25" s="17"/>
      <c r="BD25" s="17"/>
      <c r="BE25" s="17"/>
      <c r="BF25" s="17"/>
      <c r="BG25" s="17"/>
      <c r="BH25" s="17"/>
      <c r="BI25" s="17"/>
      <c r="BJ25" s="17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</row>
    <row r="26" spans="1:81" ht="18.75" customHeight="1" thickBot="1" x14ac:dyDescent="0.35">
      <c r="A26" s="221"/>
      <c r="B26" s="109" t="s">
        <v>3</v>
      </c>
      <c r="C26" s="119">
        <f t="shared" ref="C26:J26" si="20">C24-C25</f>
        <v>1128600</v>
      </c>
      <c r="D26" s="119">
        <f t="shared" si="20"/>
        <v>7586</v>
      </c>
      <c r="E26" s="119">
        <f t="shared" si="20"/>
        <v>0</v>
      </c>
      <c r="F26" s="120">
        <f t="shared" si="20"/>
        <v>8310</v>
      </c>
      <c r="G26" s="119">
        <f t="shared" si="20"/>
        <v>0</v>
      </c>
      <c r="H26" s="119">
        <f t="shared" si="20"/>
        <v>0</v>
      </c>
      <c r="I26" s="119">
        <f t="shared" si="20"/>
        <v>0</v>
      </c>
      <c r="J26" s="120">
        <f t="shared" si="20"/>
        <v>0</v>
      </c>
      <c r="K26" s="254"/>
      <c r="L26" s="239"/>
      <c r="M26" s="239"/>
      <c r="N26" s="239"/>
      <c r="O26" s="224"/>
      <c r="P26" s="224"/>
      <c r="Q26" s="73" t="s">
        <v>3</v>
      </c>
      <c r="R26" s="55">
        <f>R24-R25</f>
        <v>1010100</v>
      </c>
      <c r="S26" s="83"/>
      <c r="T26" s="208"/>
      <c r="U26" s="257"/>
      <c r="V26" s="83"/>
      <c r="W26" s="63" t="s">
        <v>3</v>
      </c>
      <c r="X26" s="65">
        <f>X24-X25</f>
        <v>13.600000000000023</v>
      </c>
      <c r="Y26" s="65">
        <f t="shared" ref="Y26:AE26" si="21">Y24-Y25</f>
        <v>0</v>
      </c>
      <c r="Z26" s="65">
        <f t="shared" si="21"/>
        <v>9.9999999999999645E-2</v>
      </c>
      <c r="AA26" s="65">
        <f t="shared" si="21"/>
        <v>0</v>
      </c>
      <c r="AB26" s="65">
        <f t="shared" si="21"/>
        <v>13.900000000000091</v>
      </c>
      <c r="AC26" s="65">
        <f t="shared" si="21"/>
        <v>0</v>
      </c>
      <c r="AD26" s="65">
        <f t="shared" si="21"/>
        <v>0</v>
      </c>
      <c r="AE26" s="142">
        <f t="shared" si="21"/>
        <v>0</v>
      </c>
      <c r="AF26" s="19"/>
      <c r="AG26" s="137" t="s">
        <v>33</v>
      </c>
      <c r="AH26" s="132">
        <f>(AH25)/((K24/1000000)*8.34)</f>
        <v>3.4230988415009618</v>
      </c>
      <c r="AI26" s="132">
        <f>(AI25)/((K24/1000000)*8.34)</f>
        <v>0.96414096792741266</v>
      </c>
      <c r="AJ26" s="132">
        <f>(AJ25)/((K24/1000000)*8.34)</f>
        <v>4.9800669830961389E-2</v>
      </c>
      <c r="AK26" s="218">
        <f>(AK25)/((K24/1000000)*8.34)</f>
        <v>1.8061042925361996</v>
      </c>
      <c r="AL26" s="219"/>
      <c r="AM26" s="14"/>
      <c r="AN26" s="85"/>
      <c r="AO26" s="17"/>
      <c r="AP26" s="17"/>
      <c r="AQ26" s="93"/>
      <c r="AR26" s="133" t="s">
        <v>64</v>
      </c>
      <c r="AS26" s="130">
        <v>0.93300000000000005</v>
      </c>
      <c r="AT26" s="134" t="s">
        <v>63</v>
      </c>
      <c r="AU26" s="48">
        <v>0.04</v>
      </c>
      <c r="AV26" s="17"/>
      <c r="AW26" s="17"/>
      <c r="AX26" s="17"/>
      <c r="AY26" s="17"/>
      <c r="AZ26" s="17"/>
      <c r="BA26" s="17"/>
      <c r="BB26" s="17"/>
      <c r="BC26" s="17"/>
      <c r="BD26" s="17"/>
      <c r="BE26" s="17"/>
      <c r="BF26" s="17"/>
      <c r="BG26" s="17"/>
      <c r="BH26" s="17"/>
      <c r="BI26" s="17"/>
      <c r="BJ26" s="17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</row>
    <row r="27" spans="1:81" ht="2.1" customHeight="1" thickBot="1" x14ac:dyDescent="0.35">
      <c r="A27" s="17"/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85"/>
      <c r="T27" s="17"/>
      <c r="U27" s="128"/>
      <c r="V27" s="84"/>
      <c r="W27" s="4"/>
      <c r="X27" s="143"/>
      <c r="Y27" s="143"/>
      <c r="Z27" s="143"/>
      <c r="AA27" s="143"/>
      <c r="AB27" s="143"/>
      <c r="AC27" s="143"/>
      <c r="AD27" s="143"/>
      <c r="AE27" s="143"/>
      <c r="AF27" s="17"/>
      <c r="AG27" s="17"/>
      <c r="AH27" s="17"/>
      <c r="AI27" s="17"/>
      <c r="AJ27" s="17"/>
      <c r="AK27" s="17"/>
      <c r="AL27" s="17"/>
      <c r="AM27" s="85"/>
      <c r="AN27" s="85"/>
      <c r="AO27" s="17"/>
      <c r="AP27" s="17"/>
      <c r="AQ27" s="85"/>
      <c r="AR27" s="19"/>
      <c r="AS27" s="19"/>
      <c r="AT27" s="19"/>
      <c r="AU27" s="19"/>
      <c r="AV27" s="17"/>
      <c r="AW27" s="17"/>
      <c r="AX27" s="17"/>
      <c r="AY27" s="17"/>
      <c r="AZ27" s="17"/>
      <c r="BA27" s="17"/>
      <c r="BB27" s="17"/>
      <c r="BC27" s="17"/>
      <c r="BD27" s="17"/>
      <c r="BE27" s="17"/>
      <c r="BF27" s="17"/>
      <c r="BG27" s="17"/>
      <c r="BH27" s="17"/>
      <c r="BI27" s="17"/>
      <c r="BJ27" s="17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</row>
    <row r="28" spans="1:81" ht="18.75" customHeight="1" x14ac:dyDescent="0.3">
      <c r="A28" s="197">
        <v>7</v>
      </c>
      <c r="B28" s="110" t="s">
        <v>54</v>
      </c>
      <c r="C28" s="115">
        <v>55788800</v>
      </c>
      <c r="D28" s="50">
        <v>475872</v>
      </c>
      <c r="E28" s="50">
        <v>729414</v>
      </c>
      <c r="F28" s="52">
        <v>1721680</v>
      </c>
      <c r="G28" s="115">
        <v>49292300</v>
      </c>
      <c r="H28" s="50">
        <v>394594</v>
      </c>
      <c r="I28" s="50">
        <v>1689480</v>
      </c>
      <c r="J28" s="52">
        <v>2619220</v>
      </c>
      <c r="K28" s="252">
        <f>C30+G30</f>
        <v>1034900</v>
      </c>
      <c r="L28" s="237"/>
      <c r="M28" s="236">
        <f>D30+E30+F30+H30+I30+J30</f>
        <v>69476</v>
      </c>
      <c r="N28" s="237"/>
      <c r="O28" s="222">
        <f>M28+K28</f>
        <v>1104376</v>
      </c>
      <c r="P28" s="222"/>
      <c r="Q28" s="56" t="s">
        <v>10</v>
      </c>
      <c r="R28" s="52">
        <v>862663600</v>
      </c>
      <c r="S28" s="82"/>
      <c r="T28" s="206">
        <v>0</v>
      </c>
      <c r="U28" s="255">
        <v>1.1399999999999999</v>
      </c>
      <c r="V28" s="82"/>
      <c r="W28" s="135" t="s">
        <v>10</v>
      </c>
      <c r="X28" s="60">
        <v>770.6</v>
      </c>
      <c r="Y28" s="60">
        <v>697.3</v>
      </c>
      <c r="Z28" s="60">
        <v>4.9000000000000004</v>
      </c>
      <c r="AA28" s="60">
        <v>14.4</v>
      </c>
      <c r="AB28" s="60">
        <v>804.8</v>
      </c>
      <c r="AC28" s="60">
        <v>748.9</v>
      </c>
      <c r="AD28" s="60">
        <v>17.100000000000001</v>
      </c>
      <c r="AE28" s="141">
        <v>2.5</v>
      </c>
      <c r="AF28" s="19"/>
      <c r="AG28" s="135" t="s">
        <v>34</v>
      </c>
      <c r="AH28" s="22">
        <v>2.875</v>
      </c>
      <c r="AI28" s="22">
        <v>4</v>
      </c>
      <c r="AJ28" s="22">
        <v>1.625</v>
      </c>
      <c r="AK28" s="22">
        <v>13</v>
      </c>
      <c r="AL28" s="23">
        <v>0</v>
      </c>
      <c r="AM28" s="92"/>
      <c r="AN28" s="98" t="s">
        <v>47</v>
      </c>
      <c r="AO28" s="30">
        <v>15.3</v>
      </c>
      <c r="AP28" s="31">
        <v>7.34</v>
      </c>
      <c r="AQ28" s="93"/>
      <c r="AR28" s="41" t="s">
        <v>44</v>
      </c>
      <c r="AS28" s="77">
        <v>3.7999999999999999E-2</v>
      </c>
      <c r="AT28" s="42" t="s">
        <v>45</v>
      </c>
      <c r="AU28" s="78">
        <v>0</v>
      </c>
      <c r="AV28" s="17"/>
      <c r="AW28" s="17"/>
      <c r="AX28" s="17"/>
      <c r="AY28" s="17"/>
      <c r="AZ28" s="17"/>
      <c r="BA28" s="17"/>
      <c r="BB28" s="17"/>
      <c r="BC28" s="17"/>
      <c r="BD28" s="17"/>
      <c r="BE28" s="17"/>
      <c r="BF28" s="17"/>
      <c r="BG28" s="17"/>
      <c r="BH28" s="17"/>
      <c r="BI28" s="17"/>
      <c r="BJ28" s="17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</row>
    <row r="29" spans="1:81" ht="18.75" customHeight="1" thickBot="1" x14ac:dyDescent="0.35">
      <c r="A29" s="220"/>
      <c r="B29" s="111" t="s">
        <v>53</v>
      </c>
      <c r="C29" s="116">
        <f t="shared" ref="C29:J29" si="22">C24</f>
        <v>54753900</v>
      </c>
      <c r="D29" s="117">
        <f t="shared" si="22"/>
        <v>468277</v>
      </c>
      <c r="E29" s="117">
        <f t="shared" si="22"/>
        <v>693333</v>
      </c>
      <c r="F29" s="118">
        <f t="shared" si="22"/>
        <v>1695880</v>
      </c>
      <c r="G29" s="116">
        <f t="shared" si="22"/>
        <v>49292300</v>
      </c>
      <c r="H29" s="117">
        <f t="shared" si="22"/>
        <v>394594</v>
      </c>
      <c r="I29" s="117">
        <f t="shared" si="22"/>
        <v>1689480</v>
      </c>
      <c r="J29" s="118">
        <f t="shared" si="22"/>
        <v>2619220</v>
      </c>
      <c r="K29" s="253"/>
      <c r="L29" s="238"/>
      <c r="M29" s="238"/>
      <c r="N29" s="238"/>
      <c r="O29" s="223"/>
      <c r="P29" s="223"/>
      <c r="Q29" s="20" t="s">
        <v>11</v>
      </c>
      <c r="R29" s="53">
        <f>R24</f>
        <v>861653700</v>
      </c>
      <c r="S29" s="82"/>
      <c r="T29" s="207"/>
      <c r="U29" s="256"/>
      <c r="V29" s="82"/>
      <c r="W29" s="136" t="s">
        <v>11</v>
      </c>
      <c r="X29" s="6">
        <f t="shared" ref="X29:AE29" si="23">X24</f>
        <v>758</v>
      </c>
      <c r="Y29" s="6">
        <f t="shared" si="23"/>
        <v>697.3</v>
      </c>
      <c r="Z29" s="6">
        <f t="shared" si="23"/>
        <v>4.8</v>
      </c>
      <c r="AA29" s="6">
        <f t="shared" si="23"/>
        <v>14.4</v>
      </c>
      <c r="AB29" s="6">
        <f t="shared" si="23"/>
        <v>791.7</v>
      </c>
      <c r="AC29" s="6">
        <f t="shared" si="23"/>
        <v>748.9</v>
      </c>
      <c r="AD29" s="6">
        <f t="shared" si="23"/>
        <v>16.899999999999999</v>
      </c>
      <c r="AE29" s="140">
        <f t="shared" si="23"/>
        <v>2.4</v>
      </c>
      <c r="AF29" s="19"/>
      <c r="AG29" s="136" t="s">
        <v>31</v>
      </c>
      <c r="AH29" s="8">
        <f>(AH28*10.74)</f>
        <v>30.877500000000001</v>
      </c>
      <c r="AI29" s="8">
        <f>(AI28*2.2)</f>
        <v>8.8000000000000007</v>
      </c>
      <c r="AJ29" s="8">
        <f>(AJ28*0.25)</f>
        <v>0.40625</v>
      </c>
      <c r="AK29" s="216">
        <f>AK28+AL28</f>
        <v>13</v>
      </c>
      <c r="AL29" s="217"/>
      <c r="AM29" s="14"/>
      <c r="AN29" s="32" t="s">
        <v>48</v>
      </c>
      <c r="AO29" s="33">
        <v>16.5</v>
      </c>
      <c r="AP29" s="34">
        <v>7.72</v>
      </c>
      <c r="AQ29" s="93"/>
      <c r="AR29" s="43" t="s">
        <v>43</v>
      </c>
      <c r="AS29" s="16">
        <v>0.318</v>
      </c>
      <c r="AT29" s="2" t="s">
        <v>46</v>
      </c>
      <c r="AU29" s="49">
        <v>0</v>
      </c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</row>
    <row r="30" spans="1:81" ht="18.75" customHeight="1" thickBot="1" x14ac:dyDescent="0.35">
      <c r="A30" s="221"/>
      <c r="B30" s="109" t="s">
        <v>3</v>
      </c>
      <c r="C30" s="119">
        <f t="shared" ref="C30:J30" si="24">C28-C29</f>
        <v>1034900</v>
      </c>
      <c r="D30" s="119">
        <f t="shared" si="24"/>
        <v>7595</v>
      </c>
      <c r="E30" s="119">
        <f t="shared" si="24"/>
        <v>36081</v>
      </c>
      <c r="F30" s="120">
        <f t="shared" si="24"/>
        <v>25800</v>
      </c>
      <c r="G30" s="119">
        <f t="shared" si="24"/>
        <v>0</v>
      </c>
      <c r="H30" s="119">
        <f t="shared" si="24"/>
        <v>0</v>
      </c>
      <c r="I30" s="119">
        <f t="shared" si="24"/>
        <v>0</v>
      </c>
      <c r="J30" s="120">
        <f t="shared" si="24"/>
        <v>0</v>
      </c>
      <c r="K30" s="254"/>
      <c r="L30" s="239"/>
      <c r="M30" s="239"/>
      <c r="N30" s="239"/>
      <c r="O30" s="224"/>
      <c r="P30" s="224"/>
      <c r="Q30" s="73" t="s">
        <v>3</v>
      </c>
      <c r="R30" s="55">
        <f>R28-R29</f>
        <v>1009900</v>
      </c>
      <c r="S30" s="83"/>
      <c r="T30" s="208"/>
      <c r="U30" s="257"/>
      <c r="V30" s="83"/>
      <c r="W30" s="63" t="s">
        <v>3</v>
      </c>
      <c r="X30" s="65">
        <f>X28-X29</f>
        <v>12.600000000000023</v>
      </c>
      <c r="Y30" s="65">
        <f t="shared" ref="Y30:AE30" si="25">Y28-Y29</f>
        <v>0</v>
      </c>
      <c r="Z30" s="65">
        <f t="shared" si="25"/>
        <v>0.10000000000000053</v>
      </c>
      <c r="AA30" s="65">
        <f t="shared" si="25"/>
        <v>0</v>
      </c>
      <c r="AB30" s="65">
        <f t="shared" si="25"/>
        <v>13.099999999999909</v>
      </c>
      <c r="AC30" s="65">
        <f t="shared" si="25"/>
        <v>0</v>
      </c>
      <c r="AD30" s="65">
        <f t="shared" si="25"/>
        <v>0.20000000000000284</v>
      </c>
      <c r="AE30" s="142">
        <f t="shared" si="25"/>
        <v>0.10000000000000009</v>
      </c>
      <c r="AF30" s="19"/>
      <c r="AG30" s="137" t="s">
        <v>33</v>
      </c>
      <c r="AH30" s="132">
        <f>(AH29)/((K28/1000000)*8.34)</f>
        <v>3.577483939990727</v>
      </c>
      <c r="AI30" s="132">
        <f>(AI29)/((K28/1000000)*8.34)</f>
        <v>1.0195727850997782</v>
      </c>
      <c r="AJ30" s="132">
        <f>(AJ29)/((K28/1000000)*8.34)</f>
        <v>4.7068345903043735E-2</v>
      </c>
      <c r="AK30" s="218">
        <f>(AK29)/((K28/1000000)*8.34)</f>
        <v>1.5061870688973995</v>
      </c>
      <c r="AL30" s="219"/>
      <c r="AM30" s="14"/>
      <c r="AN30" s="85"/>
      <c r="AO30" s="17"/>
      <c r="AP30" s="17"/>
      <c r="AQ30" s="93"/>
      <c r="AR30" s="133" t="s">
        <v>64</v>
      </c>
      <c r="AS30" s="130">
        <v>0.83</v>
      </c>
      <c r="AT30" s="134" t="s">
        <v>63</v>
      </c>
      <c r="AU30" s="48">
        <v>0.04</v>
      </c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</row>
    <row r="31" spans="1:81" ht="2.1" customHeight="1" thickBot="1" x14ac:dyDescent="0.3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86"/>
      <c r="T31" s="1"/>
      <c r="U31" s="129"/>
      <c r="V31" s="89"/>
      <c r="W31" s="3"/>
      <c r="X31" s="144"/>
      <c r="Y31" s="144"/>
      <c r="Z31" s="144"/>
      <c r="AA31" s="144"/>
      <c r="AB31" s="144"/>
      <c r="AC31" s="144"/>
      <c r="AD31" s="144"/>
      <c r="AE31" s="144"/>
      <c r="AF31" s="1"/>
      <c r="AG31" s="1"/>
      <c r="AH31" s="1"/>
      <c r="AI31" s="1"/>
      <c r="AJ31" s="1"/>
      <c r="AK31" s="1"/>
      <c r="AL31" s="1"/>
      <c r="AM31" s="86"/>
      <c r="AN31" s="86"/>
      <c r="AO31" s="1"/>
      <c r="AP31" s="1"/>
      <c r="AQ31" s="86"/>
      <c r="AR31" s="9"/>
      <c r="AS31" s="9"/>
      <c r="AT31" s="9"/>
      <c r="AU31" s="9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</row>
    <row r="32" spans="1:81" ht="18.75" customHeight="1" x14ac:dyDescent="0.3">
      <c r="A32" s="197">
        <v>8</v>
      </c>
      <c r="B32" s="110" t="s">
        <v>54</v>
      </c>
      <c r="C32" s="115">
        <v>56590200</v>
      </c>
      <c r="D32" s="50">
        <v>483482</v>
      </c>
      <c r="E32" s="50">
        <v>801581</v>
      </c>
      <c r="F32" s="52">
        <v>1770690</v>
      </c>
      <c r="G32" s="115">
        <v>49292300</v>
      </c>
      <c r="H32" s="50">
        <v>394594</v>
      </c>
      <c r="I32" s="50">
        <v>1689480</v>
      </c>
      <c r="J32" s="52">
        <v>2619220</v>
      </c>
      <c r="K32" s="252">
        <f>C34+G34</f>
        <v>801400</v>
      </c>
      <c r="L32" s="237"/>
      <c r="M32" s="236">
        <f>D34+E34+F34+H34+I34+J34</f>
        <v>128787</v>
      </c>
      <c r="N32" s="237"/>
      <c r="O32" s="222">
        <f>M32+K32</f>
        <v>930187</v>
      </c>
      <c r="P32" s="222"/>
      <c r="Q32" s="56" t="s">
        <v>10</v>
      </c>
      <c r="R32" s="52">
        <v>863570800</v>
      </c>
      <c r="S32" s="82"/>
      <c r="T32" s="206">
        <v>0</v>
      </c>
      <c r="U32" s="255">
        <v>1.03</v>
      </c>
      <c r="V32" s="82"/>
      <c r="W32" s="135" t="s">
        <v>10</v>
      </c>
      <c r="X32" s="60">
        <v>780.5</v>
      </c>
      <c r="Y32" s="60">
        <v>697.3</v>
      </c>
      <c r="Z32" s="60">
        <v>5</v>
      </c>
      <c r="AA32" s="60">
        <v>14.6</v>
      </c>
      <c r="AB32" s="60">
        <v>815.3</v>
      </c>
      <c r="AC32" s="60">
        <v>748.9</v>
      </c>
      <c r="AD32" s="60">
        <v>17.600000000000001</v>
      </c>
      <c r="AE32" s="141">
        <v>2.6</v>
      </c>
      <c r="AF32" s="19"/>
      <c r="AG32" s="135" t="s">
        <v>34</v>
      </c>
      <c r="AH32" s="22">
        <v>2.75</v>
      </c>
      <c r="AI32" s="22">
        <v>3.375</v>
      </c>
      <c r="AJ32" s="22">
        <v>1.25</v>
      </c>
      <c r="AK32" s="22">
        <v>13</v>
      </c>
      <c r="AL32" s="23">
        <v>0</v>
      </c>
      <c r="AM32" s="92"/>
      <c r="AN32" s="98" t="s">
        <v>47</v>
      </c>
      <c r="AO32" s="30">
        <v>16</v>
      </c>
      <c r="AP32" s="31">
        <v>7.28</v>
      </c>
      <c r="AQ32" s="93"/>
      <c r="AR32" s="41" t="s">
        <v>44</v>
      </c>
      <c r="AS32" s="77">
        <v>3.6999999999999998E-2</v>
      </c>
      <c r="AT32" s="42" t="s">
        <v>45</v>
      </c>
      <c r="AU32" s="78">
        <v>0</v>
      </c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</row>
    <row r="33" spans="1:81" ht="19.5" customHeight="1" thickBot="1" x14ac:dyDescent="0.35">
      <c r="A33" s="220"/>
      <c r="B33" s="111" t="s">
        <v>53</v>
      </c>
      <c r="C33" s="116">
        <f t="shared" ref="C33:J33" si="26">C28</f>
        <v>55788800</v>
      </c>
      <c r="D33" s="117">
        <f t="shared" si="26"/>
        <v>475872</v>
      </c>
      <c r="E33" s="117">
        <f t="shared" si="26"/>
        <v>729414</v>
      </c>
      <c r="F33" s="118">
        <f t="shared" si="26"/>
        <v>1721680</v>
      </c>
      <c r="G33" s="116">
        <f t="shared" si="26"/>
        <v>49292300</v>
      </c>
      <c r="H33" s="117">
        <f t="shared" si="26"/>
        <v>394594</v>
      </c>
      <c r="I33" s="117">
        <f t="shared" si="26"/>
        <v>1689480</v>
      </c>
      <c r="J33" s="118">
        <f t="shared" si="26"/>
        <v>2619220</v>
      </c>
      <c r="K33" s="253"/>
      <c r="L33" s="238"/>
      <c r="M33" s="238"/>
      <c r="N33" s="238"/>
      <c r="O33" s="223"/>
      <c r="P33" s="223"/>
      <c r="Q33" s="20" t="s">
        <v>11</v>
      </c>
      <c r="R33" s="53">
        <f>R28</f>
        <v>862663600</v>
      </c>
      <c r="S33" s="82"/>
      <c r="T33" s="207"/>
      <c r="U33" s="256"/>
      <c r="V33" s="82"/>
      <c r="W33" s="136" t="s">
        <v>11</v>
      </c>
      <c r="X33" s="6">
        <f t="shared" ref="X33:AE33" si="27">X28</f>
        <v>770.6</v>
      </c>
      <c r="Y33" s="6">
        <f t="shared" si="27"/>
        <v>697.3</v>
      </c>
      <c r="Z33" s="6">
        <f t="shared" si="27"/>
        <v>4.9000000000000004</v>
      </c>
      <c r="AA33" s="6">
        <f t="shared" si="27"/>
        <v>14.4</v>
      </c>
      <c r="AB33" s="6">
        <f t="shared" si="27"/>
        <v>804.8</v>
      </c>
      <c r="AC33" s="6">
        <f t="shared" si="27"/>
        <v>748.9</v>
      </c>
      <c r="AD33" s="6">
        <f t="shared" si="27"/>
        <v>17.100000000000001</v>
      </c>
      <c r="AE33" s="140">
        <f t="shared" si="27"/>
        <v>2.5</v>
      </c>
      <c r="AF33" s="19"/>
      <c r="AG33" s="136" t="s">
        <v>31</v>
      </c>
      <c r="AH33" s="8">
        <f>(AH32*10.74)</f>
        <v>29.535</v>
      </c>
      <c r="AI33" s="8">
        <f>(AI32*2.2)</f>
        <v>7.4250000000000007</v>
      </c>
      <c r="AJ33" s="8">
        <f>(AJ32*0.25)</f>
        <v>0.3125</v>
      </c>
      <c r="AK33" s="216">
        <f>AK32+AL32</f>
        <v>13</v>
      </c>
      <c r="AL33" s="217"/>
      <c r="AM33" s="14"/>
      <c r="AN33" s="32" t="s">
        <v>48</v>
      </c>
      <c r="AO33" s="33">
        <v>16.5</v>
      </c>
      <c r="AP33" s="34">
        <v>7.85</v>
      </c>
      <c r="AQ33" s="93"/>
      <c r="AR33" s="43" t="s">
        <v>43</v>
      </c>
      <c r="AS33" s="16">
        <v>0.30499999999999999</v>
      </c>
      <c r="AT33" s="2" t="s">
        <v>46</v>
      </c>
      <c r="AU33" s="49">
        <v>0</v>
      </c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</row>
    <row r="34" spans="1:81" ht="19.5" customHeight="1" thickBot="1" x14ac:dyDescent="0.35">
      <c r="A34" s="221"/>
      <c r="B34" s="109" t="s">
        <v>3</v>
      </c>
      <c r="C34" s="119">
        <f t="shared" ref="C34:J34" si="28">C32-C33</f>
        <v>801400</v>
      </c>
      <c r="D34" s="119">
        <f t="shared" si="28"/>
        <v>7610</v>
      </c>
      <c r="E34" s="119">
        <f t="shared" si="28"/>
        <v>72167</v>
      </c>
      <c r="F34" s="120">
        <f t="shared" si="28"/>
        <v>49010</v>
      </c>
      <c r="G34" s="119">
        <f t="shared" si="28"/>
        <v>0</v>
      </c>
      <c r="H34" s="119">
        <f t="shared" si="28"/>
        <v>0</v>
      </c>
      <c r="I34" s="119">
        <f t="shared" si="28"/>
        <v>0</v>
      </c>
      <c r="J34" s="120">
        <f t="shared" si="28"/>
        <v>0</v>
      </c>
      <c r="K34" s="254"/>
      <c r="L34" s="239"/>
      <c r="M34" s="239"/>
      <c r="N34" s="239"/>
      <c r="O34" s="224"/>
      <c r="P34" s="224"/>
      <c r="Q34" s="73" t="s">
        <v>3</v>
      </c>
      <c r="R34" s="55">
        <f>R32-R33</f>
        <v>907200</v>
      </c>
      <c r="S34" s="83"/>
      <c r="T34" s="208"/>
      <c r="U34" s="257"/>
      <c r="V34" s="83"/>
      <c r="W34" s="63" t="s">
        <v>3</v>
      </c>
      <c r="X34" s="65">
        <f>X32-X33</f>
        <v>9.8999999999999773</v>
      </c>
      <c r="Y34" s="65">
        <f t="shared" ref="Y34:AE34" si="29">Y32-Y33</f>
        <v>0</v>
      </c>
      <c r="Z34" s="65">
        <f t="shared" si="29"/>
        <v>9.9999999999999645E-2</v>
      </c>
      <c r="AA34" s="65">
        <f t="shared" si="29"/>
        <v>0.19999999999999929</v>
      </c>
      <c r="AB34" s="65">
        <f t="shared" si="29"/>
        <v>10.5</v>
      </c>
      <c r="AC34" s="65">
        <f t="shared" si="29"/>
        <v>0</v>
      </c>
      <c r="AD34" s="65">
        <f t="shared" si="29"/>
        <v>0.5</v>
      </c>
      <c r="AE34" s="142">
        <f t="shared" si="29"/>
        <v>0.10000000000000009</v>
      </c>
      <c r="AF34" s="19"/>
      <c r="AG34" s="137" t="s">
        <v>33</v>
      </c>
      <c r="AH34" s="132">
        <f>(AH33)/((K32/1000000)*8.34)</f>
        <v>4.4189754260978535</v>
      </c>
      <c r="AI34" s="132">
        <f>(AI33)/((K32/1000000)*8.34)</f>
        <v>1.1109156099128683</v>
      </c>
      <c r="AJ34" s="132">
        <f>(AJ33)/((K32/1000000)*8.34)</f>
        <v>4.6755707487915334E-2</v>
      </c>
      <c r="AK34" s="218">
        <f>(AK33)/((K32/1000000)*8.34)</f>
        <v>1.9450374314972778</v>
      </c>
      <c r="AL34" s="219"/>
      <c r="AM34" s="14"/>
      <c r="AN34" s="85"/>
      <c r="AO34" s="17"/>
      <c r="AP34" s="17"/>
      <c r="AQ34" s="93"/>
      <c r="AR34" s="133" t="s">
        <v>64</v>
      </c>
      <c r="AS34" s="130">
        <v>0.89</v>
      </c>
      <c r="AT34" s="134" t="s">
        <v>63</v>
      </c>
      <c r="AU34" s="48">
        <v>0.04</v>
      </c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</row>
    <row r="35" spans="1:81" ht="2.1" customHeight="1" thickBot="1" x14ac:dyDescent="0.3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86"/>
      <c r="T35" s="1"/>
      <c r="U35" s="129"/>
      <c r="V35" s="89"/>
      <c r="W35" s="3"/>
      <c r="X35" s="144"/>
      <c r="Y35" s="144"/>
      <c r="Z35" s="144"/>
      <c r="AA35" s="144"/>
      <c r="AB35" s="144"/>
      <c r="AC35" s="144"/>
      <c r="AD35" s="144"/>
      <c r="AE35" s="144"/>
      <c r="AF35" s="1"/>
      <c r="AG35" s="1"/>
      <c r="AH35" s="1"/>
      <c r="AI35" s="1"/>
      <c r="AJ35" s="1"/>
      <c r="AK35" s="1"/>
      <c r="AL35" s="1"/>
      <c r="AM35" s="86"/>
      <c r="AN35" s="86"/>
      <c r="AO35" s="1"/>
      <c r="AP35" s="1"/>
      <c r="AQ35" s="86"/>
      <c r="AR35" s="9"/>
      <c r="AS35" s="9"/>
      <c r="AT35" s="9"/>
      <c r="AU35" s="9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</row>
    <row r="36" spans="1:81" ht="18.75" customHeight="1" x14ac:dyDescent="0.3">
      <c r="A36" s="197">
        <v>9</v>
      </c>
      <c r="B36" s="110" t="s">
        <v>54</v>
      </c>
      <c r="C36" s="115">
        <v>57519900</v>
      </c>
      <c r="D36" s="50">
        <v>491087</v>
      </c>
      <c r="E36" s="50">
        <v>801581</v>
      </c>
      <c r="F36" s="52">
        <v>1786840</v>
      </c>
      <c r="G36" s="115">
        <v>49292300</v>
      </c>
      <c r="H36" s="50">
        <v>394594</v>
      </c>
      <c r="I36" s="50">
        <v>1689480</v>
      </c>
      <c r="J36" s="52">
        <v>2619220</v>
      </c>
      <c r="K36" s="252">
        <f>C38+G38</f>
        <v>929700</v>
      </c>
      <c r="L36" s="237"/>
      <c r="M36" s="236">
        <f>D38+E38+F38+H38+I38+J38</f>
        <v>23755</v>
      </c>
      <c r="N36" s="237"/>
      <c r="O36" s="222">
        <f>M36+K36</f>
        <v>953455</v>
      </c>
      <c r="P36" s="222"/>
      <c r="Q36" s="56" t="s">
        <v>10</v>
      </c>
      <c r="R36" s="52">
        <v>864568300</v>
      </c>
      <c r="S36" s="82"/>
      <c r="T36" s="206">
        <v>0.55000000000000004</v>
      </c>
      <c r="U36" s="255">
        <v>1</v>
      </c>
      <c r="V36" s="82"/>
      <c r="W36" s="135" t="s">
        <v>10</v>
      </c>
      <c r="X36" s="60">
        <v>794</v>
      </c>
      <c r="Y36" s="60">
        <v>697.3</v>
      </c>
      <c r="Z36" s="60">
        <v>5</v>
      </c>
      <c r="AA36" s="60">
        <v>14.7</v>
      </c>
      <c r="AB36" s="60">
        <v>829.2</v>
      </c>
      <c r="AC36" s="60">
        <v>748.9</v>
      </c>
      <c r="AD36" s="60">
        <v>17.600000000000001</v>
      </c>
      <c r="AE36" s="141">
        <v>2.6</v>
      </c>
      <c r="AF36" s="19"/>
      <c r="AG36" s="135" t="s">
        <v>34</v>
      </c>
      <c r="AH36" s="22">
        <v>2.875</v>
      </c>
      <c r="AI36" s="22">
        <v>4.5</v>
      </c>
      <c r="AJ36" s="22">
        <v>1.625</v>
      </c>
      <c r="AK36" s="22">
        <v>15</v>
      </c>
      <c r="AL36" s="23">
        <v>0</v>
      </c>
      <c r="AM36" s="92"/>
      <c r="AN36" s="98" t="s">
        <v>47</v>
      </c>
      <c r="AO36" s="30">
        <v>14.3</v>
      </c>
      <c r="AP36" s="31">
        <v>7.5</v>
      </c>
      <c r="AQ36" s="93"/>
      <c r="AR36" s="41" t="s">
        <v>44</v>
      </c>
      <c r="AS36" s="77">
        <v>3.9E-2</v>
      </c>
      <c r="AT36" s="42" t="s">
        <v>45</v>
      </c>
      <c r="AU36" s="78">
        <v>0</v>
      </c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</row>
    <row r="37" spans="1:81" ht="19.5" customHeight="1" thickBot="1" x14ac:dyDescent="0.35">
      <c r="A37" s="220"/>
      <c r="B37" s="111" t="s">
        <v>53</v>
      </c>
      <c r="C37" s="116">
        <f t="shared" ref="C37:J37" si="30">C32</f>
        <v>56590200</v>
      </c>
      <c r="D37" s="117">
        <f t="shared" si="30"/>
        <v>483482</v>
      </c>
      <c r="E37" s="117">
        <f t="shared" si="30"/>
        <v>801581</v>
      </c>
      <c r="F37" s="118">
        <f t="shared" si="30"/>
        <v>1770690</v>
      </c>
      <c r="G37" s="116">
        <f t="shared" si="30"/>
        <v>49292300</v>
      </c>
      <c r="H37" s="117">
        <f t="shared" si="30"/>
        <v>394594</v>
      </c>
      <c r="I37" s="117">
        <f t="shared" si="30"/>
        <v>1689480</v>
      </c>
      <c r="J37" s="118">
        <f t="shared" si="30"/>
        <v>2619220</v>
      </c>
      <c r="K37" s="253"/>
      <c r="L37" s="238"/>
      <c r="M37" s="238"/>
      <c r="N37" s="238"/>
      <c r="O37" s="223"/>
      <c r="P37" s="223"/>
      <c r="Q37" s="20" t="s">
        <v>11</v>
      </c>
      <c r="R37" s="53">
        <f>R32</f>
        <v>863570800</v>
      </c>
      <c r="S37" s="82"/>
      <c r="T37" s="207"/>
      <c r="U37" s="256"/>
      <c r="V37" s="82"/>
      <c r="W37" s="136" t="s">
        <v>11</v>
      </c>
      <c r="X37" s="6">
        <f t="shared" ref="X37:AE37" si="31">X32</f>
        <v>780.5</v>
      </c>
      <c r="Y37" s="6">
        <f t="shared" si="31"/>
        <v>697.3</v>
      </c>
      <c r="Z37" s="6">
        <f t="shared" si="31"/>
        <v>5</v>
      </c>
      <c r="AA37" s="6">
        <f t="shared" si="31"/>
        <v>14.6</v>
      </c>
      <c r="AB37" s="6">
        <f t="shared" si="31"/>
        <v>815.3</v>
      </c>
      <c r="AC37" s="6">
        <f t="shared" si="31"/>
        <v>748.9</v>
      </c>
      <c r="AD37" s="6">
        <f t="shared" si="31"/>
        <v>17.600000000000001</v>
      </c>
      <c r="AE37" s="140">
        <f t="shared" si="31"/>
        <v>2.6</v>
      </c>
      <c r="AF37" s="19"/>
      <c r="AG37" s="136" t="s">
        <v>31</v>
      </c>
      <c r="AH37" s="8">
        <f>(AH36*10.74)</f>
        <v>30.877500000000001</v>
      </c>
      <c r="AI37" s="8">
        <f>(AI36*2.2)</f>
        <v>9.9</v>
      </c>
      <c r="AJ37" s="8">
        <f>(AJ36*0.25)</f>
        <v>0.40625</v>
      </c>
      <c r="AK37" s="216">
        <f>AK36+AL36</f>
        <v>15</v>
      </c>
      <c r="AL37" s="217"/>
      <c r="AM37" s="14"/>
      <c r="AN37" s="32" t="s">
        <v>48</v>
      </c>
      <c r="AO37" s="33">
        <v>15.3</v>
      </c>
      <c r="AP37" s="34">
        <v>7.84</v>
      </c>
      <c r="AQ37" s="93"/>
      <c r="AR37" s="43" t="s">
        <v>43</v>
      </c>
      <c r="AS37" s="16">
        <v>0.36</v>
      </c>
      <c r="AT37" s="2" t="s">
        <v>46</v>
      </c>
      <c r="AU37" s="49">
        <v>0</v>
      </c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</row>
    <row r="38" spans="1:81" ht="19.5" customHeight="1" thickBot="1" x14ac:dyDescent="0.35">
      <c r="A38" s="221"/>
      <c r="B38" s="109" t="s">
        <v>3</v>
      </c>
      <c r="C38" s="119">
        <f t="shared" ref="C38:J38" si="32">C36-C37</f>
        <v>929700</v>
      </c>
      <c r="D38" s="119">
        <f t="shared" si="32"/>
        <v>7605</v>
      </c>
      <c r="E38" s="119">
        <f t="shared" si="32"/>
        <v>0</v>
      </c>
      <c r="F38" s="120">
        <f t="shared" si="32"/>
        <v>16150</v>
      </c>
      <c r="G38" s="119">
        <f t="shared" si="32"/>
        <v>0</v>
      </c>
      <c r="H38" s="119">
        <f t="shared" si="32"/>
        <v>0</v>
      </c>
      <c r="I38" s="119">
        <f t="shared" si="32"/>
        <v>0</v>
      </c>
      <c r="J38" s="120">
        <f t="shared" si="32"/>
        <v>0</v>
      </c>
      <c r="K38" s="254"/>
      <c r="L38" s="239"/>
      <c r="M38" s="239"/>
      <c r="N38" s="239"/>
      <c r="O38" s="224"/>
      <c r="P38" s="224"/>
      <c r="Q38" s="73" t="s">
        <v>3</v>
      </c>
      <c r="R38" s="55">
        <f>R36-R37</f>
        <v>997500</v>
      </c>
      <c r="S38" s="83"/>
      <c r="T38" s="208"/>
      <c r="U38" s="257"/>
      <c r="V38" s="83"/>
      <c r="W38" s="63" t="s">
        <v>3</v>
      </c>
      <c r="X38" s="65">
        <f t="shared" ref="X38:AE38" si="33">X36-X37</f>
        <v>13.5</v>
      </c>
      <c r="Y38" s="65">
        <f t="shared" si="33"/>
        <v>0</v>
      </c>
      <c r="Z38" s="65">
        <f t="shared" si="33"/>
        <v>0</v>
      </c>
      <c r="AA38" s="65">
        <f t="shared" si="33"/>
        <v>9.9999999999999645E-2</v>
      </c>
      <c r="AB38" s="65">
        <f t="shared" si="33"/>
        <v>13.900000000000091</v>
      </c>
      <c r="AC38" s="65">
        <f t="shared" si="33"/>
        <v>0</v>
      </c>
      <c r="AD38" s="65">
        <f t="shared" si="33"/>
        <v>0</v>
      </c>
      <c r="AE38" s="142">
        <f t="shared" si="33"/>
        <v>0</v>
      </c>
      <c r="AF38" s="19"/>
      <c r="AG38" s="137" t="s">
        <v>33</v>
      </c>
      <c r="AH38" s="132">
        <f>(AH37)/((K36/1000000)*8.34)</f>
        <v>3.9822933521527406</v>
      </c>
      <c r="AI38" s="132">
        <f>(AI37)/((K36/1000000)*8.34)</f>
        <v>1.2768101104788967</v>
      </c>
      <c r="AJ38" s="132">
        <f>(AJ37)/((K36/1000000)*8.34)</f>
        <v>5.2394354281015333E-2</v>
      </c>
      <c r="AK38" s="218">
        <f>(AK37)/((K36/1000000)*8.34)</f>
        <v>1.9345607734528738</v>
      </c>
      <c r="AL38" s="219"/>
      <c r="AM38" s="14"/>
      <c r="AN38" s="85"/>
      <c r="AO38" s="17"/>
      <c r="AP38" s="17"/>
      <c r="AQ38" s="93"/>
      <c r="AR38" s="133" t="s">
        <v>64</v>
      </c>
      <c r="AS38" s="130">
        <v>0.95</v>
      </c>
      <c r="AT38" s="134" t="s">
        <v>63</v>
      </c>
      <c r="AU38" s="48">
        <v>4.1000000000000002E-2</v>
      </c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</row>
    <row r="39" spans="1:81" ht="2.1" customHeight="1" thickBot="1" x14ac:dyDescent="0.3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86"/>
      <c r="T39" s="1"/>
      <c r="U39" s="129"/>
      <c r="V39" s="89"/>
      <c r="W39" s="3"/>
      <c r="X39" s="144"/>
      <c r="Y39" s="144"/>
      <c r="Z39" s="144"/>
      <c r="AA39" s="144"/>
      <c r="AB39" s="144"/>
      <c r="AC39" s="144"/>
      <c r="AD39" s="144"/>
      <c r="AE39" s="144"/>
      <c r="AF39" s="1"/>
      <c r="AG39" s="1"/>
      <c r="AH39" s="1"/>
      <c r="AI39" s="1"/>
      <c r="AJ39" s="1"/>
      <c r="AK39" s="1"/>
      <c r="AL39" s="1"/>
      <c r="AM39" s="86"/>
      <c r="AN39" s="86"/>
      <c r="AO39" s="1"/>
      <c r="AP39" s="1"/>
      <c r="AQ39" s="86"/>
      <c r="AR39" s="9"/>
      <c r="AS39" s="9"/>
      <c r="AT39" s="9"/>
      <c r="AU39" s="9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</row>
    <row r="40" spans="1:81" ht="18.75" customHeight="1" x14ac:dyDescent="0.3">
      <c r="A40" s="197">
        <v>10</v>
      </c>
      <c r="B40" s="110" t="s">
        <v>54</v>
      </c>
      <c r="C40" s="115">
        <v>58379800</v>
      </c>
      <c r="D40" s="50">
        <v>498707</v>
      </c>
      <c r="E40" s="50">
        <v>837514</v>
      </c>
      <c r="F40" s="52">
        <v>1846920</v>
      </c>
      <c r="G40" s="115">
        <v>49292300</v>
      </c>
      <c r="H40" s="50">
        <v>394594</v>
      </c>
      <c r="I40" s="50">
        <v>1689480</v>
      </c>
      <c r="J40" s="52">
        <v>2619220</v>
      </c>
      <c r="K40" s="252">
        <f>C42+G42</f>
        <v>859900</v>
      </c>
      <c r="L40" s="237"/>
      <c r="M40" s="236">
        <f>D42+E42+F42+H42+I42+J42</f>
        <v>103633</v>
      </c>
      <c r="N40" s="237"/>
      <c r="O40" s="222">
        <f>M40+K40</f>
        <v>963533</v>
      </c>
      <c r="P40" s="222"/>
      <c r="Q40" s="56" t="s">
        <v>10</v>
      </c>
      <c r="R40" s="52">
        <v>865576910</v>
      </c>
      <c r="S40" s="82"/>
      <c r="T40" s="206">
        <v>0.2</v>
      </c>
      <c r="U40" s="255">
        <v>1.0900000000000001</v>
      </c>
      <c r="V40" s="82"/>
      <c r="W40" s="135" t="s">
        <v>10</v>
      </c>
      <c r="X40" s="60">
        <v>806.5</v>
      </c>
      <c r="Y40" s="60">
        <v>697.3</v>
      </c>
      <c r="Z40" s="60">
        <v>5</v>
      </c>
      <c r="AA40" s="60">
        <v>14.8</v>
      </c>
      <c r="AB40" s="60">
        <v>842.6</v>
      </c>
      <c r="AC40" s="60">
        <v>748.9</v>
      </c>
      <c r="AD40" s="60">
        <v>17.8</v>
      </c>
      <c r="AE40" s="141">
        <v>2.6</v>
      </c>
      <c r="AF40" s="19"/>
      <c r="AG40" s="135" t="s">
        <v>34</v>
      </c>
      <c r="AH40" s="22">
        <v>4.75</v>
      </c>
      <c r="AI40" s="22">
        <v>4.125</v>
      </c>
      <c r="AJ40" s="22">
        <v>1.625</v>
      </c>
      <c r="AK40" s="22">
        <v>14</v>
      </c>
      <c r="AL40" s="23">
        <v>0</v>
      </c>
      <c r="AM40" s="92"/>
      <c r="AN40" s="98" t="s">
        <v>47</v>
      </c>
      <c r="AO40" s="30">
        <v>15.8</v>
      </c>
      <c r="AP40" s="31">
        <v>7.6</v>
      </c>
      <c r="AQ40" s="93"/>
      <c r="AR40" s="41" t="s">
        <v>44</v>
      </c>
      <c r="AS40" s="77">
        <v>4.3999999999999997E-2</v>
      </c>
      <c r="AT40" s="42" t="s">
        <v>45</v>
      </c>
      <c r="AU40" s="78">
        <v>0</v>
      </c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</row>
    <row r="41" spans="1:81" ht="19.5" customHeight="1" thickBot="1" x14ac:dyDescent="0.35">
      <c r="A41" s="220"/>
      <c r="B41" s="111" t="s">
        <v>53</v>
      </c>
      <c r="C41" s="116">
        <f t="shared" ref="C41:J41" si="34">C36</f>
        <v>57519900</v>
      </c>
      <c r="D41" s="117">
        <f t="shared" si="34"/>
        <v>491087</v>
      </c>
      <c r="E41" s="117">
        <f t="shared" si="34"/>
        <v>801581</v>
      </c>
      <c r="F41" s="118">
        <f t="shared" si="34"/>
        <v>1786840</v>
      </c>
      <c r="G41" s="116">
        <f t="shared" si="34"/>
        <v>49292300</v>
      </c>
      <c r="H41" s="117">
        <f t="shared" si="34"/>
        <v>394594</v>
      </c>
      <c r="I41" s="117">
        <f t="shared" si="34"/>
        <v>1689480</v>
      </c>
      <c r="J41" s="118">
        <f t="shared" si="34"/>
        <v>2619220</v>
      </c>
      <c r="K41" s="253"/>
      <c r="L41" s="238"/>
      <c r="M41" s="238"/>
      <c r="N41" s="238"/>
      <c r="O41" s="223"/>
      <c r="P41" s="223"/>
      <c r="Q41" s="20" t="s">
        <v>11</v>
      </c>
      <c r="R41" s="53">
        <f>R36</f>
        <v>864568300</v>
      </c>
      <c r="S41" s="82"/>
      <c r="T41" s="207"/>
      <c r="U41" s="256"/>
      <c r="V41" s="82"/>
      <c r="W41" s="136" t="s">
        <v>11</v>
      </c>
      <c r="X41" s="6">
        <f t="shared" ref="X41:AE41" si="35">X36</f>
        <v>794</v>
      </c>
      <c r="Y41" s="6">
        <f t="shared" si="35"/>
        <v>697.3</v>
      </c>
      <c r="Z41" s="6">
        <f t="shared" si="35"/>
        <v>5</v>
      </c>
      <c r="AA41" s="6">
        <f t="shared" si="35"/>
        <v>14.7</v>
      </c>
      <c r="AB41" s="6">
        <f t="shared" si="35"/>
        <v>829.2</v>
      </c>
      <c r="AC41" s="6">
        <f t="shared" si="35"/>
        <v>748.9</v>
      </c>
      <c r="AD41" s="6">
        <f t="shared" si="35"/>
        <v>17.600000000000001</v>
      </c>
      <c r="AE41" s="140">
        <f t="shared" si="35"/>
        <v>2.6</v>
      </c>
      <c r="AF41" s="19"/>
      <c r="AG41" s="136" t="s">
        <v>31</v>
      </c>
      <c r="AH41" s="8">
        <f>(AH40*10.74)</f>
        <v>51.015000000000001</v>
      </c>
      <c r="AI41" s="8">
        <f>(AI40*2.2)</f>
        <v>9.0750000000000011</v>
      </c>
      <c r="AJ41" s="8">
        <f>(AJ40*0.25)</f>
        <v>0.40625</v>
      </c>
      <c r="AK41" s="216">
        <f>AK40+AL40</f>
        <v>14</v>
      </c>
      <c r="AL41" s="217"/>
      <c r="AM41" s="14"/>
      <c r="AN41" s="32" t="s">
        <v>48</v>
      </c>
      <c r="AO41" s="33">
        <v>15.7</v>
      </c>
      <c r="AP41" s="34">
        <v>7.76</v>
      </c>
      <c r="AQ41" s="93"/>
      <c r="AR41" s="43" t="s">
        <v>43</v>
      </c>
      <c r="AS41" s="16">
        <v>0.49099999999999999</v>
      </c>
      <c r="AT41" s="2" t="s">
        <v>46</v>
      </c>
      <c r="AU41" s="49">
        <v>0</v>
      </c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</row>
    <row r="42" spans="1:81" ht="19.5" customHeight="1" thickBot="1" x14ac:dyDescent="0.35">
      <c r="A42" s="221"/>
      <c r="B42" s="109" t="s">
        <v>3</v>
      </c>
      <c r="C42" s="119">
        <f t="shared" ref="C42:J42" si="36">C40-C41</f>
        <v>859900</v>
      </c>
      <c r="D42" s="119">
        <f t="shared" si="36"/>
        <v>7620</v>
      </c>
      <c r="E42" s="119">
        <f t="shared" si="36"/>
        <v>35933</v>
      </c>
      <c r="F42" s="120">
        <f t="shared" si="36"/>
        <v>60080</v>
      </c>
      <c r="G42" s="119">
        <f t="shared" si="36"/>
        <v>0</v>
      </c>
      <c r="H42" s="119">
        <f t="shared" si="36"/>
        <v>0</v>
      </c>
      <c r="I42" s="119">
        <f t="shared" si="36"/>
        <v>0</v>
      </c>
      <c r="J42" s="120">
        <f t="shared" si="36"/>
        <v>0</v>
      </c>
      <c r="K42" s="254"/>
      <c r="L42" s="239"/>
      <c r="M42" s="239"/>
      <c r="N42" s="239"/>
      <c r="O42" s="224"/>
      <c r="P42" s="224"/>
      <c r="Q42" s="73" t="s">
        <v>3</v>
      </c>
      <c r="R42" s="55">
        <f>R40-R41</f>
        <v>1008610</v>
      </c>
      <c r="S42" s="83"/>
      <c r="T42" s="208"/>
      <c r="U42" s="257"/>
      <c r="V42" s="83"/>
      <c r="W42" s="63" t="s">
        <v>3</v>
      </c>
      <c r="X42" s="65">
        <f t="shared" ref="X42:AE42" si="37">X40-X41</f>
        <v>12.5</v>
      </c>
      <c r="Y42" s="65">
        <f t="shared" si="37"/>
        <v>0</v>
      </c>
      <c r="Z42" s="65">
        <f t="shared" si="37"/>
        <v>0</v>
      </c>
      <c r="AA42" s="65">
        <f t="shared" si="37"/>
        <v>0.10000000000000142</v>
      </c>
      <c r="AB42" s="65">
        <f t="shared" si="37"/>
        <v>13.399999999999977</v>
      </c>
      <c r="AC42" s="65">
        <f t="shared" si="37"/>
        <v>0</v>
      </c>
      <c r="AD42" s="65">
        <f t="shared" si="37"/>
        <v>0.19999999999999929</v>
      </c>
      <c r="AE42" s="142">
        <f t="shared" si="37"/>
        <v>0</v>
      </c>
      <c r="AF42" s="19"/>
      <c r="AG42" s="137" t="s">
        <v>33</v>
      </c>
      <c r="AH42" s="132">
        <f>(AH41)/((K40/1000000)*8.34)</f>
        <v>7.1135090996861781</v>
      </c>
      <c r="AI42" s="132">
        <f>(AI41)/((K40/1000000)*8.34)</f>
        <v>1.2654139974449097</v>
      </c>
      <c r="AJ42" s="132">
        <f>(AJ41)/((K40/1000000)*8.34)</f>
        <v>5.6647320822258353E-2</v>
      </c>
      <c r="AK42" s="218">
        <f>(AK41)/((K40/1000000)*8.34)</f>
        <v>1.9521538252593647</v>
      </c>
      <c r="AL42" s="219"/>
      <c r="AM42" s="14"/>
      <c r="AN42" s="85"/>
      <c r="AO42" s="17"/>
      <c r="AP42" s="17"/>
      <c r="AQ42" s="93"/>
      <c r="AR42" s="133" t="s">
        <v>64</v>
      </c>
      <c r="AS42" s="130">
        <v>0.97</v>
      </c>
      <c r="AT42" s="134" t="s">
        <v>63</v>
      </c>
      <c r="AU42" s="48">
        <v>3.9E-2</v>
      </c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</row>
    <row r="43" spans="1:81" ht="2.1" customHeight="1" thickBot="1" x14ac:dyDescent="0.3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86"/>
      <c r="T43" s="1"/>
      <c r="U43" s="129"/>
      <c r="V43" s="89"/>
      <c r="W43" s="3"/>
      <c r="X43" s="144"/>
      <c r="Y43" s="144"/>
      <c r="Z43" s="144"/>
      <c r="AA43" s="144"/>
      <c r="AB43" s="144"/>
      <c r="AC43" s="144"/>
      <c r="AD43" s="144"/>
      <c r="AE43" s="144"/>
      <c r="AF43" s="1"/>
      <c r="AG43" s="1"/>
      <c r="AH43" s="1"/>
      <c r="AI43" s="1"/>
      <c r="AJ43" s="1"/>
      <c r="AK43" s="1"/>
      <c r="AL43" s="1"/>
      <c r="AM43" s="86"/>
      <c r="AN43" s="86"/>
      <c r="AO43" s="1"/>
      <c r="AP43" s="1"/>
      <c r="AQ43" s="86"/>
      <c r="AR43" s="9"/>
      <c r="AS43" s="9"/>
      <c r="AT43" s="9"/>
      <c r="AU43" s="9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</row>
    <row r="44" spans="1:81" ht="18.75" customHeight="1" x14ac:dyDescent="0.3">
      <c r="A44" s="197">
        <v>11</v>
      </c>
      <c r="B44" s="110" t="s">
        <v>54</v>
      </c>
      <c r="C44" s="115">
        <v>59303400</v>
      </c>
      <c r="D44" s="50">
        <v>521537</v>
      </c>
      <c r="E44" s="50">
        <v>909485</v>
      </c>
      <c r="F44" s="52">
        <v>1922500</v>
      </c>
      <c r="G44" s="115">
        <v>49292300</v>
      </c>
      <c r="H44" s="50">
        <v>394494</v>
      </c>
      <c r="I44" s="50">
        <v>1689480</v>
      </c>
      <c r="J44" s="52">
        <v>2619220</v>
      </c>
      <c r="K44" s="252">
        <f>C46+G46</f>
        <v>923600</v>
      </c>
      <c r="L44" s="237"/>
      <c r="M44" s="236">
        <f>D46+E46+F46+H46+I46+J46</f>
        <v>170281</v>
      </c>
      <c r="N44" s="237"/>
      <c r="O44" s="222">
        <f>M44+K44</f>
        <v>1093881</v>
      </c>
      <c r="P44" s="222"/>
      <c r="Q44" s="56" t="s">
        <v>10</v>
      </c>
      <c r="R44" s="52">
        <v>866633100</v>
      </c>
      <c r="S44" s="82"/>
      <c r="T44" s="206">
        <v>0.43</v>
      </c>
      <c r="U44" s="255">
        <v>1.02</v>
      </c>
      <c r="V44" s="82"/>
      <c r="W44" s="135" t="s">
        <v>10</v>
      </c>
      <c r="X44" s="60">
        <v>819.6</v>
      </c>
      <c r="Y44" s="60">
        <v>697.3</v>
      </c>
      <c r="Z44" s="60">
        <v>5</v>
      </c>
      <c r="AA44" s="60">
        <v>15.2</v>
      </c>
      <c r="AB44" s="60">
        <v>857.2</v>
      </c>
      <c r="AC44" s="60">
        <v>748.9</v>
      </c>
      <c r="AD44" s="60">
        <v>18.100000000000001</v>
      </c>
      <c r="AE44" s="141">
        <v>2.7</v>
      </c>
      <c r="AF44" s="19"/>
      <c r="AG44" s="135" t="s">
        <v>34</v>
      </c>
      <c r="AH44" s="22">
        <v>5</v>
      </c>
      <c r="AI44" s="22">
        <v>4.25</v>
      </c>
      <c r="AJ44" s="22">
        <v>2</v>
      </c>
      <c r="AK44" s="22">
        <v>15</v>
      </c>
      <c r="AL44" s="23">
        <v>0</v>
      </c>
      <c r="AM44" s="92"/>
      <c r="AN44" s="98" t="s">
        <v>47</v>
      </c>
      <c r="AO44" s="30">
        <v>14.5</v>
      </c>
      <c r="AP44" s="31">
        <v>7.5</v>
      </c>
      <c r="AQ44" s="93"/>
      <c r="AR44" s="41" t="s">
        <v>44</v>
      </c>
      <c r="AS44" s="77">
        <v>5.0999999999999997E-2</v>
      </c>
      <c r="AT44" s="42" t="s">
        <v>45</v>
      </c>
      <c r="AU44" s="78">
        <v>0</v>
      </c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</row>
    <row r="45" spans="1:81" ht="19.5" customHeight="1" thickBot="1" x14ac:dyDescent="0.35">
      <c r="A45" s="220"/>
      <c r="B45" s="111" t="s">
        <v>53</v>
      </c>
      <c r="C45" s="116">
        <f t="shared" ref="C45:J45" si="38">C40</f>
        <v>58379800</v>
      </c>
      <c r="D45" s="117">
        <f t="shared" si="38"/>
        <v>498707</v>
      </c>
      <c r="E45" s="117">
        <f t="shared" si="38"/>
        <v>837514</v>
      </c>
      <c r="F45" s="118">
        <f t="shared" si="38"/>
        <v>1846920</v>
      </c>
      <c r="G45" s="116">
        <f t="shared" si="38"/>
        <v>49292300</v>
      </c>
      <c r="H45" s="117">
        <f t="shared" si="38"/>
        <v>394594</v>
      </c>
      <c r="I45" s="117">
        <f t="shared" si="38"/>
        <v>1689480</v>
      </c>
      <c r="J45" s="118">
        <f t="shared" si="38"/>
        <v>2619220</v>
      </c>
      <c r="K45" s="253"/>
      <c r="L45" s="238"/>
      <c r="M45" s="238"/>
      <c r="N45" s="238"/>
      <c r="O45" s="223"/>
      <c r="P45" s="223"/>
      <c r="Q45" s="20" t="s">
        <v>11</v>
      </c>
      <c r="R45" s="53">
        <f>R40</f>
        <v>865576910</v>
      </c>
      <c r="S45" s="82"/>
      <c r="T45" s="207"/>
      <c r="U45" s="256"/>
      <c r="V45" s="82"/>
      <c r="W45" s="136" t="s">
        <v>11</v>
      </c>
      <c r="X45" s="6">
        <f t="shared" ref="X45:AE45" si="39">X40</f>
        <v>806.5</v>
      </c>
      <c r="Y45" s="6">
        <f t="shared" si="39"/>
        <v>697.3</v>
      </c>
      <c r="Z45" s="6">
        <f t="shared" si="39"/>
        <v>5</v>
      </c>
      <c r="AA45" s="6">
        <f t="shared" si="39"/>
        <v>14.8</v>
      </c>
      <c r="AB45" s="6">
        <f t="shared" si="39"/>
        <v>842.6</v>
      </c>
      <c r="AC45" s="6">
        <f t="shared" si="39"/>
        <v>748.9</v>
      </c>
      <c r="AD45" s="6">
        <f t="shared" si="39"/>
        <v>17.8</v>
      </c>
      <c r="AE45" s="140">
        <f t="shared" si="39"/>
        <v>2.6</v>
      </c>
      <c r="AF45" s="19"/>
      <c r="AG45" s="136" t="s">
        <v>31</v>
      </c>
      <c r="AH45" s="8">
        <f>(AH44*10.74)</f>
        <v>53.7</v>
      </c>
      <c r="AI45" s="8">
        <f>(AI44*2.2)</f>
        <v>9.3500000000000014</v>
      </c>
      <c r="AJ45" s="8">
        <f>(AJ44*0.25)</f>
        <v>0.5</v>
      </c>
      <c r="AK45" s="216">
        <f>AK44+AL44</f>
        <v>15</v>
      </c>
      <c r="AL45" s="217"/>
      <c r="AM45" s="14"/>
      <c r="AN45" s="32" t="s">
        <v>48</v>
      </c>
      <c r="AO45" s="33">
        <v>15</v>
      </c>
      <c r="AP45" s="34">
        <v>7.69</v>
      </c>
      <c r="AQ45" s="93"/>
      <c r="AR45" s="43" t="s">
        <v>43</v>
      </c>
      <c r="AS45" s="16">
        <v>0.93400000000000005</v>
      </c>
      <c r="AT45" s="2" t="s">
        <v>46</v>
      </c>
      <c r="AU45" s="49">
        <v>0</v>
      </c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</row>
    <row r="46" spans="1:81" ht="19.5" customHeight="1" thickBot="1" x14ac:dyDescent="0.35">
      <c r="A46" s="221"/>
      <c r="B46" s="109" t="s">
        <v>3</v>
      </c>
      <c r="C46" s="119">
        <f t="shared" ref="C46:J46" si="40">C44-C45</f>
        <v>923600</v>
      </c>
      <c r="D46" s="119">
        <f t="shared" si="40"/>
        <v>22830</v>
      </c>
      <c r="E46" s="119">
        <f t="shared" si="40"/>
        <v>71971</v>
      </c>
      <c r="F46" s="120">
        <f t="shared" si="40"/>
        <v>75580</v>
      </c>
      <c r="G46" s="119">
        <f t="shared" si="40"/>
        <v>0</v>
      </c>
      <c r="H46" s="119">
        <f t="shared" si="40"/>
        <v>-100</v>
      </c>
      <c r="I46" s="119">
        <f t="shared" si="40"/>
        <v>0</v>
      </c>
      <c r="J46" s="120">
        <f t="shared" si="40"/>
        <v>0</v>
      </c>
      <c r="K46" s="254"/>
      <c r="L46" s="239"/>
      <c r="M46" s="239"/>
      <c r="N46" s="239"/>
      <c r="O46" s="224"/>
      <c r="P46" s="224"/>
      <c r="Q46" s="73" t="s">
        <v>3</v>
      </c>
      <c r="R46" s="55">
        <f>R44-R45</f>
        <v>1056190</v>
      </c>
      <c r="S46" s="83"/>
      <c r="T46" s="208"/>
      <c r="U46" s="257"/>
      <c r="V46" s="83"/>
      <c r="W46" s="63" t="s">
        <v>3</v>
      </c>
      <c r="X46" s="65">
        <f>X44-X45</f>
        <v>13.100000000000023</v>
      </c>
      <c r="Y46" s="65">
        <f t="shared" ref="Y46:AE46" si="41">Y44-Y45</f>
        <v>0</v>
      </c>
      <c r="Z46" s="65">
        <f t="shared" si="41"/>
        <v>0</v>
      </c>
      <c r="AA46" s="65">
        <f t="shared" si="41"/>
        <v>0.39999999999999858</v>
      </c>
      <c r="AB46" s="65">
        <f t="shared" si="41"/>
        <v>14.600000000000023</v>
      </c>
      <c r="AC46" s="65">
        <f t="shared" si="41"/>
        <v>0</v>
      </c>
      <c r="AD46" s="65">
        <f t="shared" si="41"/>
        <v>0.30000000000000071</v>
      </c>
      <c r="AE46" s="142">
        <f t="shared" si="41"/>
        <v>0.10000000000000009</v>
      </c>
      <c r="AF46" s="19"/>
      <c r="AG46" s="137" t="s">
        <v>33</v>
      </c>
      <c r="AH46" s="132">
        <f>(AH45)/((K44/1000000)*8.34)</f>
        <v>6.9714691650750433</v>
      </c>
      <c r="AI46" s="132">
        <f>(AI45)/((K44/1000000)*8.34)</f>
        <v>1.2138405343287089</v>
      </c>
      <c r="AJ46" s="132">
        <f>(AJ45)/((K44/1000000)*8.34)</f>
        <v>6.4911258520251799E-2</v>
      </c>
      <c r="AK46" s="218">
        <f>(AK45)/((K44/1000000)*8.34)</f>
        <v>1.947337755607554</v>
      </c>
      <c r="AL46" s="219"/>
      <c r="AM46" s="14"/>
      <c r="AN46" s="85"/>
      <c r="AO46" s="17"/>
      <c r="AP46" s="17"/>
      <c r="AQ46" s="93"/>
      <c r="AR46" s="133" t="s">
        <v>64</v>
      </c>
      <c r="AS46" s="130">
        <v>2.5499999999999998</v>
      </c>
      <c r="AT46" s="134" t="s">
        <v>63</v>
      </c>
      <c r="AU46" s="48">
        <v>4.8000000000000001E-2</v>
      </c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</row>
    <row r="47" spans="1:81" ht="2.1" customHeight="1" thickBot="1" x14ac:dyDescent="0.3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86"/>
      <c r="T47" s="1"/>
      <c r="U47" s="129"/>
      <c r="V47" s="89"/>
      <c r="W47" s="3"/>
      <c r="X47" s="144"/>
      <c r="Y47" s="144"/>
      <c r="Z47" s="144"/>
      <c r="AA47" s="144"/>
      <c r="AB47" s="144"/>
      <c r="AC47" s="144"/>
      <c r="AD47" s="144"/>
      <c r="AE47" s="144"/>
      <c r="AF47" s="1"/>
      <c r="AG47" s="1"/>
      <c r="AH47" s="1"/>
      <c r="AI47" s="1"/>
      <c r="AJ47" s="1"/>
      <c r="AK47" s="1"/>
      <c r="AL47" s="1"/>
      <c r="AM47" s="86"/>
      <c r="AN47" s="86"/>
      <c r="AO47" s="1"/>
      <c r="AP47" s="1"/>
      <c r="AQ47" s="86"/>
      <c r="AR47" s="9"/>
      <c r="AS47" s="9"/>
      <c r="AT47" s="9"/>
      <c r="AU47" s="9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</row>
    <row r="48" spans="1:81" ht="18.75" customHeight="1" x14ac:dyDescent="0.3">
      <c r="A48" s="197">
        <v>12</v>
      </c>
      <c r="B48" s="110" t="s">
        <v>54</v>
      </c>
      <c r="C48" s="115">
        <v>60464500</v>
      </c>
      <c r="D48" s="50">
        <v>546127</v>
      </c>
      <c r="E48" s="50">
        <v>981411</v>
      </c>
      <c r="F48" s="52">
        <v>2126310</v>
      </c>
      <c r="G48" s="115">
        <v>49292300</v>
      </c>
      <c r="H48" s="50">
        <v>394494</v>
      </c>
      <c r="I48" s="50">
        <v>1689480</v>
      </c>
      <c r="J48" s="52">
        <v>2619220</v>
      </c>
      <c r="K48" s="252">
        <f>C50+G50</f>
        <v>1161100</v>
      </c>
      <c r="L48" s="237"/>
      <c r="M48" s="236">
        <f>D50+E50+F50+H50+I50+J50</f>
        <v>300326</v>
      </c>
      <c r="N48" s="237"/>
      <c r="O48" s="200">
        <f>M48+K48</f>
        <v>1461426</v>
      </c>
      <c r="P48" s="201"/>
      <c r="Q48" s="56" t="s">
        <v>10</v>
      </c>
      <c r="R48" s="52">
        <v>867754700</v>
      </c>
      <c r="S48" s="82"/>
      <c r="T48" s="206">
        <v>0.28999999999999998</v>
      </c>
      <c r="U48" s="255">
        <v>1.05</v>
      </c>
      <c r="V48" s="82"/>
      <c r="W48" s="135" t="s">
        <v>10</v>
      </c>
      <c r="X48" s="60">
        <v>834.6</v>
      </c>
      <c r="Y48" s="60">
        <v>697.3</v>
      </c>
      <c r="Z48" s="60">
        <v>5</v>
      </c>
      <c r="AA48" s="60">
        <v>15.5</v>
      </c>
      <c r="AB48" s="60">
        <v>875.1</v>
      </c>
      <c r="AC48" s="60">
        <v>748.9</v>
      </c>
      <c r="AD48" s="60">
        <v>18.5</v>
      </c>
      <c r="AE48" s="141">
        <v>2.9</v>
      </c>
      <c r="AF48" s="19"/>
      <c r="AG48" s="135" t="s">
        <v>34</v>
      </c>
      <c r="AH48" s="22">
        <v>3.5</v>
      </c>
      <c r="AI48" s="22">
        <v>8.75</v>
      </c>
      <c r="AJ48" s="22">
        <v>1.875</v>
      </c>
      <c r="AK48" s="22">
        <v>19</v>
      </c>
      <c r="AL48" s="23">
        <v>0</v>
      </c>
      <c r="AM48" s="92"/>
      <c r="AN48" s="98" t="s">
        <v>47</v>
      </c>
      <c r="AO48" s="30">
        <v>14.6</v>
      </c>
      <c r="AP48" s="31">
        <v>7.46</v>
      </c>
      <c r="AQ48" s="93"/>
      <c r="AR48" s="41" t="s">
        <v>44</v>
      </c>
      <c r="AS48" s="77">
        <v>7.5999999999999998E-2</v>
      </c>
      <c r="AT48" s="42" t="s">
        <v>45</v>
      </c>
      <c r="AU48" s="78">
        <v>0</v>
      </c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</row>
    <row r="49" spans="1:81" ht="19.5" customHeight="1" thickBot="1" x14ac:dyDescent="0.35">
      <c r="A49" s="198"/>
      <c r="B49" s="111" t="s">
        <v>53</v>
      </c>
      <c r="C49" s="116">
        <f t="shared" ref="C49:J49" si="42">C44</f>
        <v>59303400</v>
      </c>
      <c r="D49" s="117">
        <f t="shared" si="42"/>
        <v>521537</v>
      </c>
      <c r="E49" s="117">
        <f t="shared" si="42"/>
        <v>909485</v>
      </c>
      <c r="F49" s="118">
        <f t="shared" si="42"/>
        <v>1922500</v>
      </c>
      <c r="G49" s="116">
        <f t="shared" si="42"/>
        <v>49292300</v>
      </c>
      <c r="H49" s="117">
        <f t="shared" si="42"/>
        <v>394494</v>
      </c>
      <c r="I49" s="117">
        <f t="shared" si="42"/>
        <v>1689480</v>
      </c>
      <c r="J49" s="118">
        <f t="shared" si="42"/>
        <v>2619220</v>
      </c>
      <c r="K49" s="253"/>
      <c r="L49" s="238"/>
      <c r="M49" s="238"/>
      <c r="N49" s="238"/>
      <c r="O49" s="202"/>
      <c r="P49" s="203"/>
      <c r="Q49" s="20" t="s">
        <v>11</v>
      </c>
      <c r="R49" s="53">
        <f>R44</f>
        <v>866633100</v>
      </c>
      <c r="S49" s="82"/>
      <c r="T49" s="207"/>
      <c r="U49" s="256"/>
      <c r="V49" s="82"/>
      <c r="W49" s="136" t="s">
        <v>11</v>
      </c>
      <c r="X49" s="6">
        <f t="shared" ref="X49:AE49" si="43">X44</f>
        <v>819.6</v>
      </c>
      <c r="Y49" s="6">
        <f t="shared" si="43"/>
        <v>697.3</v>
      </c>
      <c r="Z49" s="6">
        <f t="shared" si="43"/>
        <v>5</v>
      </c>
      <c r="AA49" s="6">
        <f t="shared" si="43"/>
        <v>15.2</v>
      </c>
      <c r="AB49" s="6">
        <f t="shared" si="43"/>
        <v>857.2</v>
      </c>
      <c r="AC49" s="6">
        <f t="shared" si="43"/>
        <v>748.9</v>
      </c>
      <c r="AD49" s="6">
        <f t="shared" si="43"/>
        <v>18.100000000000001</v>
      </c>
      <c r="AE49" s="140">
        <f t="shared" si="43"/>
        <v>2.7</v>
      </c>
      <c r="AF49" s="19"/>
      <c r="AG49" s="136" t="s">
        <v>31</v>
      </c>
      <c r="AH49" s="8">
        <f>(AH48*10.74)</f>
        <v>37.590000000000003</v>
      </c>
      <c r="AI49" s="8">
        <f>(AI48*2.2)</f>
        <v>19.25</v>
      </c>
      <c r="AJ49" s="8">
        <f>(AJ48*0.25)</f>
        <v>0.46875</v>
      </c>
      <c r="AK49" s="209">
        <f>AK48+AL48</f>
        <v>19</v>
      </c>
      <c r="AL49" s="210"/>
      <c r="AM49" s="14"/>
      <c r="AN49" s="32" t="s">
        <v>48</v>
      </c>
      <c r="AO49" s="33">
        <v>14.7</v>
      </c>
      <c r="AP49" s="34">
        <v>7.73</v>
      </c>
      <c r="AQ49" s="93"/>
      <c r="AR49" s="43" t="s">
        <v>43</v>
      </c>
      <c r="AS49" s="16">
        <v>6.64</v>
      </c>
      <c r="AT49" s="2" t="s">
        <v>46</v>
      </c>
      <c r="AU49" s="49">
        <v>0</v>
      </c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</row>
    <row r="50" spans="1:81" ht="19.5" customHeight="1" thickBot="1" x14ac:dyDescent="0.35">
      <c r="A50" s="199"/>
      <c r="B50" s="109" t="s">
        <v>3</v>
      </c>
      <c r="C50" s="119">
        <f t="shared" ref="C50:J50" si="44">C48-C49</f>
        <v>1161100</v>
      </c>
      <c r="D50" s="119">
        <f t="shared" si="44"/>
        <v>24590</v>
      </c>
      <c r="E50" s="119">
        <f t="shared" si="44"/>
        <v>71926</v>
      </c>
      <c r="F50" s="120">
        <f t="shared" si="44"/>
        <v>203810</v>
      </c>
      <c r="G50" s="119">
        <f t="shared" si="44"/>
        <v>0</v>
      </c>
      <c r="H50" s="119">
        <f t="shared" si="44"/>
        <v>0</v>
      </c>
      <c r="I50" s="119">
        <f t="shared" si="44"/>
        <v>0</v>
      </c>
      <c r="J50" s="120">
        <f t="shared" si="44"/>
        <v>0</v>
      </c>
      <c r="K50" s="254"/>
      <c r="L50" s="239"/>
      <c r="M50" s="239"/>
      <c r="N50" s="239"/>
      <c r="O50" s="204"/>
      <c r="P50" s="205"/>
      <c r="Q50" s="73" t="s">
        <v>3</v>
      </c>
      <c r="R50" s="55">
        <f>R48-R49</f>
        <v>1121600</v>
      </c>
      <c r="S50" s="83"/>
      <c r="T50" s="208"/>
      <c r="U50" s="257"/>
      <c r="V50" s="83"/>
      <c r="W50" s="63" t="s">
        <v>3</v>
      </c>
      <c r="X50" s="65">
        <f>X48-X49</f>
        <v>15</v>
      </c>
      <c r="Y50" s="65">
        <f t="shared" ref="Y50:AE50" si="45">Y48-Y49</f>
        <v>0</v>
      </c>
      <c r="Z50" s="65">
        <f t="shared" si="45"/>
        <v>0</v>
      </c>
      <c r="AA50" s="65">
        <f t="shared" si="45"/>
        <v>0.30000000000000071</v>
      </c>
      <c r="AB50" s="65">
        <f t="shared" si="45"/>
        <v>17.899999999999977</v>
      </c>
      <c r="AC50" s="65">
        <f t="shared" si="45"/>
        <v>0</v>
      </c>
      <c r="AD50" s="65">
        <f t="shared" si="45"/>
        <v>0.39999999999999858</v>
      </c>
      <c r="AE50" s="142">
        <f t="shared" si="45"/>
        <v>0.19999999999999973</v>
      </c>
      <c r="AF50" s="19"/>
      <c r="AG50" s="137" t="s">
        <v>33</v>
      </c>
      <c r="AH50" s="132">
        <f>(AH49)/((K48/1000000)*8.34)</f>
        <v>3.8818312329724547</v>
      </c>
      <c r="AI50" s="132">
        <f>(AI49)/((K48/1000000)*8.34)</f>
        <v>1.9879024004979979</v>
      </c>
      <c r="AJ50" s="132">
        <f>(AJ49)/((K48/1000000)*8.34)</f>
        <v>4.840671429784086E-2</v>
      </c>
      <c r="AK50" s="211">
        <f>(AK49)/((K48/1000000)*8.34)</f>
        <v>1.9620854862058161</v>
      </c>
      <c r="AL50" s="212"/>
      <c r="AM50" s="14"/>
      <c r="AN50" s="85"/>
      <c r="AO50" s="17"/>
      <c r="AP50" s="17"/>
      <c r="AQ50" s="93"/>
      <c r="AR50" s="133" t="s">
        <v>64</v>
      </c>
      <c r="AS50" s="130">
        <v>35.130000000000003</v>
      </c>
      <c r="AT50" s="134" t="s">
        <v>63</v>
      </c>
      <c r="AU50" s="48">
        <v>7.0000000000000007E-2</v>
      </c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</row>
    <row r="51" spans="1:81" ht="2.1" customHeight="1" thickBot="1" x14ac:dyDescent="0.3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86"/>
      <c r="T51" s="1"/>
      <c r="U51" s="129"/>
      <c r="V51" s="89"/>
      <c r="W51" s="3"/>
      <c r="X51" s="144"/>
      <c r="Y51" s="144"/>
      <c r="Z51" s="144"/>
      <c r="AA51" s="144"/>
      <c r="AB51" s="144"/>
      <c r="AC51" s="144"/>
      <c r="AD51" s="144"/>
      <c r="AE51" s="144"/>
      <c r="AF51" s="1"/>
      <c r="AG51" s="1"/>
      <c r="AH51" s="1"/>
      <c r="AI51" s="1"/>
      <c r="AJ51" s="1"/>
      <c r="AK51" s="1"/>
      <c r="AL51" s="1"/>
      <c r="AM51" s="86"/>
      <c r="AN51" s="86"/>
      <c r="AO51" s="1"/>
      <c r="AP51" s="1"/>
      <c r="AQ51" s="86"/>
      <c r="AR51" s="9"/>
      <c r="AS51" s="9"/>
      <c r="AT51" s="9"/>
      <c r="AU51" s="9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</row>
    <row r="52" spans="1:81" ht="18.75" customHeight="1" x14ac:dyDescent="0.3">
      <c r="A52" s="197">
        <v>13</v>
      </c>
      <c r="B52" s="110" t="s">
        <v>54</v>
      </c>
      <c r="C52" s="115">
        <v>60984400</v>
      </c>
      <c r="D52" s="50">
        <v>554329</v>
      </c>
      <c r="E52" s="50">
        <v>1017450</v>
      </c>
      <c r="F52" s="52">
        <v>2166250</v>
      </c>
      <c r="G52" s="115">
        <v>49292300</v>
      </c>
      <c r="H52" s="50">
        <v>394494</v>
      </c>
      <c r="I52" s="50">
        <v>1689480</v>
      </c>
      <c r="J52" s="52">
        <v>2619220</v>
      </c>
      <c r="K52" s="252">
        <f>C54+G54</f>
        <v>519900</v>
      </c>
      <c r="L52" s="237"/>
      <c r="M52" s="236">
        <f>D54+E54+F54+H54+I54+J54</f>
        <v>84181</v>
      </c>
      <c r="N52" s="237"/>
      <c r="O52" s="200">
        <f>M52+K52</f>
        <v>604081</v>
      </c>
      <c r="P52" s="201"/>
      <c r="Q52" s="56" t="s">
        <v>10</v>
      </c>
      <c r="R52" s="52">
        <v>868469400</v>
      </c>
      <c r="S52" s="82"/>
      <c r="T52" s="206">
        <v>0.17</v>
      </c>
      <c r="U52" s="255">
        <v>1.01</v>
      </c>
      <c r="V52" s="82"/>
      <c r="W52" s="135" t="s">
        <v>10</v>
      </c>
      <c r="X52" s="60">
        <v>841.1</v>
      </c>
      <c r="Y52" s="60">
        <v>697.3</v>
      </c>
      <c r="Z52" s="60">
        <v>5</v>
      </c>
      <c r="AA52" s="60">
        <v>15.6</v>
      </c>
      <c r="AB52" s="60">
        <v>882.2</v>
      </c>
      <c r="AC52" s="60">
        <v>748.9</v>
      </c>
      <c r="AD52" s="60">
        <v>18.600000000000001</v>
      </c>
      <c r="AE52" s="141">
        <v>2.9</v>
      </c>
      <c r="AF52" s="19"/>
      <c r="AG52" s="135" t="s">
        <v>34</v>
      </c>
      <c r="AH52" s="22">
        <v>2.5</v>
      </c>
      <c r="AI52" s="22">
        <v>2.75</v>
      </c>
      <c r="AJ52" s="22">
        <v>1</v>
      </c>
      <c r="AK52" s="22">
        <v>7</v>
      </c>
      <c r="AL52" s="23">
        <v>0</v>
      </c>
      <c r="AM52" s="92"/>
      <c r="AN52" s="98" t="s">
        <v>47</v>
      </c>
      <c r="AO52" s="30">
        <v>14.7</v>
      </c>
      <c r="AP52" s="31">
        <v>7.53</v>
      </c>
      <c r="AQ52" s="93"/>
      <c r="AR52" s="41" t="s">
        <v>44</v>
      </c>
      <c r="AS52" s="77">
        <v>5.2999999999999999E-2</v>
      </c>
      <c r="AT52" s="42" t="s">
        <v>45</v>
      </c>
      <c r="AU52" s="78">
        <v>0</v>
      </c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</row>
    <row r="53" spans="1:81" ht="19.5" customHeight="1" thickBot="1" x14ac:dyDescent="0.35">
      <c r="A53" s="198"/>
      <c r="B53" s="111" t="s">
        <v>53</v>
      </c>
      <c r="C53" s="116">
        <f t="shared" ref="C53:J53" si="46">C48</f>
        <v>60464500</v>
      </c>
      <c r="D53" s="117">
        <f t="shared" si="46"/>
        <v>546127</v>
      </c>
      <c r="E53" s="117">
        <f t="shared" si="46"/>
        <v>981411</v>
      </c>
      <c r="F53" s="118">
        <f t="shared" si="46"/>
        <v>2126310</v>
      </c>
      <c r="G53" s="116">
        <f t="shared" si="46"/>
        <v>49292300</v>
      </c>
      <c r="H53" s="117">
        <f t="shared" si="46"/>
        <v>394494</v>
      </c>
      <c r="I53" s="117">
        <f t="shared" si="46"/>
        <v>1689480</v>
      </c>
      <c r="J53" s="118">
        <f t="shared" si="46"/>
        <v>2619220</v>
      </c>
      <c r="K53" s="253"/>
      <c r="L53" s="238"/>
      <c r="M53" s="238"/>
      <c r="N53" s="238"/>
      <c r="O53" s="202"/>
      <c r="P53" s="203"/>
      <c r="Q53" s="20" t="s">
        <v>11</v>
      </c>
      <c r="R53" s="53">
        <f>R48</f>
        <v>867754700</v>
      </c>
      <c r="S53" s="82"/>
      <c r="T53" s="207"/>
      <c r="U53" s="256"/>
      <c r="V53" s="82"/>
      <c r="W53" s="136" t="s">
        <v>11</v>
      </c>
      <c r="X53" s="6">
        <f t="shared" ref="X53:AE53" si="47">X48</f>
        <v>834.6</v>
      </c>
      <c r="Y53" s="6">
        <f t="shared" si="47"/>
        <v>697.3</v>
      </c>
      <c r="Z53" s="6">
        <f t="shared" si="47"/>
        <v>5</v>
      </c>
      <c r="AA53" s="6">
        <f t="shared" si="47"/>
        <v>15.5</v>
      </c>
      <c r="AB53" s="6">
        <f t="shared" si="47"/>
        <v>875.1</v>
      </c>
      <c r="AC53" s="6">
        <f t="shared" si="47"/>
        <v>748.9</v>
      </c>
      <c r="AD53" s="6">
        <f t="shared" si="47"/>
        <v>18.5</v>
      </c>
      <c r="AE53" s="140">
        <f t="shared" si="47"/>
        <v>2.9</v>
      </c>
      <c r="AF53" s="19"/>
      <c r="AG53" s="136" t="s">
        <v>31</v>
      </c>
      <c r="AH53" s="8">
        <f>(AH52*10.74)</f>
        <v>26.85</v>
      </c>
      <c r="AI53" s="8">
        <f>(AI52*2.2)</f>
        <v>6.0500000000000007</v>
      </c>
      <c r="AJ53" s="8">
        <f>(AJ52*0.25)</f>
        <v>0.25</v>
      </c>
      <c r="AK53" s="209">
        <f>AK52+AL52</f>
        <v>7</v>
      </c>
      <c r="AL53" s="210"/>
      <c r="AM53" s="14"/>
      <c r="AN53" s="32" t="s">
        <v>48</v>
      </c>
      <c r="AO53" s="33">
        <v>14.4</v>
      </c>
      <c r="AP53" s="34">
        <v>7.68</v>
      </c>
      <c r="AQ53" s="93"/>
      <c r="AR53" s="43" t="s">
        <v>43</v>
      </c>
      <c r="AS53" s="16">
        <v>0.749</v>
      </c>
      <c r="AT53" s="2" t="s">
        <v>46</v>
      </c>
      <c r="AU53" s="49">
        <v>0</v>
      </c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</row>
    <row r="54" spans="1:81" ht="19.5" customHeight="1" thickBot="1" x14ac:dyDescent="0.35">
      <c r="A54" s="199"/>
      <c r="B54" s="109" t="s">
        <v>3</v>
      </c>
      <c r="C54" s="119">
        <f t="shared" ref="C54:J54" si="48">C52-C53</f>
        <v>519900</v>
      </c>
      <c r="D54" s="119">
        <f t="shared" si="48"/>
        <v>8202</v>
      </c>
      <c r="E54" s="119">
        <f t="shared" si="48"/>
        <v>36039</v>
      </c>
      <c r="F54" s="120">
        <f t="shared" si="48"/>
        <v>39940</v>
      </c>
      <c r="G54" s="119">
        <f t="shared" si="48"/>
        <v>0</v>
      </c>
      <c r="H54" s="119">
        <f t="shared" si="48"/>
        <v>0</v>
      </c>
      <c r="I54" s="119">
        <f t="shared" si="48"/>
        <v>0</v>
      </c>
      <c r="J54" s="120">
        <f t="shared" si="48"/>
        <v>0</v>
      </c>
      <c r="K54" s="254"/>
      <c r="L54" s="239"/>
      <c r="M54" s="239"/>
      <c r="N54" s="239"/>
      <c r="O54" s="204"/>
      <c r="P54" s="205"/>
      <c r="Q54" s="73" t="s">
        <v>3</v>
      </c>
      <c r="R54" s="55">
        <f>R52-R53</f>
        <v>714700</v>
      </c>
      <c r="S54" s="83"/>
      <c r="T54" s="208"/>
      <c r="U54" s="257"/>
      <c r="V54" s="83"/>
      <c r="W54" s="63" t="s">
        <v>3</v>
      </c>
      <c r="X54" s="65">
        <f>X52-X53</f>
        <v>6.5</v>
      </c>
      <c r="Y54" s="65">
        <f t="shared" ref="Y54:AE54" si="49">Y52-Y53</f>
        <v>0</v>
      </c>
      <c r="Z54" s="65">
        <f t="shared" si="49"/>
        <v>0</v>
      </c>
      <c r="AA54" s="65">
        <f t="shared" si="49"/>
        <v>9.9999999999999645E-2</v>
      </c>
      <c r="AB54" s="65">
        <f t="shared" si="49"/>
        <v>7.1000000000000227</v>
      </c>
      <c r="AC54" s="65">
        <f t="shared" si="49"/>
        <v>0</v>
      </c>
      <c r="AD54" s="65">
        <f t="shared" si="49"/>
        <v>0.10000000000000142</v>
      </c>
      <c r="AE54" s="142">
        <f t="shared" si="49"/>
        <v>0</v>
      </c>
      <c r="AF54" s="19"/>
      <c r="AG54" s="137" t="s">
        <v>33</v>
      </c>
      <c r="AH54" s="132">
        <f>(AH53)/((K52/1000000)*8.34)</f>
        <v>6.1923917300089535</v>
      </c>
      <c r="AI54" s="132">
        <f>(AI53)/((K52/1000000)*8.34)</f>
        <v>1.3953061440057419</v>
      </c>
      <c r="AJ54" s="132">
        <f>(AJ53)/((K52/1000000)*8.34)</f>
        <v>5.765727867792321E-2</v>
      </c>
      <c r="AK54" s="211">
        <f>(AK53)/((K52/1000000)*8.34)</f>
        <v>1.6144038029818499</v>
      </c>
      <c r="AL54" s="212"/>
      <c r="AM54" s="14"/>
      <c r="AN54" s="85"/>
      <c r="AO54" s="17"/>
      <c r="AP54" s="17"/>
      <c r="AQ54" s="93"/>
      <c r="AR54" s="133" t="s">
        <v>64</v>
      </c>
      <c r="AS54" s="130">
        <v>3.53</v>
      </c>
      <c r="AT54" s="134" t="s">
        <v>63</v>
      </c>
      <c r="AU54" s="48">
        <v>5.2999999999999999E-2</v>
      </c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</row>
    <row r="55" spans="1:81" ht="2.1" customHeight="1" thickBot="1" x14ac:dyDescent="0.3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86"/>
      <c r="T55" s="1"/>
      <c r="U55" s="129"/>
      <c r="V55" s="89"/>
      <c r="W55" s="3"/>
      <c r="X55" s="144"/>
      <c r="Y55" s="144"/>
      <c r="Z55" s="144"/>
      <c r="AA55" s="144"/>
      <c r="AB55" s="144"/>
      <c r="AC55" s="144"/>
      <c r="AD55" s="144"/>
      <c r="AE55" s="144"/>
      <c r="AF55" s="1"/>
      <c r="AG55" s="1"/>
      <c r="AH55" s="1"/>
      <c r="AI55" s="1"/>
      <c r="AJ55" s="1"/>
      <c r="AK55" s="1"/>
      <c r="AL55" s="1"/>
      <c r="AM55" s="86"/>
      <c r="AN55" s="86"/>
      <c r="AO55" s="1"/>
      <c r="AP55" s="1"/>
      <c r="AQ55" s="86"/>
      <c r="AR55" s="9"/>
      <c r="AS55" s="9"/>
      <c r="AT55" s="9"/>
      <c r="AU55" s="9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</row>
    <row r="56" spans="1:81" ht="18.75" customHeight="1" x14ac:dyDescent="0.3">
      <c r="A56" s="197">
        <v>14</v>
      </c>
      <c r="B56" s="110" t="s">
        <v>54</v>
      </c>
      <c r="C56" s="115">
        <v>61987300</v>
      </c>
      <c r="D56" s="50">
        <v>578903</v>
      </c>
      <c r="E56" s="50">
        <v>1053260</v>
      </c>
      <c r="F56" s="52">
        <v>2234570</v>
      </c>
      <c r="G56" s="115">
        <v>49292300</v>
      </c>
      <c r="H56" s="50">
        <v>394494</v>
      </c>
      <c r="I56" s="50">
        <v>1689480</v>
      </c>
      <c r="J56" s="52">
        <v>2619220</v>
      </c>
      <c r="K56" s="252">
        <f>C58+G58</f>
        <v>1002900</v>
      </c>
      <c r="L56" s="237"/>
      <c r="M56" s="236">
        <f>D58+E58+F58+H58+I58+J58</f>
        <v>128704</v>
      </c>
      <c r="N56" s="237"/>
      <c r="O56" s="200">
        <f>M56+K56</f>
        <v>1131604</v>
      </c>
      <c r="P56" s="201"/>
      <c r="Q56" s="56" t="s">
        <v>10</v>
      </c>
      <c r="R56" s="52">
        <v>869587900</v>
      </c>
      <c r="S56" s="82"/>
      <c r="T56" s="206">
        <v>0</v>
      </c>
      <c r="U56" s="255">
        <v>1.01</v>
      </c>
      <c r="V56" s="82"/>
      <c r="W56" s="135" t="s">
        <v>10</v>
      </c>
      <c r="X56" s="60">
        <v>853.7</v>
      </c>
      <c r="Y56" s="60">
        <v>697.3</v>
      </c>
      <c r="Z56" s="60">
        <v>5</v>
      </c>
      <c r="AA56" s="60">
        <v>16</v>
      </c>
      <c r="AB56" s="60">
        <v>896.1</v>
      </c>
      <c r="AC56" s="60">
        <v>748.9</v>
      </c>
      <c r="AD56" s="60">
        <v>18.8</v>
      </c>
      <c r="AE56" s="141">
        <v>3</v>
      </c>
      <c r="AF56" s="19"/>
      <c r="AG56" s="135" t="s">
        <v>34</v>
      </c>
      <c r="AH56" s="22">
        <v>4</v>
      </c>
      <c r="AI56" s="22">
        <v>5.5</v>
      </c>
      <c r="AJ56" s="22">
        <v>1.75</v>
      </c>
      <c r="AK56" s="22">
        <v>14</v>
      </c>
      <c r="AL56" s="23">
        <v>0</v>
      </c>
      <c r="AM56" s="92"/>
      <c r="AN56" s="98" t="s">
        <v>47</v>
      </c>
      <c r="AO56" s="30">
        <v>13.2</v>
      </c>
      <c r="AP56" s="31">
        <v>7.46</v>
      </c>
      <c r="AQ56" s="93"/>
      <c r="AR56" s="41" t="s">
        <v>44</v>
      </c>
      <c r="AS56" s="77">
        <v>0.05</v>
      </c>
      <c r="AT56" s="42" t="s">
        <v>45</v>
      </c>
      <c r="AU56" s="78">
        <v>0</v>
      </c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</row>
    <row r="57" spans="1:81" ht="19.5" customHeight="1" thickBot="1" x14ac:dyDescent="0.35">
      <c r="A57" s="198"/>
      <c r="B57" s="111" t="s">
        <v>53</v>
      </c>
      <c r="C57" s="116">
        <f t="shared" ref="C57:J57" si="50">C52</f>
        <v>60984400</v>
      </c>
      <c r="D57" s="117">
        <f t="shared" si="50"/>
        <v>554329</v>
      </c>
      <c r="E57" s="117">
        <f t="shared" si="50"/>
        <v>1017450</v>
      </c>
      <c r="F57" s="118">
        <f t="shared" si="50"/>
        <v>2166250</v>
      </c>
      <c r="G57" s="116">
        <f t="shared" si="50"/>
        <v>49292300</v>
      </c>
      <c r="H57" s="117">
        <f t="shared" si="50"/>
        <v>394494</v>
      </c>
      <c r="I57" s="117">
        <f t="shared" si="50"/>
        <v>1689480</v>
      </c>
      <c r="J57" s="118">
        <f t="shared" si="50"/>
        <v>2619220</v>
      </c>
      <c r="K57" s="253"/>
      <c r="L57" s="238"/>
      <c r="M57" s="238"/>
      <c r="N57" s="238"/>
      <c r="O57" s="202"/>
      <c r="P57" s="203"/>
      <c r="Q57" s="20" t="s">
        <v>11</v>
      </c>
      <c r="R57" s="53">
        <f>R52</f>
        <v>868469400</v>
      </c>
      <c r="S57" s="82"/>
      <c r="T57" s="207"/>
      <c r="U57" s="256"/>
      <c r="V57" s="82"/>
      <c r="W57" s="136" t="s">
        <v>11</v>
      </c>
      <c r="X57" s="6">
        <f t="shared" ref="X57:AE57" si="51">X52</f>
        <v>841.1</v>
      </c>
      <c r="Y57" s="6">
        <f t="shared" si="51"/>
        <v>697.3</v>
      </c>
      <c r="Z57" s="6">
        <f t="shared" si="51"/>
        <v>5</v>
      </c>
      <c r="AA57" s="6">
        <f t="shared" si="51"/>
        <v>15.6</v>
      </c>
      <c r="AB57" s="6">
        <f t="shared" si="51"/>
        <v>882.2</v>
      </c>
      <c r="AC57" s="6">
        <f t="shared" si="51"/>
        <v>748.9</v>
      </c>
      <c r="AD57" s="6">
        <f t="shared" si="51"/>
        <v>18.600000000000001</v>
      </c>
      <c r="AE57" s="140">
        <f t="shared" si="51"/>
        <v>2.9</v>
      </c>
      <c r="AF57" s="19"/>
      <c r="AG57" s="136" t="s">
        <v>31</v>
      </c>
      <c r="AH57" s="8">
        <f>(AH56*10.74)</f>
        <v>42.96</v>
      </c>
      <c r="AI57" s="8">
        <f>(AI56*2.2)</f>
        <v>12.100000000000001</v>
      </c>
      <c r="AJ57" s="8">
        <f>(AJ56*0.25)</f>
        <v>0.4375</v>
      </c>
      <c r="AK57" s="209">
        <f>AK56+AL56</f>
        <v>14</v>
      </c>
      <c r="AL57" s="210"/>
      <c r="AM57" s="14"/>
      <c r="AN57" s="32" t="s">
        <v>48</v>
      </c>
      <c r="AO57" s="33">
        <v>13.8</v>
      </c>
      <c r="AP57" s="34">
        <v>7.64</v>
      </c>
      <c r="AQ57" s="93"/>
      <c r="AR57" s="43" t="s">
        <v>43</v>
      </c>
      <c r="AS57" s="16">
        <v>0.94099999999999995</v>
      </c>
      <c r="AT57" s="2" t="s">
        <v>46</v>
      </c>
      <c r="AU57" s="49">
        <v>0</v>
      </c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</row>
    <row r="58" spans="1:81" ht="19.5" customHeight="1" thickBot="1" x14ac:dyDescent="0.35">
      <c r="A58" s="199"/>
      <c r="B58" s="109" t="s">
        <v>3</v>
      </c>
      <c r="C58" s="119">
        <f t="shared" ref="C58:J58" si="52">C56-C57</f>
        <v>1002900</v>
      </c>
      <c r="D58" s="119">
        <f t="shared" si="52"/>
        <v>24574</v>
      </c>
      <c r="E58" s="119">
        <f t="shared" si="52"/>
        <v>35810</v>
      </c>
      <c r="F58" s="120">
        <f t="shared" si="52"/>
        <v>68320</v>
      </c>
      <c r="G58" s="119">
        <f t="shared" si="52"/>
        <v>0</v>
      </c>
      <c r="H58" s="119">
        <f t="shared" si="52"/>
        <v>0</v>
      </c>
      <c r="I58" s="119">
        <f t="shared" si="52"/>
        <v>0</v>
      </c>
      <c r="J58" s="120">
        <f t="shared" si="52"/>
        <v>0</v>
      </c>
      <c r="K58" s="254"/>
      <c r="L58" s="239"/>
      <c r="M58" s="239"/>
      <c r="N58" s="239"/>
      <c r="O58" s="204"/>
      <c r="P58" s="205"/>
      <c r="Q58" s="73" t="s">
        <v>3</v>
      </c>
      <c r="R58" s="55">
        <f>R56-R57</f>
        <v>1118500</v>
      </c>
      <c r="S58" s="83"/>
      <c r="T58" s="208"/>
      <c r="U58" s="257"/>
      <c r="V58" s="83"/>
      <c r="W58" s="63" t="s">
        <v>3</v>
      </c>
      <c r="X58" s="65">
        <f>X56-X57</f>
        <v>12.600000000000023</v>
      </c>
      <c r="Y58" s="65">
        <f t="shared" ref="Y58:AE58" si="53">Y56-Y57</f>
        <v>0</v>
      </c>
      <c r="Z58" s="65">
        <f t="shared" si="53"/>
        <v>0</v>
      </c>
      <c r="AA58" s="65">
        <f t="shared" si="53"/>
        <v>0.40000000000000036</v>
      </c>
      <c r="AB58" s="65">
        <f t="shared" si="53"/>
        <v>13.899999999999977</v>
      </c>
      <c r="AC58" s="65">
        <f t="shared" si="53"/>
        <v>0</v>
      </c>
      <c r="AD58" s="65">
        <f t="shared" si="53"/>
        <v>0.19999999999999929</v>
      </c>
      <c r="AE58" s="142">
        <f t="shared" si="53"/>
        <v>0.10000000000000009</v>
      </c>
      <c r="AF58" s="19"/>
      <c r="AG58" s="137" t="s">
        <v>33</v>
      </c>
      <c r="AH58" s="132">
        <f>(AH57)/((K56/1000000)*8.34)</f>
        <v>5.1361842025033884</v>
      </c>
      <c r="AI58" s="132">
        <f>(AI57)/((K56/1000000)*8.34)</f>
        <v>1.4466440607609639</v>
      </c>
      <c r="AJ58" s="132">
        <f>(AJ57)/((K56/1000000)*8.34)</f>
        <v>5.2306345172142284E-2</v>
      </c>
      <c r="AK58" s="211">
        <f>(AK57)/((K56/1000000)*8.34)</f>
        <v>1.6738030455085531</v>
      </c>
      <c r="AL58" s="212"/>
      <c r="AM58" s="14"/>
      <c r="AN58" s="85"/>
      <c r="AO58" s="17"/>
      <c r="AP58" s="17"/>
      <c r="AQ58" s="93"/>
      <c r="AR58" s="133" t="s">
        <v>64</v>
      </c>
      <c r="AS58" s="130">
        <v>3.65</v>
      </c>
      <c r="AT58" s="134" t="s">
        <v>63</v>
      </c>
      <c r="AU58" s="48">
        <v>0.04</v>
      </c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</row>
    <row r="59" spans="1:81" ht="2.1" customHeight="1" thickBot="1" x14ac:dyDescent="0.3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86"/>
      <c r="T59" s="1"/>
      <c r="U59" s="129"/>
      <c r="V59" s="89"/>
      <c r="W59" s="3"/>
      <c r="X59" s="144"/>
      <c r="Y59" s="144"/>
      <c r="Z59" s="144"/>
      <c r="AA59" s="144"/>
      <c r="AB59" s="144"/>
      <c r="AC59" s="144"/>
      <c r="AD59" s="144"/>
      <c r="AE59" s="144"/>
      <c r="AF59" s="1"/>
      <c r="AG59" s="1"/>
      <c r="AH59" s="1"/>
      <c r="AI59" s="1"/>
      <c r="AJ59" s="1"/>
      <c r="AK59" s="1"/>
      <c r="AL59" s="1"/>
      <c r="AM59" s="86"/>
      <c r="AN59" s="86"/>
      <c r="AO59" s="1"/>
      <c r="AP59" s="1"/>
      <c r="AQ59" s="86"/>
      <c r="AR59" s="9"/>
      <c r="AS59" s="9"/>
      <c r="AT59" s="9"/>
      <c r="AU59" s="9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</row>
    <row r="60" spans="1:81" ht="18.75" customHeight="1" x14ac:dyDescent="0.3">
      <c r="A60" s="197">
        <v>15</v>
      </c>
      <c r="B60" s="110" t="s">
        <v>54</v>
      </c>
      <c r="C60" s="115">
        <v>62970100</v>
      </c>
      <c r="D60" s="50">
        <v>595266</v>
      </c>
      <c r="E60" s="50">
        <v>1088990</v>
      </c>
      <c r="F60" s="52">
        <v>2271850</v>
      </c>
      <c r="G60" s="115">
        <v>49292300</v>
      </c>
      <c r="H60" s="50">
        <v>394494</v>
      </c>
      <c r="I60" s="50">
        <v>1689480</v>
      </c>
      <c r="J60" s="52">
        <v>2619220</v>
      </c>
      <c r="K60" s="252">
        <f>C62+G62</f>
        <v>982800</v>
      </c>
      <c r="L60" s="237"/>
      <c r="M60" s="236">
        <f>D62+E62+F62+H62+I62+J62</f>
        <v>89373</v>
      </c>
      <c r="N60" s="237"/>
      <c r="O60" s="200">
        <f>M60+K60</f>
        <v>1072173</v>
      </c>
      <c r="P60" s="201"/>
      <c r="Q60" s="56" t="s">
        <v>10</v>
      </c>
      <c r="R60" s="52">
        <v>870578600</v>
      </c>
      <c r="S60" s="82"/>
      <c r="T60" s="206">
        <v>0</v>
      </c>
      <c r="U60" s="255">
        <v>1.07</v>
      </c>
      <c r="V60" s="82"/>
      <c r="W60" s="135" t="s">
        <v>10</v>
      </c>
      <c r="X60" s="60">
        <v>865.6</v>
      </c>
      <c r="Y60" s="60">
        <v>697.3</v>
      </c>
      <c r="Z60" s="60">
        <v>5</v>
      </c>
      <c r="AA60" s="60">
        <v>16.2</v>
      </c>
      <c r="AB60" s="60">
        <v>908.7</v>
      </c>
      <c r="AC60" s="60">
        <v>748.9</v>
      </c>
      <c r="AD60" s="60">
        <v>19</v>
      </c>
      <c r="AE60" s="141">
        <v>3</v>
      </c>
      <c r="AF60" s="19"/>
      <c r="AG60" s="135" t="s">
        <v>34</v>
      </c>
      <c r="AH60" s="22">
        <v>2.625</v>
      </c>
      <c r="AI60" s="22">
        <v>5</v>
      </c>
      <c r="AJ60" s="22">
        <v>1.625</v>
      </c>
      <c r="AK60" s="22">
        <v>13</v>
      </c>
      <c r="AL60" s="23">
        <v>0</v>
      </c>
      <c r="AM60" s="92"/>
      <c r="AN60" s="98" t="s">
        <v>47</v>
      </c>
      <c r="AO60" s="30">
        <v>12.6</v>
      </c>
      <c r="AP60" s="31">
        <v>7.36</v>
      </c>
      <c r="AQ60" s="93"/>
      <c r="AR60" s="41" t="s">
        <v>44</v>
      </c>
      <c r="AS60" s="77">
        <v>3.7999999999999999E-2</v>
      </c>
      <c r="AT60" s="42" t="s">
        <v>45</v>
      </c>
      <c r="AU60" s="78">
        <v>0</v>
      </c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</row>
    <row r="61" spans="1:81" ht="19.5" customHeight="1" thickBot="1" x14ac:dyDescent="0.35">
      <c r="A61" s="198"/>
      <c r="B61" s="111" t="s">
        <v>53</v>
      </c>
      <c r="C61" s="116">
        <f t="shared" ref="C61:J61" si="54">C56</f>
        <v>61987300</v>
      </c>
      <c r="D61" s="117">
        <f t="shared" si="54"/>
        <v>578903</v>
      </c>
      <c r="E61" s="117">
        <f t="shared" si="54"/>
        <v>1053260</v>
      </c>
      <c r="F61" s="118">
        <f t="shared" si="54"/>
        <v>2234570</v>
      </c>
      <c r="G61" s="116">
        <f t="shared" si="54"/>
        <v>49292300</v>
      </c>
      <c r="H61" s="117">
        <f t="shared" si="54"/>
        <v>394494</v>
      </c>
      <c r="I61" s="117">
        <f t="shared" si="54"/>
        <v>1689480</v>
      </c>
      <c r="J61" s="118">
        <f t="shared" si="54"/>
        <v>2619220</v>
      </c>
      <c r="K61" s="253"/>
      <c r="L61" s="238"/>
      <c r="M61" s="238"/>
      <c r="N61" s="238"/>
      <c r="O61" s="202"/>
      <c r="P61" s="203"/>
      <c r="Q61" s="20" t="s">
        <v>11</v>
      </c>
      <c r="R61" s="53">
        <f>R56</f>
        <v>869587900</v>
      </c>
      <c r="S61" s="82"/>
      <c r="T61" s="207"/>
      <c r="U61" s="256"/>
      <c r="V61" s="82"/>
      <c r="W61" s="136" t="s">
        <v>11</v>
      </c>
      <c r="X61" s="6">
        <f t="shared" ref="X61:AE61" si="55">X56</f>
        <v>853.7</v>
      </c>
      <c r="Y61" s="6">
        <f t="shared" si="55"/>
        <v>697.3</v>
      </c>
      <c r="Z61" s="6">
        <f t="shared" si="55"/>
        <v>5</v>
      </c>
      <c r="AA61" s="6">
        <f t="shared" si="55"/>
        <v>16</v>
      </c>
      <c r="AB61" s="6">
        <f t="shared" si="55"/>
        <v>896.1</v>
      </c>
      <c r="AC61" s="6">
        <f t="shared" si="55"/>
        <v>748.9</v>
      </c>
      <c r="AD61" s="6">
        <f t="shared" si="55"/>
        <v>18.8</v>
      </c>
      <c r="AE61" s="140">
        <f t="shared" si="55"/>
        <v>3</v>
      </c>
      <c r="AF61" s="19"/>
      <c r="AG61" s="136" t="s">
        <v>31</v>
      </c>
      <c r="AH61" s="8">
        <f>(AH60*10.74)</f>
        <v>28.192499999999999</v>
      </c>
      <c r="AI61" s="8">
        <f>(AI60*2.2)</f>
        <v>11</v>
      </c>
      <c r="AJ61" s="8">
        <f>(AJ60*0.25)</f>
        <v>0.40625</v>
      </c>
      <c r="AK61" s="209">
        <f>AK60+AL60</f>
        <v>13</v>
      </c>
      <c r="AL61" s="210"/>
      <c r="AM61" s="14"/>
      <c r="AN61" s="32" t="s">
        <v>48</v>
      </c>
      <c r="AO61" s="33">
        <v>14</v>
      </c>
      <c r="AP61" s="34">
        <v>7.42</v>
      </c>
      <c r="AQ61" s="93"/>
      <c r="AR61" s="43" t="s">
        <v>43</v>
      </c>
      <c r="AS61" s="16">
        <v>0.57599999999999996</v>
      </c>
      <c r="AT61" s="2" t="s">
        <v>46</v>
      </c>
      <c r="AU61" s="49">
        <v>0</v>
      </c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</row>
    <row r="62" spans="1:81" ht="19.5" customHeight="1" thickBot="1" x14ac:dyDescent="0.35">
      <c r="A62" s="199"/>
      <c r="B62" s="109" t="s">
        <v>3</v>
      </c>
      <c r="C62" s="119">
        <f t="shared" ref="C62:J62" si="56">C60-C61</f>
        <v>982800</v>
      </c>
      <c r="D62" s="119">
        <f t="shared" si="56"/>
        <v>16363</v>
      </c>
      <c r="E62" s="119">
        <f t="shared" si="56"/>
        <v>35730</v>
      </c>
      <c r="F62" s="120">
        <f t="shared" si="56"/>
        <v>37280</v>
      </c>
      <c r="G62" s="119">
        <f t="shared" si="56"/>
        <v>0</v>
      </c>
      <c r="H62" s="119">
        <f t="shared" si="56"/>
        <v>0</v>
      </c>
      <c r="I62" s="119">
        <f t="shared" si="56"/>
        <v>0</v>
      </c>
      <c r="J62" s="120">
        <f t="shared" si="56"/>
        <v>0</v>
      </c>
      <c r="K62" s="254"/>
      <c r="L62" s="239"/>
      <c r="M62" s="239"/>
      <c r="N62" s="239"/>
      <c r="O62" s="204"/>
      <c r="P62" s="205"/>
      <c r="Q62" s="73" t="s">
        <v>3</v>
      </c>
      <c r="R62" s="55">
        <f>R60-R61</f>
        <v>990700</v>
      </c>
      <c r="S62" s="83"/>
      <c r="T62" s="208"/>
      <c r="U62" s="257"/>
      <c r="V62" s="83"/>
      <c r="W62" s="63" t="s">
        <v>3</v>
      </c>
      <c r="X62" s="65">
        <f>X60-X61</f>
        <v>11.899999999999977</v>
      </c>
      <c r="Y62" s="65">
        <f t="shared" ref="Y62:AE62" si="57">Y60-Y61</f>
        <v>0</v>
      </c>
      <c r="Z62" s="65">
        <f t="shared" si="57"/>
        <v>0</v>
      </c>
      <c r="AA62" s="65">
        <f t="shared" si="57"/>
        <v>0.19999999999999929</v>
      </c>
      <c r="AB62" s="65">
        <f t="shared" si="57"/>
        <v>12.600000000000023</v>
      </c>
      <c r="AC62" s="65">
        <f t="shared" si="57"/>
        <v>0</v>
      </c>
      <c r="AD62" s="65">
        <f t="shared" si="57"/>
        <v>0.19999999999999929</v>
      </c>
      <c r="AE62" s="142">
        <f t="shared" si="57"/>
        <v>0</v>
      </c>
      <c r="AF62" s="19"/>
      <c r="AG62" s="137" t="s">
        <v>33</v>
      </c>
      <c r="AH62" s="132">
        <f>(AH61)/((K60/1000000)*8.34)</f>
        <v>3.4395560474697162</v>
      </c>
      <c r="AI62" s="132">
        <f>(AI61)/((K60/1000000)*8.34)</f>
        <v>1.3420277209246034</v>
      </c>
      <c r="AJ62" s="132">
        <f>(AJ61)/((K60/1000000)*8.34)</f>
        <v>4.956352378414728E-2</v>
      </c>
      <c r="AK62" s="211">
        <f>(AK61)/((K60/1000000)*8.34)</f>
        <v>1.586032761092713</v>
      </c>
      <c r="AL62" s="212"/>
      <c r="AM62" s="14"/>
      <c r="AN62" s="85"/>
      <c r="AO62" s="17"/>
      <c r="AP62" s="17"/>
      <c r="AQ62" s="93"/>
      <c r="AR62" s="133" t="s">
        <v>64</v>
      </c>
      <c r="AS62" s="130">
        <v>1.64</v>
      </c>
      <c r="AT62" s="134" t="s">
        <v>63</v>
      </c>
      <c r="AU62" s="48">
        <v>3.9E-2</v>
      </c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</row>
    <row r="63" spans="1:81" ht="2.1" customHeight="1" thickBot="1" x14ac:dyDescent="0.3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86"/>
      <c r="T63" s="1"/>
      <c r="U63" s="129"/>
      <c r="V63" s="89"/>
      <c r="W63" s="3"/>
      <c r="X63" s="144"/>
      <c r="Y63" s="144"/>
      <c r="Z63" s="144"/>
      <c r="AA63" s="144"/>
      <c r="AB63" s="144"/>
      <c r="AC63" s="144"/>
      <c r="AD63" s="144"/>
      <c r="AE63" s="144"/>
      <c r="AF63" s="1"/>
      <c r="AG63" s="1"/>
      <c r="AH63" s="1"/>
      <c r="AI63" s="1"/>
      <c r="AJ63" s="1"/>
      <c r="AK63" s="1"/>
      <c r="AL63" s="1"/>
      <c r="AM63" s="86"/>
      <c r="AN63" s="86"/>
      <c r="AO63" s="1"/>
      <c r="AP63" s="1"/>
      <c r="AQ63" s="86"/>
      <c r="AR63" s="9"/>
      <c r="AS63" s="9"/>
      <c r="AT63" s="9"/>
      <c r="AU63" s="9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</row>
    <row r="64" spans="1:81" ht="18.75" customHeight="1" x14ac:dyDescent="0.3">
      <c r="A64" s="197">
        <v>16</v>
      </c>
      <c r="B64" s="110" t="s">
        <v>54</v>
      </c>
      <c r="C64" s="115">
        <v>63770100</v>
      </c>
      <c r="D64" s="50">
        <v>603444</v>
      </c>
      <c r="E64" s="50">
        <v>1088990</v>
      </c>
      <c r="F64" s="52">
        <v>2280510</v>
      </c>
      <c r="G64" s="115">
        <v>49292300</v>
      </c>
      <c r="H64" s="50">
        <v>394494</v>
      </c>
      <c r="I64" s="50">
        <v>1689480</v>
      </c>
      <c r="J64" s="52">
        <v>2619220</v>
      </c>
      <c r="K64" s="252">
        <f>C66+G66</f>
        <v>800000</v>
      </c>
      <c r="L64" s="237"/>
      <c r="M64" s="236">
        <f>D66+E66+F66+H66+I66+J66</f>
        <v>16838</v>
      </c>
      <c r="N64" s="237"/>
      <c r="O64" s="200">
        <f>M64+K64</f>
        <v>816838</v>
      </c>
      <c r="P64" s="201"/>
      <c r="Q64" s="56" t="s">
        <v>10</v>
      </c>
      <c r="R64" s="52">
        <v>871404300</v>
      </c>
      <c r="S64" s="82"/>
      <c r="T64" s="206">
        <v>0</v>
      </c>
      <c r="U64" s="255">
        <v>1.06</v>
      </c>
      <c r="V64" s="82"/>
      <c r="W64" s="135" t="s">
        <v>10</v>
      </c>
      <c r="X64" s="60">
        <v>875.3</v>
      </c>
      <c r="Y64" s="60">
        <v>697.3</v>
      </c>
      <c r="Z64" s="60">
        <v>5</v>
      </c>
      <c r="AA64" s="60">
        <v>16.3</v>
      </c>
      <c r="AB64" s="60">
        <v>918.6</v>
      </c>
      <c r="AC64" s="60">
        <v>748.9</v>
      </c>
      <c r="AD64" s="60">
        <v>19</v>
      </c>
      <c r="AE64" s="141">
        <v>3</v>
      </c>
      <c r="AF64" s="19"/>
      <c r="AG64" s="135" t="s">
        <v>34</v>
      </c>
      <c r="AH64" s="22">
        <v>2.125</v>
      </c>
      <c r="AI64" s="22">
        <v>4.5</v>
      </c>
      <c r="AJ64" s="22">
        <v>0.875</v>
      </c>
      <c r="AK64" s="22">
        <v>11</v>
      </c>
      <c r="AL64" s="23">
        <v>0</v>
      </c>
      <c r="AM64" s="92"/>
      <c r="AN64" s="98" t="s">
        <v>47</v>
      </c>
      <c r="AO64" s="30">
        <v>12.6</v>
      </c>
      <c r="AP64" s="31">
        <v>7.41</v>
      </c>
      <c r="AQ64" s="93"/>
      <c r="AR64" s="41" t="s">
        <v>44</v>
      </c>
      <c r="AS64" s="77">
        <v>0.04</v>
      </c>
      <c r="AT64" s="42" t="s">
        <v>45</v>
      </c>
      <c r="AU64" s="78">
        <v>0</v>
      </c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</row>
    <row r="65" spans="1:81" ht="19.5" customHeight="1" thickBot="1" x14ac:dyDescent="0.35">
      <c r="A65" s="198"/>
      <c r="B65" s="111" t="s">
        <v>53</v>
      </c>
      <c r="C65" s="116">
        <f t="shared" ref="C65:J65" si="58">C60</f>
        <v>62970100</v>
      </c>
      <c r="D65" s="117">
        <f t="shared" si="58"/>
        <v>595266</v>
      </c>
      <c r="E65" s="117">
        <f t="shared" si="58"/>
        <v>1088990</v>
      </c>
      <c r="F65" s="118">
        <f t="shared" si="58"/>
        <v>2271850</v>
      </c>
      <c r="G65" s="116">
        <f t="shared" si="58"/>
        <v>49292300</v>
      </c>
      <c r="H65" s="117">
        <f t="shared" si="58"/>
        <v>394494</v>
      </c>
      <c r="I65" s="117">
        <f t="shared" si="58"/>
        <v>1689480</v>
      </c>
      <c r="J65" s="118">
        <f t="shared" si="58"/>
        <v>2619220</v>
      </c>
      <c r="K65" s="253"/>
      <c r="L65" s="238"/>
      <c r="M65" s="238"/>
      <c r="N65" s="238"/>
      <c r="O65" s="202"/>
      <c r="P65" s="203"/>
      <c r="Q65" s="20" t="s">
        <v>11</v>
      </c>
      <c r="R65" s="53">
        <f>R60</f>
        <v>870578600</v>
      </c>
      <c r="S65" s="82"/>
      <c r="T65" s="207"/>
      <c r="U65" s="256"/>
      <c r="V65" s="82"/>
      <c r="W65" s="136" t="s">
        <v>11</v>
      </c>
      <c r="X65" s="6">
        <f t="shared" ref="X65:AE65" si="59">X60</f>
        <v>865.6</v>
      </c>
      <c r="Y65" s="6">
        <f t="shared" si="59"/>
        <v>697.3</v>
      </c>
      <c r="Z65" s="6">
        <f t="shared" si="59"/>
        <v>5</v>
      </c>
      <c r="AA65" s="6">
        <f t="shared" si="59"/>
        <v>16.2</v>
      </c>
      <c r="AB65" s="6">
        <f t="shared" si="59"/>
        <v>908.7</v>
      </c>
      <c r="AC65" s="6">
        <f t="shared" si="59"/>
        <v>748.9</v>
      </c>
      <c r="AD65" s="6">
        <f t="shared" si="59"/>
        <v>19</v>
      </c>
      <c r="AE65" s="140">
        <f t="shared" si="59"/>
        <v>3</v>
      </c>
      <c r="AF65" s="19"/>
      <c r="AG65" s="136" t="s">
        <v>31</v>
      </c>
      <c r="AH65" s="8">
        <f>(AH64*10.74)</f>
        <v>22.822500000000002</v>
      </c>
      <c r="AI65" s="8">
        <f>(AI64*2.2)</f>
        <v>9.9</v>
      </c>
      <c r="AJ65" s="8">
        <f>(AJ64*0.25)</f>
        <v>0.21875</v>
      </c>
      <c r="AK65" s="209">
        <f>AK64+AL64</f>
        <v>11</v>
      </c>
      <c r="AL65" s="210"/>
      <c r="AM65" s="14"/>
      <c r="AN65" s="32" t="s">
        <v>48</v>
      </c>
      <c r="AO65" s="33">
        <v>14.3</v>
      </c>
      <c r="AP65" s="34">
        <v>7.53</v>
      </c>
      <c r="AQ65" s="93"/>
      <c r="AR65" s="43" t="s">
        <v>43</v>
      </c>
      <c r="AS65" s="16">
        <v>0.48</v>
      </c>
      <c r="AT65" s="2" t="s">
        <v>46</v>
      </c>
      <c r="AU65" s="49">
        <v>0</v>
      </c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</row>
    <row r="66" spans="1:81" ht="19.5" customHeight="1" thickBot="1" x14ac:dyDescent="0.35">
      <c r="A66" s="199"/>
      <c r="B66" s="109" t="s">
        <v>3</v>
      </c>
      <c r="C66" s="119">
        <f t="shared" ref="C66:J66" si="60">C64-C65</f>
        <v>800000</v>
      </c>
      <c r="D66" s="119">
        <f t="shared" si="60"/>
        <v>8178</v>
      </c>
      <c r="E66" s="119">
        <f t="shared" si="60"/>
        <v>0</v>
      </c>
      <c r="F66" s="120">
        <f t="shared" si="60"/>
        <v>8660</v>
      </c>
      <c r="G66" s="119">
        <f t="shared" si="60"/>
        <v>0</v>
      </c>
      <c r="H66" s="119">
        <f t="shared" si="60"/>
        <v>0</v>
      </c>
      <c r="I66" s="119">
        <f t="shared" si="60"/>
        <v>0</v>
      </c>
      <c r="J66" s="120">
        <f t="shared" si="60"/>
        <v>0</v>
      </c>
      <c r="K66" s="254"/>
      <c r="L66" s="239"/>
      <c r="M66" s="239"/>
      <c r="N66" s="239"/>
      <c r="O66" s="204"/>
      <c r="P66" s="205"/>
      <c r="Q66" s="73" t="s">
        <v>3</v>
      </c>
      <c r="R66" s="55">
        <f>R64-R65</f>
        <v>825700</v>
      </c>
      <c r="S66" s="83"/>
      <c r="T66" s="208"/>
      <c r="U66" s="257"/>
      <c r="V66" s="83"/>
      <c r="W66" s="63" t="s">
        <v>3</v>
      </c>
      <c r="X66" s="65">
        <f>X64-X65</f>
        <v>9.6999999999999318</v>
      </c>
      <c r="Y66" s="65">
        <f t="shared" ref="Y66:AE66" si="61">Y64-Y65</f>
        <v>0</v>
      </c>
      <c r="Z66" s="65">
        <f t="shared" si="61"/>
        <v>0</v>
      </c>
      <c r="AA66" s="65">
        <f t="shared" si="61"/>
        <v>0.10000000000000142</v>
      </c>
      <c r="AB66" s="65">
        <f t="shared" si="61"/>
        <v>9.8999999999999773</v>
      </c>
      <c r="AC66" s="65">
        <f t="shared" si="61"/>
        <v>0</v>
      </c>
      <c r="AD66" s="65">
        <f t="shared" si="61"/>
        <v>0</v>
      </c>
      <c r="AE66" s="142">
        <f t="shared" si="61"/>
        <v>0</v>
      </c>
      <c r="AF66" s="19"/>
      <c r="AG66" s="137" t="s">
        <v>33</v>
      </c>
      <c r="AH66" s="132">
        <f>(AH65)/((K64/1000000)*8.34)</f>
        <v>3.420638489208633</v>
      </c>
      <c r="AI66" s="132">
        <f>(AI65)/((K64/1000000)*8.34)</f>
        <v>1.4838129496402876</v>
      </c>
      <c r="AJ66" s="132">
        <f>(AJ65)/((K64/1000000)*8.34)</f>
        <v>3.2786270983213427E-2</v>
      </c>
      <c r="AK66" s="211">
        <f>(AK65)/((K64/1000000)*8.34)</f>
        <v>1.648681055155875</v>
      </c>
      <c r="AL66" s="212"/>
      <c r="AM66" s="14"/>
      <c r="AN66" s="85"/>
      <c r="AO66" s="17"/>
      <c r="AP66" s="17"/>
      <c r="AQ66" s="93"/>
      <c r="AR66" s="133" t="s">
        <v>64</v>
      </c>
      <c r="AS66" s="130">
        <v>1.3</v>
      </c>
      <c r="AT66" s="134" t="s">
        <v>63</v>
      </c>
      <c r="AU66" s="48">
        <v>4.2000000000000003E-2</v>
      </c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</row>
    <row r="67" spans="1:81" ht="2.1" customHeight="1" thickBot="1" x14ac:dyDescent="0.3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86"/>
      <c r="T67" s="1"/>
      <c r="U67" s="129"/>
      <c r="V67" s="89"/>
      <c r="W67" s="3"/>
      <c r="X67" s="144"/>
      <c r="Y67" s="144"/>
      <c r="Z67" s="144"/>
      <c r="AA67" s="144"/>
      <c r="AB67" s="144"/>
      <c r="AC67" s="144"/>
      <c r="AD67" s="144"/>
      <c r="AE67" s="144"/>
      <c r="AF67" s="1"/>
      <c r="AG67" s="1"/>
      <c r="AH67" s="1"/>
      <c r="AI67" s="1"/>
      <c r="AJ67" s="1"/>
      <c r="AK67" s="1"/>
      <c r="AL67" s="1"/>
      <c r="AM67" s="86"/>
      <c r="AN67" s="86"/>
      <c r="AO67" s="1"/>
      <c r="AP67" s="1"/>
      <c r="AQ67" s="86"/>
      <c r="AR67" s="9"/>
      <c r="AS67" s="9"/>
      <c r="AT67" s="9"/>
      <c r="AU67" s="9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</row>
    <row r="68" spans="1:81" ht="18.75" customHeight="1" x14ac:dyDescent="0.3">
      <c r="A68" s="197">
        <v>17</v>
      </c>
      <c r="B68" s="110" t="s">
        <v>54</v>
      </c>
      <c r="C68" s="115">
        <v>64705900</v>
      </c>
      <c r="D68" s="50">
        <v>603444</v>
      </c>
      <c r="E68" s="50">
        <v>1124930</v>
      </c>
      <c r="F68" s="52">
        <v>2324590</v>
      </c>
      <c r="G68" s="115">
        <v>49292300</v>
      </c>
      <c r="H68" s="50">
        <v>394494</v>
      </c>
      <c r="I68" s="50">
        <v>1689480</v>
      </c>
      <c r="J68" s="52">
        <v>2619220</v>
      </c>
      <c r="K68" s="252">
        <f>C70+G70</f>
        <v>935800</v>
      </c>
      <c r="L68" s="237"/>
      <c r="M68" s="236">
        <f>D70+E70+F70+H70+I70+J70</f>
        <v>80020</v>
      </c>
      <c r="N68" s="237"/>
      <c r="O68" s="200">
        <f>M68+K68</f>
        <v>1015820</v>
      </c>
      <c r="P68" s="201"/>
      <c r="Q68" s="56" t="s">
        <v>10</v>
      </c>
      <c r="R68" s="52">
        <v>872473600</v>
      </c>
      <c r="S68" s="82"/>
      <c r="T68" s="206">
        <v>0</v>
      </c>
      <c r="U68" s="255">
        <v>1.04</v>
      </c>
      <c r="V68" s="82"/>
      <c r="W68" s="135" t="s">
        <v>10</v>
      </c>
      <c r="X68" s="60">
        <v>887.2</v>
      </c>
      <c r="Y68" s="60">
        <v>697.3</v>
      </c>
      <c r="Z68" s="60">
        <v>5</v>
      </c>
      <c r="AA68" s="60">
        <v>16.3</v>
      </c>
      <c r="AB68" s="60">
        <v>931.1</v>
      </c>
      <c r="AC68" s="60">
        <v>748.9</v>
      </c>
      <c r="AD68" s="60">
        <v>19.2</v>
      </c>
      <c r="AE68" s="141">
        <v>3.1</v>
      </c>
      <c r="AF68" s="19"/>
      <c r="AG68" s="135" t="s">
        <v>34</v>
      </c>
      <c r="AH68" s="22">
        <v>2.75</v>
      </c>
      <c r="AI68" s="22">
        <v>5.125</v>
      </c>
      <c r="AJ68" s="22">
        <v>1.3125</v>
      </c>
      <c r="AK68" s="22">
        <v>13</v>
      </c>
      <c r="AL68" s="23">
        <v>0</v>
      </c>
      <c r="AM68" s="92"/>
      <c r="AN68" s="98" t="s">
        <v>47</v>
      </c>
      <c r="AO68" s="30">
        <v>13.6</v>
      </c>
      <c r="AP68" s="31">
        <v>7.21</v>
      </c>
      <c r="AQ68" s="93"/>
      <c r="AR68" s="41" t="s">
        <v>44</v>
      </c>
      <c r="AS68" s="77">
        <v>0.29899999999999999</v>
      </c>
      <c r="AT68" s="42" t="s">
        <v>45</v>
      </c>
      <c r="AU68" s="78">
        <v>0</v>
      </c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</row>
    <row r="69" spans="1:81" ht="19.5" customHeight="1" thickBot="1" x14ac:dyDescent="0.35">
      <c r="A69" s="198"/>
      <c r="B69" s="111" t="s">
        <v>53</v>
      </c>
      <c r="C69" s="116">
        <f t="shared" ref="C69:J69" si="62">C64</f>
        <v>63770100</v>
      </c>
      <c r="D69" s="116">
        <f t="shared" si="62"/>
        <v>603444</v>
      </c>
      <c r="E69" s="116">
        <f t="shared" si="62"/>
        <v>1088990</v>
      </c>
      <c r="F69" s="116">
        <f t="shared" si="62"/>
        <v>2280510</v>
      </c>
      <c r="G69" s="116">
        <f t="shared" si="62"/>
        <v>49292300</v>
      </c>
      <c r="H69" s="116">
        <f t="shared" si="62"/>
        <v>394494</v>
      </c>
      <c r="I69" s="116">
        <f t="shared" si="62"/>
        <v>1689480</v>
      </c>
      <c r="J69" s="116">
        <f t="shared" si="62"/>
        <v>2619220</v>
      </c>
      <c r="K69" s="253"/>
      <c r="L69" s="238"/>
      <c r="M69" s="238"/>
      <c r="N69" s="238"/>
      <c r="O69" s="202"/>
      <c r="P69" s="203"/>
      <c r="Q69" s="20" t="s">
        <v>11</v>
      </c>
      <c r="R69" s="53">
        <f>R64</f>
        <v>871404300</v>
      </c>
      <c r="S69" s="82"/>
      <c r="T69" s="207"/>
      <c r="U69" s="256"/>
      <c r="V69" s="82"/>
      <c r="W69" s="136" t="s">
        <v>11</v>
      </c>
      <c r="X69" s="6">
        <f>X64</f>
        <v>875.3</v>
      </c>
      <c r="Y69" s="6">
        <f t="shared" ref="Y69:AE69" si="63">Y64</f>
        <v>697.3</v>
      </c>
      <c r="Z69" s="6">
        <f t="shared" si="63"/>
        <v>5</v>
      </c>
      <c r="AA69" s="6">
        <f t="shared" si="63"/>
        <v>16.3</v>
      </c>
      <c r="AB69" s="6">
        <f t="shared" si="63"/>
        <v>918.6</v>
      </c>
      <c r="AC69" s="6">
        <f t="shared" si="63"/>
        <v>748.9</v>
      </c>
      <c r="AD69" s="6">
        <f t="shared" si="63"/>
        <v>19</v>
      </c>
      <c r="AE69" s="6">
        <f t="shared" si="63"/>
        <v>3</v>
      </c>
      <c r="AF69" s="19"/>
      <c r="AG69" s="136" t="s">
        <v>31</v>
      </c>
      <c r="AH69" s="8">
        <f>(AH68*10.74)</f>
        <v>29.535</v>
      </c>
      <c r="AI69" s="8">
        <f>(AI68*2.2)</f>
        <v>11.275</v>
      </c>
      <c r="AJ69" s="8">
        <f>(AJ68*0.25)</f>
        <v>0.328125</v>
      </c>
      <c r="AK69" s="209">
        <f>AK68+AL68</f>
        <v>13</v>
      </c>
      <c r="AL69" s="210"/>
      <c r="AM69" s="14"/>
      <c r="AN69" s="32" t="s">
        <v>48</v>
      </c>
      <c r="AO69" s="33">
        <v>13.9</v>
      </c>
      <c r="AP69" s="34">
        <v>7.61</v>
      </c>
      <c r="AQ69" s="93"/>
      <c r="AR69" s="43" t="s">
        <v>43</v>
      </c>
      <c r="AS69" s="16">
        <v>3.6999999999999998E-2</v>
      </c>
      <c r="AT69" s="2" t="s">
        <v>46</v>
      </c>
      <c r="AU69" s="49">
        <v>0</v>
      </c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</row>
    <row r="70" spans="1:81" ht="19.5" customHeight="1" thickBot="1" x14ac:dyDescent="0.35">
      <c r="A70" s="199"/>
      <c r="B70" s="109" t="s">
        <v>3</v>
      </c>
      <c r="C70" s="119">
        <f t="shared" ref="C70:J70" si="64">C68-C69</f>
        <v>935800</v>
      </c>
      <c r="D70" s="119">
        <f t="shared" si="64"/>
        <v>0</v>
      </c>
      <c r="E70" s="119">
        <f t="shared" si="64"/>
        <v>35940</v>
      </c>
      <c r="F70" s="120">
        <f t="shared" si="64"/>
        <v>44080</v>
      </c>
      <c r="G70" s="119">
        <f t="shared" si="64"/>
        <v>0</v>
      </c>
      <c r="H70" s="119">
        <f t="shared" si="64"/>
        <v>0</v>
      </c>
      <c r="I70" s="119">
        <f t="shared" si="64"/>
        <v>0</v>
      </c>
      <c r="J70" s="120">
        <f t="shared" si="64"/>
        <v>0</v>
      </c>
      <c r="K70" s="254"/>
      <c r="L70" s="239"/>
      <c r="M70" s="239"/>
      <c r="N70" s="239"/>
      <c r="O70" s="204"/>
      <c r="P70" s="205"/>
      <c r="Q70" s="73" t="s">
        <v>3</v>
      </c>
      <c r="R70" s="55">
        <f>R68-R69</f>
        <v>1069300</v>
      </c>
      <c r="S70" s="83"/>
      <c r="T70" s="208"/>
      <c r="U70" s="257"/>
      <c r="V70" s="83"/>
      <c r="W70" s="63" t="s">
        <v>3</v>
      </c>
      <c r="X70" s="65">
        <f>X68-X69</f>
        <v>11.900000000000091</v>
      </c>
      <c r="Y70" s="65">
        <f t="shared" ref="Y70:AE70" si="65">Y68-Y69</f>
        <v>0</v>
      </c>
      <c r="Z70" s="65">
        <f t="shared" si="65"/>
        <v>0</v>
      </c>
      <c r="AA70" s="65">
        <f t="shared" si="65"/>
        <v>0</v>
      </c>
      <c r="AB70" s="65">
        <f t="shared" si="65"/>
        <v>12.5</v>
      </c>
      <c r="AC70" s="65">
        <f t="shared" si="65"/>
        <v>0</v>
      </c>
      <c r="AD70" s="65">
        <f t="shared" si="65"/>
        <v>0.19999999999999929</v>
      </c>
      <c r="AE70" s="142">
        <f t="shared" si="65"/>
        <v>0.10000000000000009</v>
      </c>
      <c r="AF70" s="19"/>
      <c r="AG70" s="137" t="s">
        <v>33</v>
      </c>
      <c r="AH70" s="132">
        <f>(AH69)/((K68/1000000)*8.34)</f>
        <v>3.7843202676584959</v>
      </c>
      <c r="AI70" s="132">
        <f>(AI69)/((K68/1000000)*8.34)</f>
        <v>1.444666023966465</v>
      </c>
      <c r="AJ70" s="132">
        <f>(AJ69)/((K68/1000000)*8.34)</f>
        <v>4.2042664222970844E-2</v>
      </c>
      <c r="AK70" s="211">
        <f>(AK69)/((K68/1000000)*8.34)</f>
        <v>1.6656903158815117</v>
      </c>
      <c r="AL70" s="212"/>
      <c r="AM70" s="14"/>
      <c r="AN70" s="85"/>
      <c r="AO70" s="17"/>
      <c r="AP70" s="17"/>
      <c r="AQ70" s="93"/>
      <c r="AR70" s="133" t="s">
        <v>64</v>
      </c>
      <c r="AS70" s="130">
        <v>1.28</v>
      </c>
      <c r="AT70" s="134" t="s">
        <v>63</v>
      </c>
      <c r="AU70" s="48">
        <v>3.7999999999999999E-2</v>
      </c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</row>
    <row r="71" spans="1:81" ht="2.1" customHeight="1" thickBot="1" x14ac:dyDescent="0.3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86"/>
      <c r="T71" s="1"/>
      <c r="U71" s="129"/>
      <c r="V71" s="89"/>
      <c r="W71" s="3"/>
      <c r="X71" s="144"/>
      <c r="Y71" s="144"/>
      <c r="Z71" s="144"/>
      <c r="AA71" s="144"/>
      <c r="AB71" s="144"/>
      <c r="AC71" s="144"/>
      <c r="AD71" s="144"/>
      <c r="AE71" s="144"/>
      <c r="AF71" s="1"/>
      <c r="AG71" s="1"/>
      <c r="AH71" s="1"/>
      <c r="AI71" s="1"/>
      <c r="AJ71" s="1"/>
      <c r="AK71" s="1"/>
      <c r="AL71" s="1"/>
      <c r="AM71" s="86"/>
      <c r="AN71" s="86"/>
      <c r="AO71" s="1"/>
      <c r="AP71" s="1"/>
      <c r="AQ71" s="86"/>
      <c r="AR71" s="9"/>
      <c r="AS71" s="9"/>
      <c r="AT71" s="9"/>
      <c r="AU71" s="9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</row>
    <row r="72" spans="1:81" ht="18.75" customHeight="1" x14ac:dyDescent="0.3">
      <c r="A72" s="197">
        <v>18</v>
      </c>
      <c r="B72" s="110" t="s">
        <v>54</v>
      </c>
      <c r="C72" s="115">
        <v>65712500</v>
      </c>
      <c r="D72" s="50">
        <v>611645</v>
      </c>
      <c r="E72" s="50">
        <v>1124930</v>
      </c>
      <c r="F72" s="52">
        <v>2333240</v>
      </c>
      <c r="G72" s="115">
        <v>49292300</v>
      </c>
      <c r="H72" s="50">
        <v>394494</v>
      </c>
      <c r="I72" s="50">
        <v>1689480</v>
      </c>
      <c r="J72" s="52">
        <v>2619220</v>
      </c>
      <c r="K72" s="252">
        <f>C74+G74</f>
        <v>1006600</v>
      </c>
      <c r="L72" s="237"/>
      <c r="M72" s="236">
        <f>D74+E74+F74+H74+I74+J74</f>
        <v>16851</v>
      </c>
      <c r="N72" s="237"/>
      <c r="O72" s="200">
        <f>M72+K72</f>
        <v>1023451</v>
      </c>
      <c r="P72" s="201"/>
      <c r="Q72" s="56" t="s">
        <v>10</v>
      </c>
      <c r="R72" s="52">
        <v>873366510</v>
      </c>
      <c r="S72" s="82"/>
      <c r="T72" s="206">
        <v>0.08</v>
      </c>
      <c r="U72" s="255">
        <v>1.04</v>
      </c>
      <c r="V72" s="82"/>
      <c r="W72" s="135" t="s">
        <v>10</v>
      </c>
      <c r="X72" s="60">
        <v>898.9</v>
      </c>
      <c r="Y72" s="60">
        <v>697.3</v>
      </c>
      <c r="Z72" s="60">
        <v>5</v>
      </c>
      <c r="AA72" s="60">
        <v>16.5</v>
      </c>
      <c r="AB72" s="60">
        <v>943</v>
      </c>
      <c r="AC72" s="60">
        <v>748.9</v>
      </c>
      <c r="AD72" s="60">
        <v>19.2</v>
      </c>
      <c r="AE72" s="141">
        <v>3.1</v>
      </c>
      <c r="AF72" s="19"/>
      <c r="AG72" s="135" t="s">
        <v>34</v>
      </c>
      <c r="AH72" s="22">
        <v>2.375</v>
      </c>
      <c r="AI72" s="22">
        <v>5.125</v>
      </c>
      <c r="AJ72" s="22">
        <v>1.5</v>
      </c>
      <c r="AK72" s="22">
        <v>13</v>
      </c>
      <c r="AL72" s="23">
        <v>0</v>
      </c>
      <c r="AM72" s="92"/>
      <c r="AN72" s="98" t="s">
        <v>47</v>
      </c>
      <c r="AO72" s="30">
        <v>13.7</v>
      </c>
      <c r="AP72" s="31">
        <v>7.37</v>
      </c>
      <c r="AQ72" s="93"/>
      <c r="AR72" s="41" t="s">
        <v>44</v>
      </c>
      <c r="AS72" s="77">
        <v>3.5999999999999997E-2</v>
      </c>
      <c r="AT72" s="42" t="s">
        <v>45</v>
      </c>
      <c r="AU72" s="78">
        <v>0</v>
      </c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</row>
    <row r="73" spans="1:81" ht="19.5" customHeight="1" thickBot="1" x14ac:dyDescent="0.35">
      <c r="A73" s="198"/>
      <c r="B73" s="111" t="s">
        <v>53</v>
      </c>
      <c r="C73" s="116">
        <f t="shared" ref="C73:J73" si="66">C68</f>
        <v>64705900</v>
      </c>
      <c r="D73" s="117">
        <f t="shared" si="66"/>
        <v>603444</v>
      </c>
      <c r="E73" s="117">
        <f t="shared" si="66"/>
        <v>1124930</v>
      </c>
      <c r="F73" s="118">
        <f t="shared" si="66"/>
        <v>2324590</v>
      </c>
      <c r="G73" s="116">
        <f t="shared" si="66"/>
        <v>49292300</v>
      </c>
      <c r="H73" s="117">
        <f t="shared" si="66"/>
        <v>394494</v>
      </c>
      <c r="I73" s="117">
        <f t="shared" si="66"/>
        <v>1689480</v>
      </c>
      <c r="J73" s="118">
        <f t="shared" si="66"/>
        <v>2619220</v>
      </c>
      <c r="K73" s="253"/>
      <c r="L73" s="238"/>
      <c r="M73" s="238"/>
      <c r="N73" s="238"/>
      <c r="O73" s="202"/>
      <c r="P73" s="203"/>
      <c r="Q73" s="20" t="s">
        <v>11</v>
      </c>
      <c r="R73" s="53">
        <f>R68</f>
        <v>872473600</v>
      </c>
      <c r="S73" s="82"/>
      <c r="T73" s="207"/>
      <c r="U73" s="256"/>
      <c r="V73" s="82"/>
      <c r="W73" s="136" t="s">
        <v>11</v>
      </c>
      <c r="X73" s="6">
        <f t="shared" ref="X73:AE73" si="67">X68</f>
        <v>887.2</v>
      </c>
      <c r="Y73" s="6">
        <f t="shared" si="67"/>
        <v>697.3</v>
      </c>
      <c r="Z73" s="6">
        <f t="shared" si="67"/>
        <v>5</v>
      </c>
      <c r="AA73" s="6">
        <f t="shared" si="67"/>
        <v>16.3</v>
      </c>
      <c r="AB73" s="6">
        <f t="shared" si="67"/>
        <v>931.1</v>
      </c>
      <c r="AC73" s="6">
        <f t="shared" si="67"/>
        <v>748.9</v>
      </c>
      <c r="AD73" s="6">
        <f t="shared" si="67"/>
        <v>19.2</v>
      </c>
      <c r="AE73" s="140">
        <f t="shared" si="67"/>
        <v>3.1</v>
      </c>
      <c r="AF73" s="19"/>
      <c r="AG73" s="136" t="s">
        <v>31</v>
      </c>
      <c r="AH73" s="8">
        <f>(AH72*10.74)</f>
        <v>25.5075</v>
      </c>
      <c r="AI73" s="8">
        <f>(AI72*2.2)</f>
        <v>11.275</v>
      </c>
      <c r="AJ73" s="8">
        <f>(AJ72*0.25)</f>
        <v>0.375</v>
      </c>
      <c r="AK73" s="209">
        <f>AK72+AL72</f>
        <v>13</v>
      </c>
      <c r="AL73" s="210"/>
      <c r="AM73" s="14"/>
      <c r="AN73" s="32" t="s">
        <v>48</v>
      </c>
      <c r="AO73" s="33">
        <v>13.8</v>
      </c>
      <c r="AP73" s="34">
        <v>7.78</v>
      </c>
      <c r="AQ73" s="93"/>
      <c r="AR73" s="43" t="s">
        <v>43</v>
      </c>
      <c r="AS73" s="16">
        <v>0.221</v>
      </c>
      <c r="AT73" s="2" t="s">
        <v>46</v>
      </c>
      <c r="AU73" s="49">
        <v>0</v>
      </c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</row>
    <row r="74" spans="1:81" ht="19.5" customHeight="1" thickBot="1" x14ac:dyDescent="0.35">
      <c r="A74" s="199"/>
      <c r="B74" s="109" t="s">
        <v>3</v>
      </c>
      <c r="C74" s="119">
        <f t="shared" ref="C74:J74" si="68">C72-C73</f>
        <v>1006600</v>
      </c>
      <c r="D74" s="119">
        <f t="shared" si="68"/>
        <v>8201</v>
      </c>
      <c r="E74" s="119">
        <f t="shared" si="68"/>
        <v>0</v>
      </c>
      <c r="F74" s="120">
        <f t="shared" si="68"/>
        <v>8650</v>
      </c>
      <c r="G74" s="119">
        <f t="shared" si="68"/>
        <v>0</v>
      </c>
      <c r="H74" s="119">
        <f t="shared" si="68"/>
        <v>0</v>
      </c>
      <c r="I74" s="119">
        <f t="shared" si="68"/>
        <v>0</v>
      </c>
      <c r="J74" s="120">
        <f t="shared" si="68"/>
        <v>0</v>
      </c>
      <c r="K74" s="254"/>
      <c r="L74" s="239"/>
      <c r="M74" s="239"/>
      <c r="N74" s="239"/>
      <c r="O74" s="204"/>
      <c r="P74" s="205"/>
      <c r="Q74" s="73" t="s">
        <v>3</v>
      </c>
      <c r="R74" s="55">
        <f>R72-R73</f>
        <v>892910</v>
      </c>
      <c r="S74" s="83"/>
      <c r="T74" s="208"/>
      <c r="U74" s="257"/>
      <c r="V74" s="83"/>
      <c r="W74" s="63" t="s">
        <v>3</v>
      </c>
      <c r="X74" s="65">
        <f>X72-X73</f>
        <v>11.699999999999932</v>
      </c>
      <c r="Y74" s="65">
        <f t="shared" ref="Y74:AE74" si="69">Y72-Y73</f>
        <v>0</v>
      </c>
      <c r="Z74" s="65">
        <f t="shared" si="69"/>
        <v>0</v>
      </c>
      <c r="AA74" s="65">
        <f t="shared" si="69"/>
        <v>0.19999999999999929</v>
      </c>
      <c r="AB74" s="65">
        <f t="shared" si="69"/>
        <v>11.899999999999977</v>
      </c>
      <c r="AC74" s="65">
        <f t="shared" si="69"/>
        <v>0</v>
      </c>
      <c r="AD74" s="65">
        <f t="shared" si="69"/>
        <v>0</v>
      </c>
      <c r="AE74" s="142">
        <f t="shared" si="69"/>
        <v>0</v>
      </c>
      <c r="AF74" s="19"/>
      <c r="AG74" s="137" t="s">
        <v>33</v>
      </c>
      <c r="AH74" s="132">
        <f>(AH73)/((K72/1000000)*8.34)</f>
        <v>3.038399798738399</v>
      </c>
      <c r="AI74" s="132">
        <f>(AI73)/((K72/1000000)*8.34)</f>
        <v>1.3430543068029188</v>
      </c>
      <c r="AJ74" s="132">
        <f>(AJ73)/((K72/1000000)*8.34)</f>
        <v>4.4669211977924124E-2</v>
      </c>
      <c r="AK74" s="211">
        <f>(AK73)/((K72/1000000)*8.34)</f>
        <v>1.5485326819013696</v>
      </c>
      <c r="AL74" s="212"/>
      <c r="AM74" s="14"/>
      <c r="AN74" s="85"/>
      <c r="AO74" s="17"/>
      <c r="AP74" s="17"/>
      <c r="AQ74" s="93"/>
      <c r="AR74" s="133" t="s">
        <v>64</v>
      </c>
      <c r="AS74" s="130">
        <v>0.98</v>
      </c>
      <c r="AT74" s="134" t="s">
        <v>63</v>
      </c>
      <c r="AU74" s="48">
        <v>3.6999999999999998E-2</v>
      </c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</row>
    <row r="75" spans="1:81" ht="2.1" customHeight="1" thickBot="1" x14ac:dyDescent="0.3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86"/>
      <c r="T75" s="1"/>
      <c r="U75" s="129"/>
      <c r="V75" s="89"/>
      <c r="W75" s="3"/>
      <c r="X75" s="144"/>
      <c r="Y75" s="144"/>
      <c r="Z75" s="144"/>
      <c r="AA75" s="144"/>
      <c r="AB75" s="144"/>
      <c r="AC75" s="144"/>
      <c r="AD75" s="144"/>
      <c r="AE75" s="144"/>
      <c r="AF75" s="1"/>
      <c r="AG75" s="1"/>
      <c r="AH75" s="1"/>
      <c r="AI75" s="1"/>
      <c r="AJ75" s="1"/>
      <c r="AK75" s="1"/>
      <c r="AL75" s="1"/>
      <c r="AM75" s="86"/>
      <c r="AN75" s="86"/>
      <c r="AO75" s="1"/>
      <c r="AP75" s="1"/>
      <c r="AQ75" s="86"/>
      <c r="AR75" s="9"/>
      <c r="AS75" s="9"/>
      <c r="AT75" s="9"/>
      <c r="AU75" s="9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</row>
    <row r="76" spans="1:81" ht="18.75" customHeight="1" x14ac:dyDescent="0.3">
      <c r="A76" s="197">
        <v>19</v>
      </c>
      <c r="B76" s="110" t="s">
        <v>54</v>
      </c>
      <c r="C76" s="115">
        <v>66668000</v>
      </c>
      <c r="D76" s="50">
        <v>619834</v>
      </c>
      <c r="E76" s="50">
        <v>1160770</v>
      </c>
      <c r="F76" s="52">
        <v>2407530</v>
      </c>
      <c r="G76" s="115">
        <v>49292300</v>
      </c>
      <c r="H76" s="50">
        <v>394494</v>
      </c>
      <c r="I76" s="50">
        <v>1689480</v>
      </c>
      <c r="J76" s="52">
        <v>2619220</v>
      </c>
      <c r="K76" s="252">
        <f>C78+G78</f>
        <v>955500</v>
      </c>
      <c r="L76" s="237"/>
      <c r="M76" s="236">
        <f>D78+E78+F78+H78+I78+J78</f>
        <v>118319</v>
      </c>
      <c r="N76" s="237"/>
      <c r="O76" s="200">
        <f>M76+K76</f>
        <v>1073819</v>
      </c>
      <c r="P76" s="201"/>
      <c r="Q76" s="56" t="s">
        <v>10</v>
      </c>
      <c r="R76" s="52">
        <v>874385000</v>
      </c>
      <c r="S76" s="82"/>
      <c r="T76" s="206">
        <v>0.89</v>
      </c>
      <c r="U76" s="255">
        <v>1.04</v>
      </c>
      <c r="V76" s="82"/>
      <c r="W76" s="135" t="s">
        <v>10</v>
      </c>
      <c r="X76" s="60">
        <v>910.5</v>
      </c>
      <c r="Y76" s="60">
        <v>697.3</v>
      </c>
      <c r="Z76" s="60">
        <v>5</v>
      </c>
      <c r="AA76" s="60">
        <v>16.600000000000001</v>
      </c>
      <c r="AB76" s="60">
        <v>955.6</v>
      </c>
      <c r="AC76" s="60">
        <v>748.9</v>
      </c>
      <c r="AD76" s="60">
        <v>19.3</v>
      </c>
      <c r="AE76" s="141">
        <v>3.2</v>
      </c>
      <c r="AF76" s="19"/>
      <c r="AG76" s="135" t="s">
        <v>34</v>
      </c>
      <c r="AH76" s="22">
        <v>3.125</v>
      </c>
      <c r="AI76" s="22">
        <v>5</v>
      </c>
      <c r="AJ76" s="22">
        <v>1.375</v>
      </c>
      <c r="AK76" s="22">
        <v>13</v>
      </c>
      <c r="AL76" s="23">
        <v>0</v>
      </c>
      <c r="AM76" s="92"/>
      <c r="AN76" s="98" t="s">
        <v>47</v>
      </c>
      <c r="AO76" s="30">
        <v>14.6</v>
      </c>
      <c r="AP76" s="31">
        <v>7.54</v>
      </c>
      <c r="AQ76" s="93"/>
      <c r="AR76" s="41" t="s">
        <v>44</v>
      </c>
      <c r="AS76" s="77">
        <v>3.5000000000000003E-2</v>
      </c>
      <c r="AT76" s="42" t="s">
        <v>45</v>
      </c>
      <c r="AU76" s="78">
        <v>0</v>
      </c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</row>
    <row r="77" spans="1:81" ht="19.5" customHeight="1" thickBot="1" x14ac:dyDescent="0.35">
      <c r="A77" s="198"/>
      <c r="B77" s="111" t="s">
        <v>53</v>
      </c>
      <c r="C77" s="116">
        <f t="shared" ref="C77:J77" si="70">C72</f>
        <v>65712500</v>
      </c>
      <c r="D77" s="117">
        <f t="shared" si="70"/>
        <v>611645</v>
      </c>
      <c r="E77" s="117">
        <f t="shared" si="70"/>
        <v>1124930</v>
      </c>
      <c r="F77" s="118">
        <f t="shared" si="70"/>
        <v>2333240</v>
      </c>
      <c r="G77" s="116">
        <f t="shared" si="70"/>
        <v>49292300</v>
      </c>
      <c r="H77" s="117">
        <f t="shared" si="70"/>
        <v>394494</v>
      </c>
      <c r="I77" s="117">
        <f t="shared" si="70"/>
        <v>1689480</v>
      </c>
      <c r="J77" s="118">
        <f t="shared" si="70"/>
        <v>2619220</v>
      </c>
      <c r="K77" s="253"/>
      <c r="L77" s="238"/>
      <c r="M77" s="238"/>
      <c r="N77" s="238"/>
      <c r="O77" s="202"/>
      <c r="P77" s="203"/>
      <c r="Q77" s="20" t="s">
        <v>11</v>
      </c>
      <c r="R77" s="53">
        <f>R72</f>
        <v>873366510</v>
      </c>
      <c r="S77" s="82"/>
      <c r="T77" s="207"/>
      <c r="U77" s="256"/>
      <c r="V77" s="82"/>
      <c r="W77" s="136" t="s">
        <v>11</v>
      </c>
      <c r="X77" s="6">
        <f t="shared" ref="X77:AE77" si="71">X72</f>
        <v>898.9</v>
      </c>
      <c r="Y77" s="6">
        <f t="shared" si="71"/>
        <v>697.3</v>
      </c>
      <c r="Z77" s="6">
        <f t="shared" si="71"/>
        <v>5</v>
      </c>
      <c r="AA77" s="6">
        <f t="shared" si="71"/>
        <v>16.5</v>
      </c>
      <c r="AB77" s="6">
        <f t="shared" si="71"/>
        <v>943</v>
      </c>
      <c r="AC77" s="6">
        <f t="shared" si="71"/>
        <v>748.9</v>
      </c>
      <c r="AD77" s="6">
        <f t="shared" si="71"/>
        <v>19.2</v>
      </c>
      <c r="AE77" s="140">
        <f t="shared" si="71"/>
        <v>3.1</v>
      </c>
      <c r="AF77" s="19"/>
      <c r="AG77" s="136" t="s">
        <v>31</v>
      </c>
      <c r="AH77" s="8">
        <f>(AH76*10.74)</f>
        <v>33.5625</v>
      </c>
      <c r="AI77" s="8">
        <f>(AI76*2.2)</f>
        <v>11</v>
      </c>
      <c r="AJ77" s="8">
        <f>(AJ76*0.25)</f>
        <v>0.34375</v>
      </c>
      <c r="AK77" s="209">
        <f>AK76+AL76</f>
        <v>13</v>
      </c>
      <c r="AL77" s="210"/>
      <c r="AM77" s="14"/>
      <c r="AN77" s="32" t="s">
        <v>48</v>
      </c>
      <c r="AO77" s="33">
        <v>13.5</v>
      </c>
      <c r="AP77" s="34">
        <v>7.76</v>
      </c>
      <c r="AQ77" s="93"/>
      <c r="AR77" s="43" t="s">
        <v>43</v>
      </c>
      <c r="AS77" s="16">
        <v>0.26800000000000002</v>
      </c>
      <c r="AT77" s="2" t="s">
        <v>46</v>
      </c>
      <c r="AU77" s="49">
        <v>0</v>
      </c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</row>
    <row r="78" spans="1:81" ht="19.5" customHeight="1" thickBot="1" x14ac:dyDescent="0.35">
      <c r="A78" s="199"/>
      <c r="B78" s="109" t="s">
        <v>3</v>
      </c>
      <c r="C78" s="119">
        <f t="shared" ref="C78:J78" si="72">C76-C77</f>
        <v>955500</v>
      </c>
      <c r="D78" s="119">
        <f t="shared" si="72"/>
        <v>8189</v>
      </c>
      <c r="E78" s="119">
        <f t="shared" si="72"/>
        <v>35840</v>
      </c>
      <c r="F78" s="120">
        <f t="shared" si="72"/>
        <v>74290</v>
      </c>
      <c r="G78" s="119">
        <f t="shared" si="72"/>
        <v>0</v>
      </c>
      <c r="H78" s="119">
        <f t="shared" si="72"/>
        <v>0</v>
      </c>
      <c r="I78" s="119">
        <f t="shared" si="72"/>
        <v>0</v>
      </c>
      <c r="J78" s="120">
        <f t="shared" si="72"/>
        <v>0</v>
      </c>
      <c r="K78" s="254"/>
      <c r="L78" s="239"/>
      <c r="M78" s="239"/>
      <c r="N78" s="239"/>
      <c r="O78" s="204"/>
      <c r="P78" s="205"/>
      <c r="Q78" s="73" t="s">
        <v>3</v>
      </c>
      <c r="R78" s="55">
        <f>R76-R77</f>
        <v>1018490</v>
      </c>
      <c r="S78" s="83"/>
      <c r="T78" s="208"/>
      <c r="U78" s="257"/>
      <c r="V78" s="83"/>
      <c r="W78" s="63" t="s">
        <v>3</v>
      </c>
      <c r="X78" s="65">
        <f>X76-X77</f>
        <v>11.600000000000023</v>
      </c>
      <c r="Y78" s="65">
        <f t="shared" ref="Y78:AE78" si="73">Y76-Y77</f>
        <v>0</v>
      </c>
      <c r="Z78" s="65">
        <f t="shared" si="73"/>
        <v>0</v>
      </c>
      <c r="AA78" s="65">
        <f t="shared" si="73"/>
        <v>0.10000000000000142</v>
      </c>
      <c r="AB78" s="65">
        <f t="shared" si="73"/>
        <v>12.600000000000023</v>
      </c>
      <c r="AC78" s="65">
        <f t="shared" si="73"/>
        <v>0</v>
      </c>
      <c r="AD78" s="65">
        <f t="shared" si="73"/>
        <v>0.10000000000000142</v>
      </c>
      <c r="AE78" s="142">
        <f t="shared" si="73"/>
        <v>0.10000000000000009</v>
      </c>
      <c r="AF78" s="19"/>
      <c r="AG78" s="137" t="s">
        <v>33</v>
      </c>
      <c r="AH78" s="132">
        <f>(AH77)/((K76/1000000)*8.34)</f>
        <v>4.2117012826159792</v>
      </c>
      <c r="AI78" s="132">
        <f>(AI77)/((K76/1000000)*8.34)</f>
        <v>1.3803713700938778</v>
      </c>
      <c r="AJ78" s="132">
        <f>(AJ77)/((K76/1000000)*8.34)</f>
        <v>4.3136605315433681E-2</v>
      </c>
      <c r="AK78" s="211">
        <f>(AK77)/((K76/1000000)*8.34)</f>
        <v>1.6313479828382191</v>
      </c>
      <c r="AL78" s="212"/>
      <c r="AM78" s="14"/>
      <c r="AN78" s="85"/>
      <c r="AO78" s="17"/>
      <c r="AP78" s="17"/>
      <c r="AQ78" s="93"/>
      <c r="AR78" s="133" t="s">
        <v>64</v>
      </c>
      <c r="AS78" s="130">
        <v>1.02</v>
      </c>
      <c r="AT78" s="134" t="s">
        <v>63</v>
      </c>
      <c r="AU78" s="48">
        <v>3.5999999999999997E-2</v>
      </c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</row>
    <row r="79" spans="1:81" ht="2.1" customHeight="1" thickBot="1" x14ac:dyDescent="0.3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86"/>
      <c r="T79" s="1"/>
      <c r="U79" s="129"/>
      <c r="V79" s="89"/>
      <c r="W79" s="3"/>
      <c r="X79" s="144"/>
      <c r="Y79" s="144"/>
      <c r="Z79" s="144"/>
      <c r="AA79" s="144"/>
      <c r="AB79" s="144"/>
      <c r="AC79" s="144"/>
      <c r="AD79" s="144"/>
      <c r="AE79" s="144"/>
      <c r="AF79" s="1"/>
      <c r="AG79" s="1"/>
      <c r="AH79" s="1"/>
      <c r="AI79" s="1"/>
      <c r="AJ79" s="1"/>
      <c r="AK79" s="1"/>
      <c r="AL79" s="1"/>
      <c r="AM79" s="86"/>
      <c r="AN79" s="86"/>
      <c r="AO79" s="1"/>
      <c r="AP79" s="1"/>
      <c r="AQ79" s="86"/>
      <c r="AR79" s="9"/>
      <c r="AS79" s="9"/>
      <c r="AT79" s="9"/>
      <c r="AU79" s="9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</row>
    <row r="80" spans="1:81" ht="18.75" customHeight="1" x14ac:dyDescent="0.3">
      <c r="A80" s="197">
        <v>20</v>
      </c>
      <c r="B80" s="110" t="s">
        <v>54</v>
      </c>
      <c r="C80" s="115">
        <v>67525300</v>
      </c>
      <c r="D80" s="50">
        <v>619834</v>
      </c>
      <c r="E80" s="50">
        <v>1196740</v>
      </c>
      <c r="F80" s="52">
        <v>2444000</v>
      </c>
      <c r="G80" s="115">
        <v>49292300</v>
      </c>
      <c r="H80" s="50">
        <v>394494</v>
      </c>
      <c r="I80" s="50">
        <v>1689480</v>
      </c>
      <c r="J80" s="52">
        <v>2619220</v>
      </c>
      <c r="K80" s="252">
        <f>C82+G82</f>
        <v>857300</v>
      </c>
      <c r="L80" s="237"/>
      <c r="M80" s="236">
        <f>D82+E82+F82+H82+I82+J82</f>
        <v>72440</v>
      </c>
      <c r="N80" s="237"/>
      <c r="O80" s="200">
        <f>M80+K80</f>
        <v>929740</v>
      </c>
      <c r="P80" s="201"/>
      <c r="Q80" s="56" t="s">
        <v>10</v>
      </c>
      <c r="R80" s="52">
        <v>875365630</v>
      </c>
      <c r="S80" s="82"/>
      <c r="T80" s="206">
        <v>0</v>
      </c>
      <c r="U80" s="255">
        <v>1.06</v>
      </c>
      <c r="V80" s="82"/>
      <c r="W80" s="135" t="s">
        <v>10</v>
      </c>
      <c r="X80" s="60">
        <v>920.9</v>
      </c>
      <c r="Y80" s="60">
        <v>697.3</v>
      </c>
      <c r="Z80" s="60">
        <v>5</v>
      </c>
      <c r="AA80" s="60">
        <v>16.600000000000001</v>
      </c>
      <c r="AB80" s="60">
        <v>966.5</v>
      </c>
      <c r="AC80" s="60">
        <v>748.9</v>
      </c>
      <c r="AD80" s="60">
        <v>19.5</v>
      </c>
      <c r="AE80" s="141">
        <v>3.2</v>
      </c>
      <c r="AF80" s="19"/>
      <c r="AG80" s="135" t="s">
        <v>34</v>
      </c>
      <c r="AH80" s="22">
        <v>4.25</v>
      </c>
      <c r="AI80" s="22">
        <v>2.75</v>
      </c>
      <c r="AJ80" s="22">
        <v>1.5</v>
      </c>
      <c r="AK80" s="22">
        <v>11</v>
      </c>
      <c r="AL80" s="23">
        <v>0</v>
      </c>
      <c r="AM80" s="92"/>
      <c r="AN80" s="98" t="s">
        <v>47</v>
      </c>
      <c r="AO80" s="30">
        <v>15.3</v>
      </c>
      <c r="AP80" s="31">
        <v>7.4</v>
      </c>
      <c r="AQ80" s="93"/>
      <c r="AR80" s="41" t="s">
        <v>44</v>
      </c>
      <c r="AS80" s="77">
        <v>2.9000000000000001E-2</v>
      </c>
      <c r="AT80" s="42" t="s">
        <v>45</v>
      </c>
      <c r="AU80" s="78">
        <v>0</v>
      </c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</row>
    <row r="81" spans="1:81" ht="19.5" customHeight="1" thickBot="1" x14ac:dyDescent="0.35">
      <c r="A81" s="198"/>
      <c r="B81" s="111" t="s">
        <v>53</v>
      </c>
      <c r="C81" s="116">
        <f t="shared" ref="C81:J81" si="74">C76</f>
        <v>66668000</v>
      </c>
      <c r="D81" s="117">
        <f t="shared" si="74"/>
        <v>619834</v>
      </c>
      <c r="E81" s="117">
        <f t="shared" si="74"/>
        <v>1160770</v>
      </c>
      <c r="F81" s="118">
        <f t="shared" si="74"/>
        <v>2407530</v>
      </c>
      <c r="G81" s="116">
        <f t="shared" si="74"/>
        <v>49292300</v>
      </c>
      <c r="H81" s="117">
        <f t="shared" si="74"/>
        <v>394494</v>
      </c>
      <c r="I81" s="117">
        <f t="shared" si="74"/>
        <v>1689480</v>
      </c>
      <c r="J81" s="118">
        <f t="shared" si="74"/>
        <v>2619220</v>
      </c>
      <c r="K81" s="253"/>
      <c r="L81" s="238"/>
      <c r="M81" s="238"/>
      <c r="N81" s="238"/>
      <c r="O81" s="202"/>
      <c r="P81" s="203"/>
      <c r="Q81" s="20" t="s">
        <v>11</v>
      </c>
      <c r="R81" s="53">
        <f>R76</f>
        <v>874385000</v>
      </c>
      <c r="S81" s="82"/>
      <c r="T81" s="207"/>
      <c r="U81" s="256"/>
      <c r="V81" s="82"/>
      <c r="W81" s="136" t="s">
        <v>11</v>
      </c>
      <c r="X81" s="6">
        <f t="shared" ref="X81:AE81" si="75">X76</f>
        <v>910.5</v>
      </c>
      <c r="Y81" s="6">
        <f t="shared" si="75"/>
        <v>697.3</v>
      </c>
      <c r="Z81" s="6">
        <f t="shared" si="75"/>
        <v>5</v>
      </c>
      <c r="AA81" s="6">
        <f t="shared" si="75"/>
        <v>16.600000000000001</v>
      </c>
      <c r="AB81" s="6">
        <f t="shared" si="75"/>
        <v>955.6</v>
      </c>
      <c r="AC81" s="6">
        <f t="shared" si="75"/>
        <v>748.9</v>
      </c>
      <c r="AD81" s="6">
        <f t="shared" si="75"/>
        <v>19.3</v>
      </c>
      <c r="AE81" s="140">
        <f t="shared" si="75"/>
        <v>3.2</v>
      </c>
      <c r="AF81" s="19"/>
      <c r="AG81" s="136" t="s">
        <v>31</v>
      </c>
      <c r="AH81" s="8">
        <f>(AH80*10.74)</f>
        <v>45.645000000000003</v>
      </c>
      <c r="AI81" s="8">
        <f>(AI80*2.2)</f>
        <v>6.0500000000000007</v>
      </c>
      <c r="AJ81" s="8">
        <f>(AJ80*0.25)</f>
        <v>0.375</v>
      </c>
      <c r="AK81" s="209">
        <f>AK80+AL80</f>
        <v>11</v>
      </c>
      <c r="AL81" s="210"/>
      <c r="AM81" s="14"/>
      <c r="AN81" s="32" t="s">
        <v>48</v>
      </c>
      <c r="AO81" s="33">
        <v>13.9</v>
      </c>
      <c r="AP81" s="34">
        <v>7.77</v>
      </c>
      <c r="AQ81" s="93"/>
      <c r="AR81" s="43" t="s">
        <v>43</v>
      </c>
      <c r="AS81" s="16">
        <v>0.28599999999999998</v>
      </c>
      <c r="AT81" s="2" t="s">
        <v>46</v>
      </c>
      <c r="AU81" s="49">
        <v>0</v>
      </c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</row>
    <row r="82" spans="1:81" ht="19.5" customHeight="1" thickBot="1" x14ac:dyDescent="0.35">
      <c r="A82" s="199"/>
      <c r="B82" s="109" t="s">
        <v>3</v>
      </c>
      <c r="C82" s="119">
        <f t="shared" ref="C82:J82" si="76">C80-C81</f>
        <v>857300</v>
      </c>
      <c r="D82" s="119">
        <f t="shared" si="76"/>
        <v>0</v>
      </c>
      <c r="E82" s="119">
        <f t="shared" si="76"/>
        <v>35970</v>
      </c>
      <c r="F82" s="120">
        <f t="shared" si="76"/>
        <v>36470</v>
      </c>
      <c r="G82" s="119">
        <f t="shared" si="76"/>
        <v>0</v>
      </c>
      <c r="H82" s="119">
        <f t="shared" si="76"/>
        <v>0</v>
      </c>
      <c r="I82" s="119">
        <f t="shared" si="76"/>
        <v>0</v>
      </c>
      <c r="J82" s="120">
        <f t="shared" si="76"/>
        <v>0</v>
      </c>
      <c r="K82" s="254"/>
      <c r="L82" s="239"/>
      <c r="M82" s="239"/>
      <c r="N82" s="239"/>
      <c r="O82" s="204"/>
      <c r="P82" s="205"/>
      <c r="Q82" s="73" t="s">
        <v>3</v>
      </c>
      <c r="R82" s="55">
        <f>R80-R81</f>
        <v>980630</v>
      </c>
      <c r="S82" s="83"/>
      <c r="T82" s="208"/>
      <c r="U82" s="257"/>
      <c r="V82" s="83"/>
      <c r="W82" s="63" t="s">
        <v>3</v>
      </c>
      <c r="X82" s="65">
        <f>X80-X81</f>
        <v>10.399999999999977</v>
      </c>
      <c r="Y82" s="65">
        <f t="shared" ref="Y82:AE82" si="77">Y80-Y81</f>
        <v>0</v>
      </c>
      <c r="Z82" s="65">
        <f t="shared" si="77"/>
        <v>0</v>
      </c>
      <c r="AA82" s="65">
        <f t="shared" si="77"/>
        <v>0</v>
      </c>
      <c r="AB82" s="65">
        <f t="shared" si="77"/>
        <v>10.899999999999977</v>
      </c>
      <c r="AC82" s="65">
        <f t="shared" si="77"/>
        <v>0</v>
      </c>
      <c r="AD82" s="65">
        <f t="shared" si="77"/>
        <v>0.19999999999999929</v>
      </c>
      <c r="AE82" s="142">
        <f t="shared" si="77"/>
        <v>0</v>
      </c>
      <c r="AF82" s="19"/>
      <c r="AG82" s="137" t="s">
        <v>33</v>
      </c>
      <c r="AH82" s="132">
        <f>(AH81)/((K80/1000000)*8.34)</f>
        <v>6.3840214425916404</v>
      </c>
      <c r="AI82" s="132">
        <f>(AI81)/((K80/1000000)*8.34)</f>
        <v>0.84616781088135451</v>
      </c>
      <c r="AJ82" s="132">
        <f>(AJ81)/((K80/1000000)*8.34)</f>
        <v>5.2448418029836019E-2</v>
      </c>
      <c r="AK82" s="211">
        <f>(AK81)/((K80/1000000)*8.34)</f>
        <v>1.5384869288751899</v>
      </c>
      <c r="AL82" s="212"/>
      <c r="AM82" s="14"/>
      <c r="AN82" s="85"/>
      <c r="AO82" s="17"/>
      <c r="AP82" s="17"/>
      <c r="AQ82" s="93"/>
      <c r="AR82" s="133" t="s">
        <v>64</v>
      </c>
      <c r="AS82" s="130">
        <v>0.89</v>
      </c>
      <c r="AT82" s="134" t="s">
        <v>63</v>
      </c>
      <c r="AU82" s="48">
        <v>3.5000000000000003E-2</v>
      </c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</row>
    <row r="83" spans="1:81" ht="2.1" customHeight="1" thickBot="1" x14ac:dyDescent="0.3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86"/>
      <c r="T83" s="1"/>
      <c r="U83" s="129"/>
      <c r="V83" s="89"/>
      <c r="W83" s="3"/>
      <c r="X83" s="144"/>
      <c r="Y83" s="144"/>
      <c r="Z83" s="144"/>
      <c r="AA83" s="144"/>
      <c r="AB83" s="144"/>
      <c r="AC83" s="144"/>
      <c r="AD83" s="144"/>
      <c r="AE83" s="144"/>
      <c r="AF83" s="1"/>
      <c r="AG83" s="1"/>
      <c r="AH83" s="1"/>
      <c r="AI83" s="1"/>
      <c r="AJ83" s="1"/>
      <c r="AK83" s="1"/>
      <c r="AL83" s="1"/>
      <c r="AM83" s="86"/>
      <c r="AN83" s="86"/>
      <c r="AO83" s="1"/>
      <c r="AP83" s="1"/>
      <c r="AQ83" s="86"/>
      <c r="AR83" s="9"/>
      <c r="AS83" s="9"/>
      <c r="AT83" s="9"/>
      <c r="AU83" s="9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</row>
    <row r="84" spans="1:81" ht="18.75" customHeight="1" x14ac:dyDescent="0.3">
      <c r="A84" s="197">
        <v>21</v>
      </c>
      <c r="B84" s="110" t="s">
        <v>54</v>
      </c>
      <c r="C84" s="115">
        <v>68538000</v>
      </c>
      <c r="D84" s="50">
        <v>628012</v>
      </c>
      <c r="E84" s="50">
        <v>1232570</v>
      </c>
      <c r="F84" s="52">
        <v>2465850</v>
      </c>
      <c r="G84" s="115">
        <v>49292300</v>
      </c>
      <c r="H84" s="50">
        <v>394494</v>
      </c>
      <c r="I84" s="50">
        <v>1689480</v>
      </c>
      <c r="J84" s="52">
        <v>2619220</v>
      </c>
      <c r="K84" s="252">
        <f>C86+G86</f>
        <v>1012700</v>
      </c>
      <c r="L84" s="237"/>
      <c r="M84" s="236">
        <f>D86+E86+F86+H86+I86+J86</f>
        <v>65858</v>
      </c>
      <c r="N84" s="237"/>
      <c r="O84" s="200">
        <f>M84+K84</f>
        <v>1078558</v>
      </c>
      <c r="P84" s="201"/>
      <c r="Q84" s="56" t="s">
        <v>10</v>
      </c>
      <c r="R84" s="52">
        <v>876388300</v>
      </c>
      <c r="S84" s="82"/>
      <c r="T84" s="206">
        <v>0.04</v>
      </c>
      <c r="U84" s="255">
        <v>1.02</v>
      </c>
      <c r="V84" s="82"/>
      <c r="W84" s="135" t="s">
        <v>10</v>
      </c>
      <c r="X84" s="60">
        <v>933.2</v>
      </c>
      <c r="Y84" s="60">
        <v>697.3</v>
      </c>
      <c r="Z84" s="60">
        <v>5</v>
      </c>
      <c r="AA84" s="60">
        <v>16.7</v>
      </c>
      <c r="AB84" s="60">
        <v>979.2</v>
      </c>
      <c r="AC84" s="60">
        <v>748.9</v>
      </c>
      <c r="AD84" s="60">
        <v>19.7</v>
      </c>
      <c r="AE84" s="141">
        <v>3.3</v>
      </c>
      <c r="AF84" s="19"/>
      <c r="AG84" s="135" t="s">
        <v>34</v>
      </c>
      <c r="AH84" s="22">
        <v>2.875</v>
      </c>
      <c r="AI84" s="22">
        <v>5.25</v>
      </c>
      <c r="AJ84" s="22">
        <v>1.75</v>
      </c>
      <c r="AK84" s="22">
        <v>8</v>
      </c>
      <c r="AL84" s="23">
        <v>5</v>
      </c>
      <c r="AM84" s="92"/>
      <c r="AN84" s="98" t="s">
        <v>47</v>
      </c>
      <c r="AO84" s="30">
        <v>14.6</v>
      </c>
      <c r="AP84" s="31">
        <v>7.54</v>
      </c>
      <c r="AQ84" s="93"/>
      <c r="AR84" s="41" t="s">
        <v>44</v>
      </c>
      <c r="AS84" s="77">
        <v>3.4000000000000002E-2</v>
      </c>
      <c r="AT84" s="42" t="s">
        <v>45</v>
      </c>
      <c r="AU84" s="78">
        <v>0</v>
      </c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</row>
    <row r="85" spans="1:81" ht="19.5" customHeight="1" thickBot="1" x14ac:dyDescent="0.35">
      <c r="A85" s="198"/>
      <c r="B85" s="111" t="s">
        <v>53</v>
      </c>
      <c r="C85" s="116">
        <f t="shared" ref="C85:J85" si="78">C80</f>
        <v>67525300</v>
      </c>
      <c r="D85" s="117">
        <f t="shared" si="78"/>
        <v>619834</v>
      </c>
      <c r="E85" s="117">
        <f t="shared" si="78"/>
        <v>1196740</v>
      </c>
      <c r="F85" s="118">
        <f t="shared" si="78"/>
        <v>2444000</v>
      </c>
      <c r="G85" s="116">
        <f t="shared" si="78"/>
        <v>49292300</v>
      </c>
      <c r="H85" s="117">
        <f t="shared" si="78"/>
        <v>394494</v>
      </c>
      <c r="I85" s="117">
        <f t="shared" si="78"/>
        <v>1689480</v>
      </c>
      <c r="J85" s="118">
        <f t="shared" si="78"/>
        <v>2619220</v>
      </c>
      <c r="K85" s="253"/>
      <c r="L85" s="238"/>
      <c r="M85" s="238"/>
      <c r="N85" s="238"/>
      <c r="O85" s="202"/>
      <c r="P85" s="203"/>
      <c r="Q85" s="20" t="s">
        <v>11</v>
      </c>
      <c r="R85" s="53">
        <f>R80</f>
        <v>875365630</v>
      </c>
      <c r="S85" s="82"/>
      <c r="T85" s="207"/>
      <c r="U85" s="256"/>
      <c r="V85" s="82"/>
      <c r="W85" s="136" t="s">
        <v>11</v>
      </c>
      <c r="X85" s="6">
        <f t="shared" ref="X85:AE85" si="79">X80</f>
        <v>920.9</v>
      </c>
      <c r="Y85" s="6">
        <f t="shared" si="79"/>
        <v>697.3</v>
      </c>
      <c r="Z85" s="6">
        <f t="shared" si="79"/>
        <v>5</v>
      </c>
      <c r="AA85" s="6">
        <f t="shared" si="79"/>
        <v>16.600000000000001</v>
      </c>
      <c r="AB85" s="6">
        <f t="shared" si="79"/>
        <v>966.5</v>
      </c>
      <c r="AC85" s="6">
        <f t="shared" si="79"/>
        <v>748.9</v>
      </c>
      <c r="AD85" s="6">
        <f t="shared" si="79"/>
        <v>19.5</v>
      </c>
      <c r="AE85" s="140">
        <f t="shared" si="79"/>
        <v>3.2</v>
      </c>
      <c r="AF85" s="19"/>
      <c r="AG85" s="136" t="s">
        <v>31</v>
      </c>
      <c r="AH85" s="8">
        <f>(AH84*10.74)</f>
        <v>30.877500000000001</v>
      </c>
      <c r="AI85" s="8">
        <f>(AI84*2.2)</f>
        <v>11.55</v>
      </c>
      <c r="AJ85" s="8">
        <f>(AJ84*0.25)</f>
        <v>0.4375</v>
      </c>
      <c r="AK85" s="209">
        <f>AK84+AL84</f>
        <v>13</v>
      </c>
      <c r="AL85" s="210"/>
      <c r="AM85" s="14"/>
      <c r="AN85" s="32" t="s">
        <v>48</v>
      </c>
      <c r="AO85" s="33">
        <v>13.6</v>
      </c>
      <c r="AP85" s="34">
        <v>7.85</v>
      </c>
      <c r="AQ85" s="93"/>
      <c r="AR85" s="43" t="s">
        <v>43</v>
      </c>
      <c r="AS85" s="16">
        <v>0.222</v>
      </c>
      <c r="AT85" s="2" t="s">
        <v>46</v>
      </c>
      <c r="AU85" s="49">
        <v>0</v>
      </c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</row>
    <row r="86" spans="1:81" ht="19.5" customHeight="1" thickBot="1" x14ac:dyDescent="0.35">
      <c r="A86" s="199"/>
      <c r="B86" s="109" t="s">
        <v>3</v>
      </c>
      <c r="C86" s="119">
        <f t="shared" ref="C86:J86" si="80">C84-C85</f>
        <v>1012700</v>
      </c>
      <c r="D86" s="119">
        <f t="shared" si="80"/>
        <v>8178</v>
      </c>
      <c r="E86" s="119">
        <f t="shared" si="80"/>
        <v>35830</v>
      </c>
      <c r="F86" s="120">
        <f t="shared" si="80"/>
        <v>21850</v>
      </c>
      <c r="G86" s="119">
        <f t="shared" si="80"/>
        <v>0</v>
      </c>
      <c r="H86" s="119">
        <f t="shared" si="80"/>
        <v>0</v>
      </c>
      <c r="I86" s="119">
        <f t="shared" si="80"/>
        <v>0</v>
      </c>
      <c r="J86" s="120">
        <f t="shared" si="80"/>
        <v>0</v>
      </c>
      <c r="K86" s="254"/>
      <c r="L86" s="239"/>
      <c r="M86" s="239"/>
      <c r="N86" s="239"/>
      <c r="O86" s="204"/>
      <c r="P86" s="205"/>
      <c r="Q86" s="73" t="s">
        <v>3</v>
      </c>
      <c r="R86" s="55">
        <f>R84-R85</f>
        <v>1022670</v>
      </c>
      <c r="S86" s="83"/>
      <c r="T86" s="208"/>
      <c r="U86" s="257"/>
      <c r="V86" s="83"/>
      <c r="W86" s="63" t="s">
        <v>3</v>
      </c>
      <c r="X86" s="65">
        <f>X84-X85</f>
        <v>12.300000000000068</v>
      </c>
      <c r="Y86" s="65">
        <f t="shared" ref="Y86:AE86" si="81">Y84-Y85</f>
        <v>0</v>
      </c>
      <c r="Z86" s="65">
        <f t="shared" si="81"/>
        <v>0</v>
      </c>
      <c r="AA86" s="65">
        <f t="shared" si="81"/>
        <v>9.9999999999997868E-2</v>
      </c>
      <c r="AB86" s="65">
        <f t="shared" si="81"/>
        <v>12.700000000000045</v>
      </c>
      <c r="AC86" s="65">
        <f t="shared" si="81"/>
        <v>0</v>
      </c>
      <c r="AD86" s="65">
        <f t="shared" si="81"/>
        <v>0.19999999999999929</v>
      </c>
      <c r="AE86" s="142">
        <f t="shared" si="81"/>
        <v>9.9999999999999645E-2</v>
      </c>
      <c r="AF86" s="19"/>
      <c r="AG86" s="137" t="s">
        <v>33</v>
      </c>
      <c r="AH86" s="132">
        <f>(AH85)/((K84/1000000)*8.34)</f>
        <v>3.655908096668711</v>
      </c>
      <c r="AI86" s="132">
        <f>(AI85)/((K84/1000000)*8.34)</f>
        <v>1.3675245248651482</v>
      </c>
      <c r="AJ86" s="132">
        <f>(AJ85)/((K84/1000000)*8.34)</f>
        <v>5.1800171396407121E-2</v>
      </c>
      <c r="AK86" s="211">
        <f>(AK85)/((K84/1000000)*8.34)</f>
        <v>1.5392050929218117</v>
      </c>
      <c r="AL86" s="212"/>
      <c r="AM86" s="14"/>
      <c r="AN86" s="85"/>
      <c r="AO86" s="17"/>
      <c r="AP86" s="17"/>
      <c r="AQ86" s="93"/>
      <c r="AR86" s="133" t="s">
        <v>64</v>
      </c>
      <c r="AS86" s="130">
        <v>0.86</v>
      </c>
      <c r="AT86" s="134" t="s">
        <v>63</v>
      </c>
      <c r="AU86" s="48">
        <v>3.5000000000000003E-2</v>
      </c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</row>
    <row r="87" spans="1:81" ht="2.1" customHeight="1" thickBot="1" x14ac:dyDescent="0.3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86"/>
      <c r="T87" s="1"/>
      <c r="U87" s="129"/>
      <c r="V87" s="89"/>
      <c r="W87" s="3"/>
      <c r="X87" s="144"/>
      <c r="Y87" s="144"/>
      <c r="Z87" s="144"/>
      <c r="AA87" s="144"/>
      <c r="AB87" s="144"/>
      <c r="AC87" s="144"/>
      <c r="AD87" s="144"/>
      <c r="AE87" s="144"/>
      <c r="AF87" s="1"/>
      <c r="AG87" s="1"/>
      <c r="AH87" s="1"/>
      <c r="AI87" s="1"/>
      <c r="AJ87" s="1"/>
      <c r="AK87" s="1"/>
      <c r="AL87" s="1"/>
      <c r="AM87" s="86"/>
      <c r="AN87" s="86"/>
      <c r="AO87" s="1"/>
      <c r="AP87" s="1"/>
      <c r="AQ87" s="86"/>
      <c r="AR87" s="9"/>
      <c r="AS87" s="9"/>
      <c r="AT87" s="9"/>
      <c r="AU87" s="9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</row>
    <row r="88" spans="1:81" ht="18.75" customHeight="1" x14ac:dyDescent="0.3">
      <c r="A88" s="197">
        <v>22</v>
      </c>
      <c r="B88" s="110" t="s">
        <v>54</v>
      </c>
      <c r="C88" s="115">
        <v>69467200</v>
      </c>
      <c r="D88" s="50">
        <v>636199</v>
      </c>
      <c r="E88" s="50">
        <v>1232570</v>
      </c>
      <c r="F88" s="52">
        <v>2474510</v>
      </c>
      <c r="G88" s="115">
        <v>49292300</v>
      </c>
      <c r="H88" s="50">
        <v>394494</v>
      </c>
      <c r="I88" s="50">
        <v>1689480</v>
      </c>
      <c r="J88" s="52">
        <v>2619220</v>
      </c>
      <c r="K88" s="252">
        <f>C90+G90</f>
        <v>929200</v>
      </c>
      <c r="L88" s="237"/>
      <c r="M88" s="236">
        <f>D90+E90+F90+H90+I90+J90</f>
        <v>16847</v>
      </c>
      <c r="N88" s="237"/>
      <c r="O88" s="200">
        <f>M88+K88</f>
        <v>946047</v>
      </c>
      <c r="P88" s="201"/>
      <c r="Q88" s="56" t="s">
        <v>10</v>
      </c>
      <c r="R88" s="52">
        <v>877371200</v>
      </c>
      <c r="S88" s="82"/>
      <c r="T88" s="206">
        <v>0</v>
      </c>
      <c r="U88" s="255">
        <v>1.03</v>
      </c>
      <c r="V88" s="82"/>
      <c r="W88" s="135" t="s">
        <v>10</v>
      </c>
      <c r="X88" s="60">
        <v>944.6</v>
      </c>
      <c r="Y88" s="60">
        <v>697.3</v>
      </c>
      <c r="Z88" s="60">
        <v>5.2</v>
      </c>
      <c r="AA88" s="60">
        <v>16.8</v>
      </c>
      <c r="AB88" s="60">
        <v>990.8</v>
      </c>
      <c r="AC88" s="60">
        <v>748.9</v>
      </c>
      <c r="AD88" s="60">
        <v>19.899999999999999</v>
      </c>
      <c r="AE88" s="141">
        <v>3.3</v>
      </c>
      <c r="AF88" s="19"/>
      <c r="AG88" s="135" t="s">
        <v>34</v>
      </c>
      <c r="AH88" s="22">
        <v>2.625</v>
      </c>
      <c r="AI88" s="22">
        <v>4.875</v>
      </c>
      <c r="AJ88" s="22">
        <v>1.625</v>
      </c>
      <c r="AK88" s="22">
        <v>12</v>
      </c>
      <c r="AL88" s="23">
        <v>0</v>
      </c>
      <c r="AM88" s="92"/>
      <c r="AN88" s="98" t="s">
        <v>47</v>
      </c>
      <c r="AO88" s="30">
        <v>11.9</v>
      </c>
      <c r="AP88" s="31">
        <v>7.41</v>
      </c>
      <c r="AQ88" s="93"/>
      <c r="AR88" s="41" t="s">
        <v>44</v>
      </c>
      <c r="AS88" s="77">
        <v>0.04</v>
      </c>
      <c r="AT88" s="42" t="s">
        <v>45</v>
      </c>
      <c r="AU88" s="78">
        <v>0</v>
      </c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</row>
    <row r="89" spans="1:81" ht="19.5" customHeight="1" thickBot="1" x14ac:dyDescent="0.35">
      <c r="A89" s="198"/>
      <c r="B89" s="111" t="s">
        <v>53</v>
      </c>
      <c r="C89" s="116">
        <f t="shared" ref="C89:J89" si="82">C84</f>
        <v>68538000</v>
      </c>
      <c r="D89" s="117">
        <f t="shared" si="82"/>
        <v>628012</v>
      </c>
      <c r="E89" s="117">
        <f t="shared" si="82"/>
        <v>1232570</v>
      </c>
      <c r="F89" s="118">
        <f t="shared" si="82"/>
        <v>2465850</v>
      </c>
      <c r="G89" s="116">
        <f t="shared" si="82"/>
        <v>49292300</v>
      </c>
      <c r="H89" s="117">
        <f t="shared" si="82"/>
        <v>394494</v>
      </c>
      <c r="I89" s="117">
        <f t="shared" si="82"/>
        <v>1689480</v>
      </c>
      <c r="J89" s="118">
        <f t="shared" si="82"/>
        <v>2619220</v>
      </c>
      <c r="K89" s="253"/>
      <c r="L89" s="238"/>
      <c r="M89" s="238"/>
      <c r="N89" s="238"/>
      <c r="O89" s="202"/>
      <c r="P89" s="203"/>
      <c r="Q89" s="20" t="s">
        <v>11</v>
      </c>
      <c r="R89" s="53">
        <f>R84</f>
        <v>876388300</v>
      </c>
      <c r="S89" s="82"/>
      <c r="T89" s="207"/>
      <c r="U89" s="256"/>
      <c r="V89" s="82"/>
      <c r="W89" s="136" t="s">
        <v>11</v>
      </c>
      <c r="X89" s="6">
        <f t="shared" ref="X89:AE89" si="83">X84</f>
        <v>933.2</v>
      </c>
      <c r="Y89" s="6">
        <f t="shared" si="83"/>
        <v>697.3</v>
      </c>
      <c r="Z89" s="6">
        <f t="shared" si="83"/>
        <v>5</v>
      </c>
      <c r="AA89" s="6">
        <f t="shared" si="83"/>
        <v>16.7</v>
      </c>
      <c r="AB89" s="6">
        <f t="shared" si="83"/>
        <v>979.2</v>
      </c>
      <c r="AC89" s="6">
        <f t="shared" si="83"/>
        <v>748.9</v>
      </c>
      <c r="AD89" s="6">
        <f t="shared" si="83"/>
        <v>19.7</v>
      </c>
      <c r="AE89" s="140">
        <f t="shared" si="83"/>
        <v>3.3</v>
      </c>
      <c r="AF89" s="19"/>
      <c r="AG89" s="136" t="s">
        <v>31</v>
      </c>
      <c r="AH89" s="8">
        <f>(AH88*10.74)</f>
        <v>28.192499999999999</v>
      </c>
      <c r="AI89" s="8">
        <f>(AI88*2.2)</f>
        <v>10.725000000000001</v>
      </c>
      <c r="AJ89" s="8">
        <f>(AJ88*0.25)</f>
        <v>0.40625</v>
      </c>
      <c r="AK89" s="209">
        <f>AK88+AL88</f>
        <v>12</v>
      </c>
      <c r="AL89" s="210"/>
      <c r="AM89" s="14"/>
      <c r="AN89" s="32" t="s">
        <v>48</v>
      </c>
      <c r="AO89" s="33">
        <v>13.4</v>
      </c>
      <c r="AP89" s="34">
        <v>7.68</v>
      </c>
      <c r="AQ89" s="93"/>
      <c r="AR89" s="43" t="s">
        <v>43</v>
      </c>
      <c r="AS89" s="16">
        <v>0.27</v>
      </c>
      <c r="AT89" s="2" t="s">
        <v>46</v>
      </c>
      <c r="AU89" s="49">
        <v>0</v>
      </c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</row>
    <row r="90" spans="1:81" ht="19.5" customHeight="1" thickBot="1" x14ac:dyDescent="0.35">
      <c r="A90" s="199"/>
      <c r="B90" s="109" t="s">
        <v>3</v>
      </c>
      <c r="C90" s="119">
        <f t="shared" ref="C90:J90" si="84">C88-C89</f>
        <v>929200</v>
      </c>
      <c r="D90" s="119">
        <f t="shared" si="84"/>
        <v>8187</v>
      </c>
      <c r="E90" s="119">
        <f t="shared" si="84"/>
        <v>0</v>
      </c>
      <c r="F90" s="120">
        <f t="shared" si="84"/>
        <v>8660</v>
      </c>
      <c r="G90" s="119">
        <f t="shared" si="84"/>
        <v>0</v>
      </c>
      <c r="H90" s="119">
        <f t="shared" si="84"/>
        <v>0</v>
      </c>
      <c r="I90" s="119">
        <f t="shared" si="84"/>
        <v>0</v>
      </c>
      <c r="J90" s="120">
        <f t="shared" si="84"/>
        <v>0</v>
      </c>
      <c r="K90" s="254"/>
      <c r="L90" s="239"/>
      <c r="M90" s="239"/>
      <c r="N90" s="239"/>
      <c r="O90" s="204"/>
      <c r="P90" s="205"/>
      <c r="Q90" s="73" t="s">
        <v>3</v>
      </c>
      <c r="R90" s="55">
        <f>R88-R89</f>
        <v>982900</v>
      </c>
      <c r="S90" s="83"/>
      <c r="T90" s="208"/>
      <c r="U90" s="257"/>
      <c r="V90" s="83"/>
      <c r="W90" s="63" t="s">
        <v>3</v>
      </c>
      <c r="X90" s="65">
        <f>X88-X89</f>
        <v>11.399999999999977</v>
      </c>
      <c r="Y90" s="65">
        <f t="shared" ref="Y90:AE90" si="85">Y88-Y89</f>
        <v>0</v>
      </c>
      <c r="Z90" s="65">
        <f t="shared" si="85"/>
        <v>0.20000000000000018</v>
      </c>
      <c r="AA90" s="65">
        <f t="shared" si="85"/>
        <v>0.10000000000000142</v>
      </c>
      <c r="AB90" s="65">
        <f t="shared" si="85"/>
        <v>11.599999999999909</v>
      </c>
      <c r="AC90" s="65">
        <f t="shared" si="85"/>
        <v>0</v>
      </c>
      <c r="AD90" s="65">
        <f t="shared" si="85"/>
        <v>0.19999999999999929</v>
      </c>
      <c r="AE90" s="142">
        <f t="shared" si="85"/>
        <v>0</v>
      </c>
      <c r="AF90" s="19"/>
      <c r="AG90" s="137" t="s">
        <v>33</v>
      </c>
      <c r="AH90" s="132">
        <f>(AH89)/((K88/1000000)*8.34)</f>
        <v>3.6379634991963381</v>
      </c>
      <c r="AI90" s="132">
        <f>(AI89)/((K88/1000000)*8.34)</f>
        <v>1.3839552550813419</v>
      </c>
      <c r="AJ90" s="132">
        <f>(AJ89)/((K88/1000000)*8.34)</f>
        <v>5.2422547540959916E-2</v>
      </c>
      <c r="AK90" s="211">
        <f>(AK89)/((K88/1000000)*8.34)</f>
        <v>1.548481404286816</v>
      </c>
      <c r="AL90" s="212"/>
      <c r="AM90" s="14"/>
      <c r="AN90" s="85"/>
      <c r="AO90" s="17"/>
      <c r="AP90" s="17"/>
      <c r="AQ90" s="93"/>
      <c r="AR90" s="133" t="s">
        <v>64</v>
      </c>
      <c r="AS90" s="130">
        <v>0.8</v>
      </c>
      <c r="AT90" s="134" t="s">
        <v>63</v>
      </c>
      <c r="AU90" s="48">
        <v>4.2999999999999997E-2</v>
      </c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</row>
    <row r="91" spans="1:81" ht="2.1" customHeight="1" thickBot="1" x14ac:dyDescent="0.3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86"/>
      <c r="T91" s="1"/>
      <c r="U91" s="129"/>
      <c r="V91" s="89"/>
      <c r="W91" s="3"/>
      <c r="X91" s="144"/>
      <c r="Y91" s="144"/>
      <c r="Z91" s="144"/>
      <c r="AA91" s="144"/>
      <c r="AB91" s="144"/>
      <c r="AC91" s="144"/>
      <c r="AD91" s="144"/>
      <c r="AE91" s="144"/>
      <c r="AF91" s="1"/>
      <c r="AG91" s="1"/>
      <c r="AH91" s="1"/>
      <c r="AI91" s="1"/>
      <c r="AJ91" s="1"/>
      <c r="AK91" s="1"/>
      <c r="AL91" s="1"/>
      <c r="AM91" s="86"/>
      <c r="AN91" s="86"/>
      <c r="AO91" s="1"/>
      <c r="AP91" s="1"/>
      <c r="AQ91" s="86"/>
      <c r="AR91" s="9"/>
      <c r="AS91" s="9"/>
      <c r="AT91" s="9"/>
      <c r="AU91" s="9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</row>
    <row r="92" spans="1:81" ht="18.75" customHeight="1" x14ac:dyDescent="0.3">
      <c r="A92" s="197">
        <v>23</v>
      </c>
      <c r="B92" s="110" t="s">
        <v>54</v>
      </c>
      <c r="C92" s="115">
        <v>70397900</v>
      </c>
      <c r="D92" s="50">
        <v>644404</v>
      </c>
      <c r="E92" s="50">
        <v>1268700</v>
      </c>
      <c r="F92" s="52">
        <v>2496350</v>
      </c>
      <c r="G92" s="115">
        <v>49292300</v>
      </c>
      <c r="H92" s="50">
        <v>394494</v>
      </c>
      <c r="I92" s="50">
        <v>1689480</v>
      </c>
      <c r="J92" s="52">
        <v>2619220</v>
      </c>
      <c r="K92" s="252">
        <f>C94+G94</f>
        <v>930700</v>
      </c>
      <c r="L92" s="237"/>
      <c r="M92" s="236">
        <f>D94+E94+F94+H94+I94+J94</f>
        <v>66175</v>
      </c>
      <c r="N92" s="237"/>
      <c r="O92" s="200">
        <f>M92+K92</f>
        <v>996875</v>
      </c>
      <c r="P92" s="201"/>
      <c r="Q92" s="56" t="s">
        <v>10</v>
      </c>
      <c r="R92" s="52">
        <v>878394730</v>
      </c>
      <c r="S92" s="82"/>
      <c r="T92" s="206">
        <v>0.12</v>
      </c>
      <c r="U92" s="255">
        <v>1.03</v>
      </c>
      <c r="V92" s="82"/>
      <c r="W92" s="135" t="s">
        <v>10</v>
      </c>
      <c r="X92" s="60">
        <v>955.6</v>
      </c>
      <c r="Y92" s="60">
        <v>697.3</v>
      </c>
      <c r="Z92" s="60">
        <v>5.3</v>
      </c>
      <c r="AA92" s="60">
        <v>16.8</v>
      </c>
      <c r="AB92" s="60">
        <v>1002.5</v>
      </c>
      <c r="AC92" s="60">
        <v>748.9</v>
      </c>
      <c r="AD92" s="60">
        <v>20</v>
      </c>
      <c r="AE92" s="141">
        <v>3.3</v>
      </c>
      <c r="AF92" s="19"/>
      <c r="AG92" s="135" t="s">
        <v>34</v>
      </c>
      <c r="AH92" s="22">
        <v>2.5</v>
      </c>
      <c r="AI92" s="22">
        <v>4.875</v>
      </c>
      <c r="AJ92" s="22">
        <v>1.5625</v>
      </c>
      <c r="AK92" s="22">
        <v>13</v>
      </c>
      <c r="AL92" s="23">
        <v>0</v>
      </c>
      <c r="AM92" s="92"/>
      <c r="AN92" s="98" t="s">
        <v>47</v>
      </c>
      <c r="AO92" s="30">
        <v>10.1</v>
      </c>
      <c r="AP92" s="31">
        <v>7.36</v>
      </c>
      <c r="AQ92" s="93"/>
      <c r="AR92" s="41" t="s">
        <v>44</v>
      </c>
      <c r="AS92" s="77">
        <v>3.4000000000000002E-2</v>
      </c>
      <c r="AT92" s="42" t="s">
        <v>45</v>
      </c>
      <c r="AU92" s="78">
        <v>0</v>
      </c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</row>
    <row r="93" spans="1:81" ht="19.5" customHeight="1" thickBot="1" x14ac:dyDescent="0.35">
      <c r="A93" s="198"/>
      <c r="B93" s="111" t="s">
        <v>53</v>
      </c>
      <c r="C93" s="116">
        <f t="shared" ref="C93:J93" si="86">C88</f>
        <v>69467200</v>
      </c>
      <c r="D93" s="117">
        <f t="shared" si="86"/>
        <v>636199</v>
      </c>
      <c r="E93" s="117">
        <f t="shared" si="86"/>
        <v>1232570</v>
      </c>
      <c r="F93" s="118">
        <f t="shared" si="86"/>
        <v>2474510</v>
      </c>
      <c r="G93" s="116">
        <f t="shared" si="86"/>
        <v>49292300</v>
      </c>
      <c r="H93" s="117">
        <f t="shared" si="86"/>
        <v>394494</v>
      </c>
      <c r="I93" s="117">
        <f t="shared" si="86"/>
        <v>1689480</v>
      </c>
      <c r="J93" s="118">
        <f t="shared" si="86"/>
        <v>2619220</v>
      </c>
      <c r="K93" s="253"/>
      <c r="L93" s="238"/>
      <c r="M93" s="238"/>
      <c r="N93" s="238"/>
      <c r="O93" s="202"/>
      <c r="P93" s="203"/>
      <c r="Q93" s="20" t="s">
        <v>11</v>
      </c>
      <c r="R93" s="53">
        <f>R88</f>
        <v>877371200</v>
      </c>
      <c r="S93" s="82"/>
      <c r="T93" s="207"/>
      <c r="U93" s="256"/>
      <c r="V93" s="82"/>
      <c r="W93" s="136" t="s">
        <v>11</v>
      </c>
      <c r="X93" s="6">
        <f t="shared" ref="X93:AE93" si="87">X88</f>
        <v>944.6</v>
      </c>
      <c r="Y93" s="6">
        <f t="shared" si="87"/>
        <v>697.3</v>
      </c>
      <c r="Z93" s="6">
        <f t="shared" si="87"/>
        <v>5.2</v>
      </c>
      <c r="AA93" s="6">
        <f t="shared" si="87"/>
        <v>16.8</v>
      </c>
      <c r="AB93" s="6">
        <f t="shared" si="87"/>
        <v>990.8</v>
      </c>
      <c r="AC93" s="6">
        <f t="shared" si="87"/>
        <v>748.9</v>
      </c>
      <c r="AD93" s="6">
        <f t="shared" si="87"/>
        <v>19.899999999999999</v>
      </c>
      <c r="AE93" s="140">
        <f t="shared" si="87"/>
        <v>3.3</v>
      </c>
      <c r="AF93" s="19"/>
      <c r="AG93" s="136" t="s">
        <v>31</v>
      </c>
      <c r="AH93" s="8">
        <f>(AH92*10.74)</f>
        <v>26.85</v>
      </c>
      <c r="AI93" s="8">
        <f>(AI92*2.2)</f>
        <v>10.725000000000001</v>
      </c>
      <c r="AJ93" s="8">
        <f>(AJ92*0.25)</f>
        <v>0.390625</v>
      </c>
      <c r="AK93" s="209">
        <f>AK92+AL92</f>
        <v>13</v>
      </c>
      <c r="AL93" s="210"/>
      <c r="AM93" s="14"/>
      <c r="AN93" s="32" t="s">
        <v>48</v>
      </c>
      <c r="AO93" s="33">
        <v>12.1</v>
      </c>
      <c r="AP93" s="34">
        <v>7.62</v>
      </c>
      <c r="AQ93" s="93"/>
      <c r="AR93" s="43" t="s">
        <v>43</v>
      </c>
      <c r="AS93" s="16">
        <v>0.27500000000000002</v>
      </c>
      <c r="AT93" s="2" t="s">
        <v>46</v>
      </c>
      <c r="AU93" s="49">
        <v>0</v>
      </c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</row>
    <row r="94" spans="1:81" ht="19.5" customHeight="1" thickBot="1" x14ac:dyDescent="0.35">
      <c r="A94" s="199"/>
      <c r="B94" s="109" t="s">
        <v>3</v>
      </c>
      <c r="C94" s="119">
        <f t="shared" ref="C94:J94" si="88">C92-C93</f>
        <v>930700</v>
      </c>
      <c r="D94" s="119">
        <f t="shared" si="88"/>
        <v>8205</v>
      </c>
      <c r="E94" s="119">
        <f t="shared" si="88"/>
        <v>36130</v>
      </c>
      <c r="F94" s="120">
        <f t="shared" si="88"/>
        <v>21840</v>
      </c>
      <c r="G94" s="119">
        <f t="shared" si="88"/>
        <v>0</v>
      </c>
      <c r="H94" s="119">
        <f t="shared" si="88"/>
        <v>0</v>
      </c>
      <c r="I94" s="119">
        <f t="shared" si="88"/>
        <v>0</v>
      </c>
      <c r="J94" s="120">
        <f t="shared" si="88"/>
        <v>0</v>
      </c>
      <c r="K94" s="254"/>
      <c r="L94" s="239"/>
      <c r="M94" s="239"/>
      <c r="N94" s="239"/>
      <c r="O94" s="204"/>
      <c r="P94" s="205"/>
      <c r="Q94" s="73" t="s">
        <v>3</v>
      </c>
      <c r="R94" s="55">
        <f>R92-R93</f>
        <v>1023530</v>
      </c>
      <c r="S94" s="83"/>
      <c r="T94" s="208"/>
      <c r="U94" s="257"/>
      <c r="V94" s="83"/>
      <c r="W94" s="63" t="s">
        <v>3</v>
      </c>
      <c r="X94" s="65">
        <f>X92-X93</f>
        <v>11</v>
      </c>
      <c r="Y94" s="65">
        <f t="shared" ref="Y94:AE94" si="89">Y92-Y93</f>
        <v>0</v>
      </c>
      <c r="Z94" s="65">
        <f t="shared" si="89"/>
        <v>9.9999999999999645E-2</v>
      </c>
      <c r="AA94" s="65">
        <f t="shared" si="89"/>
        <v>0</v>
      </c>
      <c r="AB94" s="65">
        <f t="shared" si="89"/>
        <v>11.700000000000045</v>
      </c>
      <c r="AC94" s="65">
        <f t="shared" si="89"/>
        <v>0</v>
      </c>
      <c r="AD94" s="65">
        <f t="shared" si="89"/>
        <v>0.10000000000000142</v>
      </c>
      <c r="AE94" s="142">
        <f t="shared" si="89"/>
        <v>0</v>
      </c>
      <c r="AF94" s="19"/>
      <c r="AG94" s="137" t="s">
        <v>33</v>
      </c>
      <c r="AH94" s="132">
        <f>(AH93)/((K92/1000000)*8.34)</f>
        <v>3.4591430755685559</v>
      </c>
      <c r="AI94" s="132">
        <f>(AI93)/((K92/1000000)*8.34)</f>
        <v>1.3817247480623005</v>
      </c>
      <c r="AJ94" s="132">
        <f>(AJ93)/((K92/1000000)*8.34)</f>
        <v>5.0325056383387974E-2</v>
      </c>
      <c r="AK94" s="211">
        <f>(AK93)/((K92/1000000)*8.34)</f>
        <v>1.6748178764391517</v>
      </c>
      <c r="AL94" s="212"/>
      <c r="AM94" s="14"/>
      <c r="AN94" s="85"/>
      <c r="AO94" s="17"/>
      <c r="AP94" s="17"/>
      <c r="AQ94" s="93"/>
      <c r="AR94" s="133" t="s">
        <v>64</v>
      </c>
      <c r="AS94" s="130">
        <v>0.68</v>
      </c>
      <c r="AT94" s="134" t="s">
        <v>63</v>
      </c>
      <c r="AU94" s="48">
        <v>3.5000000000000003E-2</v>
      </c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</row>
    <row r="95" spans="1:81" ht="2.1" customHeight="1" thickBot="1" x14ac:dyDescent="0.3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86"/>
      <c r="T95" s="1"/>
      <c r="U95" s="129"/>
      <c r="V95" s="89"/>
      <c r="W95" s="3"/>
      <c r="X95" s="144"/>
      <c r="Y95" s="144"/>
      <c r="Z95" s="144"/>
      <c r="AA95" s="144"/>
      <c r="AB95" s="144"/>
      <c r="AC95" s="144"/>
      <c r="AD95" s="144"/>
      <c r="AE95" s="144"/>
      <c r="AF95" s="1"/>
      <c r="AG95" s="1"/>
      <c r="AH95" s="1"/>
      <c r="AI95" s="1"/>
      <c r="AJ95" s="1"/>
      <c r="AK95" s="1"/>
      <c r="AL95" s="1"/>
      <c r="AM95" s="86"/>
      <c r="AN95" s="86"/>
      <c r="AO95" s="1"/>
      <c r="AP95" s="1"/>
      <c r="AQ95" s="86"/>
      <c r="AR95" s="9"/>
      <c r="AS95" s="9"/>
      <c r="AT95" s="9"/>
      <c r="AU95" s="9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</row>
    <row r="96" spans="1:81" ht="18.75" customHeight="1" x14ac:dyDescent="0.3">
      <c r="A96" s="197">
        <v>24</v>
      </c>
      <c r="B96" s="110" t="s">
        <v>54</v>
      </c>
      <c r="C96" s="115">
        <v>71202700</v>
      </c>
      <c r="D96" s="50">
        <v>644404</v>
      </c>
      <c r="E96" s="50">
        <v>1268700</v>
      </c>
      <c r="F96" s="52">
        <v>2505010</v>
      </c>
      <c r="G96" s="115">
        <v>49292300</v>
      </c>
      <c r="H96" s="50">
        <v>394494</v>
      </c>
      <c r="I96" s="50">
        <v>1689480</v>
      </c>
      <c r="J96" s="52">
        <v>2619220</v>
      </c>
      <c r="K96" s="252">
        <f>C98+G98</f>
        <v>804800</v>
      </c>
      <c r="L96" s="237"/>
      <c r="M96" s="236">
        <f>D98+E98+F98+H98+I98+J98</f>
        <v>8660</v>
      </c>
      <c r="N96" s="237"/>
      <c r="O96" s="200">
        <f>M96+K96</f>
        <v>813460</v>
      </c>
      <c r="P96" s="201"/>
      <c r="Q96" s="56" t="s">
        <v>10</v>
      </c>
      <c r="R96" s="52">
        <v>879236600</v>
      </c>
      <c r="S96" s="82"/>
      <c r="T96" s="206">
        <v>0</v>
      </c>
      <c r="U96" s="255">
        <v>0.98</v>
      </c>
      <c r="V96" s="82"/>
      <c r="W96" s="135" t="s">
        <v>10</v>
      </c>
      <c r="X96" s="60">
        <v>965.7</v>
      </c>
      <c r="Y96" s="60">
        <v>697.3</v>
      </c>
      <c r="Z96" s="60">
        <v>5.3</v>
      </c>
      <c r="AA96" s="60">
        <v>16.8</v>
      </c>
      <c r="AB96" s="60">
        <v>1012.4</v>
      </c>
      <c r="AC96" s="60">
        <v>748.9</v>
      </c>
      <c r="AD96" s="60">
        <v>20</v>
      </c>
      <c r="AE96" s="141">
        <v>3.3</v>
      </c>
      <c r="AF96" s="19"/>
      <c r="AG96" s="135" t="s">
        <v>34</v>
      </c>
      <c r="AH96" s="22">
        <v>2.125</v>
      </c>
      <c r="AI96" s="22">
        <v>4.25</v>
      </c>
      <c r="AJ96" s="22">
        <v>1.25</v>
      </c>
      <c r="AK96" s="22">
        <v>10</v>
      </c>
      <c r="AL96" s="23">
        <v>0</v>
      </c>
      <c r="AM96" s="92"/>
      <c r="AN96" s="98" t="s">
        <v>47</v>
      </c>
      <c r="AO96" s="30">
        <v>12.8</v>
      </c>
      <c r="AP96" s="31">
        <v>7.59</v>
      </c>
      <c r="AQ96" s="93"/>
      <c r="AR96" s="41" t="s">
        <v>44</v>
      </c>
      <c r="AS96" s="77">
        <v>0.03</v>
      </c>
      <c r="AT96" s="42" t="s">
        <v>45</v>
      </c>
      <c r="AU96" s="78">
        <v>0</v>
      </c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</row>
    <row r="97" spans="1:81" ht="19.5" customHeight="1" thickBot="1" x14ac:dyDescent="0.35">
      <c r="A97" s="198"/>
      <c r="B97" s="111" t="s">
        <v>53</v>
      </c>
      <c r="C97" s="116">
        <f t="shared" ref="C97:J97" si="90">C92</f>
        <v>70397900</v>
      </c>
      <c r="D97" s="117">
        <f t="shared" si="90"/>
        <v>644404</v>
      </c>
      <c r="E97" s="117">
        <f t="shared" si="90"/>
        <v>1268700</v>
      </c>
      <c r="F97" s="118">
        <f t="shared" si="90"/>
        <v>2496350</v>
      </c>
      <c r="G97" s="116">
        <f t="shared" si="90"/>
        <v>49292300</v>
      </c>
      <c r="H97" s="117">
        <f t="shared" si="90"/>
        <v>394494</v>
      </c>
      <c r="I97" s="117">
        <f t="shared" si="90"/>
        <v>1689480</v>
      </c>
      <c r="J97" s="118">
        <f t="shared" si="90"/>
        <v>2619220</v>
      </c>
      <c r="K97" s="253"/>
      <c r="L97" s="238"/>
      <c r="M97" s="238"/>
      <c r="N97" s="238"/>
      <c r="O97" s="202"/>
      <c r="P97" s="203"/>
      <c r="Q97" s="20" t="s">
        <v>11</v>
      </c>
      <c r="R97" s="53">
        <f>R92</f>
        <v>878394730</v>
      </c>
      <c r="S97" s="82"/>
      <c r="T97" s="207"/>
      <c r="U97" s="256"/>
      <c r="V97" s="82"/>
      <c r="W97" s="136" t="s">
        <v>11</v>
      </c>
      <c r="X97" s="6">
        <f t="shared" ref="X97:AE97" si="91">X92</f>
        <v>955.6</v>
      </c>
      <c r="Y97" s="6">
        <f t="shared" si="91"/>
        <v>697.3</v>
      </c>
      <c r="Z97" s="6">
        <f t="shared" si="91"/>
        <v>5.3</v>
      </c>
      <c r="AA97" s="6">
        <f t="shared" si="91"/>
        <v>16.8</v>
      </c>
      <c r="AB97" s="6">
        <f t="shared" si="91"/>
        <v>1002.5</v>
      </c>
      <c r="AC97" s="6">
        <f t="shared" si="91"/>
        <v>748.9</v>
      </c>
      <c r="AD97" s="6">
        <f t="shared" si="91"/>
        <v>20</v>
      </c>
      <c r="AE97" s="140">
        <f t="shared" si="91"/>
        <v>3.3</v>
      </c>
      <c r="AF97" s="19"/>
      <c r="AG97" s="136" t="s">
        <v>31</v>
      </c>
      <c r="AH97" s="8">
        <f>(AH96*10.74)</f>
        <v>22.822500000000002</v>
      </c>
      <c r="AI97" s="8">
        <f>(AI96*2.2)</f>
        <v>9.3500000000000014</v>
      </c>
      <c r="AJ97" s="8">
        <f>(AJ96*0.25)</f>
        <v>0.3125</v>
      </c>
      <c r="AK97" s="209">
        <f>AK96+AL96</f>
        <v>10</v>
      </c>
      <c r="AL97" s="210"/>
      <c r="AM97" s="14"/>
      <c r="AN97" s="32" t="s">
        <v>48</v>
      </c>
      <c r="AO97" s="33">
        <v>11.9</v>
      </c>
      <c r="AP97" s="34">
        <v>7.81</v>
      </c>
      <c r="AQ97" s="93"/>
      <c r="AR97" s="43" t="s">
        <v>43</v>
      </c>
      <c r="AS97" s="16">
        <v>0.39</v>
      </c>
      <c r="AT97" s="2" t="s">
        <v>46</v>
      </c>
      <c r="AU97" s="49">
        <v>0</v>
      </c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</row>
    <row r="98" spans="1:81" ht="19.5" customHeight="1" thickBot="1" x14ac:dyDescent="0.35">
      <c r="A98" s="199"/>
      <c r="B98" s="109" t="s">
        <v>3</v>
      </c>
      <c r="C98" s="119">
        <f t="shared" ref="C98:J98" si="92">C96-C97</f>
        <v>804800</v>
      </c>
      <c r="D98" s="119">
        <f t="shared" si="92"/>
        <v>0</v>
      </c>
      <c r="E98" s="119">
        <f t="shared" si="92"/>
        <v>0</v>
      </c>
      <c r="F98" s="120">
        <f t="shared" si="92"/>
        <v>8660</v>
      </c>
      <c r="G98" s="119">
        <f t="shared" si="92"/>
        <v>0</v>
      </c>
      <c r="H98" s="119">
        <f t="shared" si="92"/>
        <v>0</v>
      </c>
      <c r="I98" s="119">
        <f t="shared" si="92"/>
        <v>0</v>
      </c>
      <c r="J98" s="120">
        <f t="shared" si="92"/>
        <v>0</v>
      </c>
      <c r="K98" s="254"/>
      <c r="L98" s="239"/>
      <c r="M98" s="239"/>
      <c r="N98" s="239"/>
      <c r="O98" s="204"/>
      <c r="P98" s="205"/>
      <c r="Q98" s="73" t="s">
        <v>3</v>
      </c>
      <c r="R98" s="55">
        <f>R96-R97</f>
        <v>841870</v>
      </c>
      <c r="S98" s="83"/>
      <c r="T98" s="208"/>
      <c r="U98" s="257"/>
      <c r="V98" s="83"/>
      <c r="W98" s="63" t="s">
        <v>3</v>
      </c>
      <c r="X98" s="65">
        <f>X96-X97</f>
        <v>10.100000000000023</v>
      </c>
      <c r="Y98" s="65">
        <f t="shared" ref="Y98:AE98" si="93">Y96-Y97</f>
        <v>0</v>
      </c>
      <c r="Z98" s="65">
        <f t="shared" si="93"/>
        <v>0</v>
      </c>
      <c r="AA98" s="65">
        <f t="shared" si="93"/>
        <v>0</v>
      </c>
      <c r="AB98" s="65">
        <f t="shared" si="93"/>
        <v>9.8999999999999773</v>
      </c>
      <c r="AC98" s="65">
        <f t="shared" si="93"/>
        <v>0</v>
      </c>
      <c r="AD98" s="65">
        <f t="shared" si="93"/>
        <v>0</v>
      </c>
      <c r="AE98" s="142">
        <f t="shared" si="93"/>
        <v>0</v>
      </c>
      <c r="AF98" s="19"/>
      <c r="AG98" s="137" t="s">
        <v>33</v>
      </c>
      <c r="AH98" s="132">
        <f>(AH97)/((K96/1000000)*8.34)</f>
        <v>3.4002370668077866</v>
      </c>
      <c r="AI98" s="132">
        <f>(AI97)/((K96/1000000)*8.34)</f>
        <v>1.3930207722490002</v>
      </c>
      <c r="AJ98" s="132">
        <f>(AJ97)/((K96/1000000)*8.34)</f>
        <v>4.6558180890675135E-2</v>
      </c>
      <c r="AK98" s="211">
        <f>(AK97)/((K96/1000000)*8.34)</f>
        <v>1.4898617885016043</v>
      </c>
      <c r="AL98" s="212"/>
      <c r="AM98" s="14"/>
      <c r="AN98" s="85"/>
      <c r="AO98" s="17"/>
      <c r="AP98" s="17"/>
      <c r="AQ98" s="93"/>
      <c r="AR98" s="133" t="s">
        <v>64</v>
      </c>
      <c r="AS98" s="130">
        <v>0.79</v>
      </c>
      <c r="AT98" s="134" t="s">
        <v>63</v>
      </c>
      <c r="AU98" s="48">
        <v>0.03</v>
      </c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</row>
    <row r="99" spans="1:81" ht="2.1" customHeight="1" thickBot="1" x14ac:dyDescent="0.3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86"/>
      <c r="T99" s="1"/>
      <c r="U99" s="129"/>
      <c r="V99" s="89"/>
      <c r="W99" s="3"/>
      <c r="X99" s="144"/>
      <c r="Y99" s="144"/>
      <c r="Z99" s="144"/>
      <c r="AA99" s="144"/>
      <c r="AB99" s="144"/>
      <c r="AC99" s="144"/>
      <c r="AD99" s="144"/>
      <c r="AE99" s="144"/>
      <c r="AF99" s="1"/>
      <c r="AG99" s="1"/>
      <c r="AH99" s="1"/>
      <c r="AI99" s="1"/>
      <c r="AJ99" s="1"/>
      <c r="AK99" s="1"/>
      <c r="AL99" s="1"/>
      <c r="AM99" s="86"/>
      <c r="AN99" s="86"/>
      <c r="AO99" s="1"/>
      <c r="AP99" s="1"/>
      <c r="AQ99" s="86"/>
      <c r="AR99" s="9"/>
      <c r="AS99" s="9"/>
      <c r="AT99" s="9"/>
      <c r="AU99" s="9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</row>
    <row r="100" spans="1:81" ht="18.75" customHeight="1" x14ac:dyDescent="0.3">
      <c r="A100" s="197">
        <v>25</v>
      </c>
      <c r="B100" s="110" t="s">
        <v>54</v>
      </c>
      <c r="C100" s="115">
        <v>72251800</v>
      </c>
      <c r="D100" s="50">
        <v>652605</v>
      </c>
      <c r="E100" s="50">
        <v>1304840</v>
      </c>
      <c r="F100" s="52">
        <v>2527450</v>
      </c>
      <c r="G100" s="115">
        <v>49292300</v>
      </c>
      <c r="H100" s="50">
        <v>394494</v>
      </c>
      <c r="I100" s="50">
        <v>1689480</v>
      </c>
      <c r="J100" s="52">
        <v>2619220</v>
      </c>
      <c r="K100" s="252">
        <f>C102+G102</f>
        <v>1049100</v>
      </c>
      <c r="L100" s="237"/>
      <c r="M100" s="236">
        <f>D102+E102+F102+H102+I102+J102</f>
        <v>66781</v>
      </c>
      <c r="N100" s="237"/>
      <c r="O100" s="200">
        <f>M100+K100</f>
        <v>1115881</v>
      </c>
      <c r="P100" s="201"/>
      <c r="Q100" s="56" t="s">
        <v>10</v>
      </c>
      <c r="R100" s="52">
        <v>880247500</v>
      </c>
      <c r="S100" s="82"/>
      <c r="T100" s="206">
        <v>0</v>
      </c>
      <c r="U100" s="255">
        <v>1.07</v>
      </c>
      <c r="V100" s="82"/>
      <c r="W100" s="135" t="s">
        <v>10</v>
      </c>
      <c r="X100" s="60">
        <v>978.4</v>
      </c>
      <c r="Y100" s="60">
        <v>697.3</v>
      </c>
      <c r="Z100" s="60">
        <v>5.4</v>
      </c>
      <c r="AA100" s="60">
        <v>16.8</v>
      </c>
      <c r="AB100" s="60">
        <v>1025.5</v>
      </c>
      <c r="AC100" s="60">
        <v>748.9</v>
      </c>
      <c r="AD100" s="60">
        <v>20</v>
      </c>
      <c r="AE100" s="141">
        <v>3.4</v>
      </c>
      <c r="AF100" s="19"/>
      <c r="AG100" s="135" t="s">
        <v>34</v>
      </c>
      <c r="AH100" s="22">
        <v>3.25</v>
      </c>
      <c r="AI100" s="22">
        <v>5.25</v>
      </c>
      <c r="AJ100" s="22">
        <v>1.875</v>
      </c>
      <c r="AK100" s="22">
        <v>15</v>
      </c>
      <c r="AL100" s="23">
        <v>0</v>
      </c>
      <c r="AM100" s="92"/>
      <c r="AN100" s="98" t="s">
        <v>47</v>
      </c>
      <c r="AO100" s="30">
        <v>11.5</v>
      </c>
      <c r="AP100" s="31">
        <v>7.55</v>
      </c>
      <c r="AQ100" s="93"/>
      <c r="AR100" s="41" t="s">
        <v>44</v>
      </c>
      <c r="AS100" s="77">
        <v>3.5000000000000003E-2</v>
      </c>
      <c r="AT100" s="42" t="s">
        <v>45</v>
      </c>
      <c r="AU100" s="78">
        <v>0</v>
      </c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</row>
    <row r="101" spans="1:81" ht="19.5" customHeight="1" thickBot="1" x14ac:dyDescent="0.35">
      <c r="A101" s="198"/>
      <c r="B101" s="111" t="s">
        <v>53</v>
      </c>
      <c r="C101" s="116">
        <f t="shared" ref="C101:J101" si="94">C96</f>
        <v>71202700</v>
      </c>
      <c r="D101" s="117">
        <f t="shared" si="94"/>
        <v>644404</v>
      </c>
      <c r="E101" s="117">
        <f t="shared" si="94"/>
        <v>1268700</v>
      </c>
      <c r="F101" s="118">
        <f t="shared" si="94"/>
        <v>2505010</v>
      </c>
      <c r="G101" s="116">
        <f t="shared" si="94"/>
        <v>49292300</v>
      </c>
      <c r="H101" s="117">
        <f t="shared" si="94"/>
        <v>394494</v>
      </c>
      <c r="I101" s="117">
        <f t="shared" si="94"/>
        <v>1689480</v>
      </c>
      <c r="J101" s="118">
        <f t="shared" si="94"/>
        <v>2619220</v>
      </c>
      <c r="K101" s="253"/>
      <c r="L101" s="238"/>
      <c r="M101" s="238"/>
      <c r="N101" s="238"/>
      <c r="O101" s="202"/>
      <c r="P101" s="203"/>
      <c r="Q101" s="20" t="s">
        <v>11</v>
      </c>
      <c r="R101" s="53">
        <f>R96</f>
        <v>879236600</v>
      </c>
      <c r="S101" s="82"/>
      <c r="T101" s="207"/>
      <c r="U101" s="256"/>
      <c r="V101" s="82"/>
      <c r="W101" s="136" t="s">
        <v>11</v>
      </c>
      <c r="X101" s="6">
        <f t="shared" ref="X101:AE101" si="95">X96</f>
        <v>965.7</v>
      </c>
      <c r="Y101" s="6">
        <f t="shared" si="95"/>
        <v>697.3</v>
      </c>
      <c r="Z101" s="6">
        <f t="shared" si="95"/>
        <v>5.3</v>
      </c>
      <c r="AA101" s="6">
        <f t="shared" si="95"/>
        <v>16.8</v>
      </c>
      <c r="AB101" s="6">
        <f t="shared" si="95"/>
        <v>1012.4</v>
      </c>
      <c r="AC101" s="6">
        <f t="shared" si="95"/>
        <v>748.9</v>
      </c>
      <c r="AD101" s="6">
        <f t="shared" si="95"/>
        <v>20</v>
      </c>
      <c r="AE101" s="140">
        <f t="shared" si="95"/>
        <v>3.3</v>
      </c>
      <c r="AF101" s="19"/>
      <c r="AG101" s="136" t="s">
        <v>31</v>
      </c>
      <c r="AH101" s="8">
        <f>(AH100*10.74)</f>
        <v>34.905000000000001</v>
      </c>
      <c r="AI101" s="8">
        <f>(AI100*2.2)</f>
        <v>11.55</v>
      </c>
      <c r="AJ101" s="8">
        <f>(AJ100*0.25)</f>
        <v>0.46875</v>
      </c>
      <c r="AK101" s="209">
        <f>AK100+AL100</f>
        <v>15</v>
      </c>
      <c r="AL101" s="210"/>
      <c r="AM101" s="14"/>
      <c r="AN101" s="32" t="s">
        <v>48</v>
      </c>
      <c r="AO101" s="33">
        <v>11.2</v>
      </c>
      <c r="AP101" s="34">
        <v>7.49</v>
      </c>
      <c r="AQ101" s="93"/>
      <c r="AR101" s="43" t="s">
        <v>43</v>
      </c>
      <c r="AS101" s="16">
        <v>0.24199999999999999</v>
      </c>
      <c r="AT101" s="2" t="s">
        <v>46</v>
      </c>
      <c r="AU101" s="49">
        <v>0</v>
      </c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</row>
    <row r="102" spans="1:81" ht="19.5" customHeight="1" thickBot="1" x14ac:dyDescent="0.35">
      <c r="A102" s="199"/>
      <c r="B102" s="109" t="s">
        <v>3</v>
      </c>
      <c r="C102" s="119">
        <f t="shared" ref="C102:J102" si="96">C100-C101</f>
        <v>1049100</v>
      </c>
      <c r="D102" s="119">
        <f t="shared" si="96"/>
        <v>8201</v>
      </c>
      <c r="E102" s="119">
        <f t="shared" si="96"/>
        <v>36140</v>
      </c>
      <c r="F102" s="120">
        <f t="shared" si="96"/>
        <v>22440</v>
      </c>
      <c r="G102" s="119">
        <f t="shared" si="96"/>
        <v>0</v>
      </c>
      <c r="H102" s="119">
        <f t="shared" si="96"/>
        <v>0</v>
      </c>
      <c r="I102" s="119">
        <f t="shared" si="96"/>
        <v>0</v>
      </c>
      <c r="J102" s="120">
        <f t="shared" si="96"/>
        <v>0</v>
      </c>
      <c r="K102" s="254"/>
      <c r="L102" s="239"/>
      <c r="M102" s="239"/>
      <c r="N102" s="239"/>
      <c r="O102" s="204"/>
      <c r="P102" s="205"/>
      <c r="Q102" s="73" t="s">
        <v>3</v>
      </c>
      <c r="R102" s="55">
        <f>R100-R101</f>
        <v>1010900</v>
      </c>
      <c r="S102" s="83"/>
      <c r="T102" s="208"/>
      <c r="U102" s="257"/>
      <c r="V102" s="83"/>
      <c r="W102" s="63" t="s">
        <v>3</v>
      </c>
      <c r="X102" s="65">
        <f>X100-X101</f>
        <v>12.699999999999932</v>
      </c>
      <c r="Y102" s="65">
        <f t="shared" ref="Y102:AE102" si="97">Y100-Y101</f>
        <v>0</v>
      </c>
      <c r="Z102" s="65">
        <f t="shared" si="97"/>
        <v>0.10000000000000053</v>
      </c>
      <c r="AA102" s="65">
        <f t="shared" si="97"/>
        <v>0</v>
      </c>
      <c r="AB102" s="65">
        <f t="shared" si="97"/>
        <v>13.100000000000023</v>
      </c>
      <c r="AC102" s="65">
        <f t="shared" si="97"/>
        <v>0</v>
      </c>
      <c r="AD102" s="65">
        <f t="shared" si="97"/>
        <v>0</v>
      </c>
      <c r="AE102" s="142">
        <f t="shared" si="97"/>
        <v>0.10000000000000009</v>
      </c>
      <c r="AF102" s="19"/>
      <c r="AG102" s="137" t="s">
        <v>33</v>
      </c>
      <c r="AH102" s="132">
        <f>(AH101)/((K100/1000000)*8.34)</f>
        <v>3.9893735569165494</v>
      </c>
      <c r="AI102" s="132">
        <f>(AI101)/((K100/1000000)*8.34)</f>
        <v>1.320076338128811</v>
      </c>
      <c r="AJ102" s="132">
        <f>(AJ101)/((K100/1000000)*8.34)</f>
        <v>5.3574526709773168E-2</v>
      </c>
      <c r="AK102" s="211">
        <f>(AK101)/((K100/1000000)*8.34)</f>
        <v>1.7143848547127414</v>
      </c>
      <c r="AL102" s="212"/>
      <c r="AM102" s="14"/>
      <c r="AN102" s="85"/>
      <c r="AO102" s="17"/>
      <c r="AP102" s="17"/>
      <c r="AQ102" s="93"/>
      <c r="AR102" s="133" t="s">
        <v>64</v>
      </c>
      <c r="AS102" s="130">
        <v>0.89</v>
      </c>
      <c r="AT102" s="134" t="s">
        <v>63</v>
      </c>
      <c r="AU102" s="48">
        <v>3.6999999999999998E-2</v>
      </c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</row>
    <row r="103" spans="1:81" ht="2.1" customHeight="1" thickBot="1" x14ac:dyDescent="0.3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86"/>
      <c r="T103" s="1"/>
      <c r="U103" s="129"/>
      <c r="V103" s="89"/>
      <c r="W103" s="3"/>
      <c r="X103" s="144"/>
      <c r="Y103" s="144"/>
      <c r="Z103" s="144"/>
      <c r="AA103" s="144"/>
      <c r="AB103" s="144"/>
      <c r="AC103" s="144"/>
      <c r="AD103" s="144"/>
      <c r="AE103" s="144"/>
      <c r="AF103" s="1"/>
      <c r="AG103" s="1"/>
      <c r="AH103" s="1"/>
      <c r="AI103" s="1"/>
      <c r="AJ103" s="1"/>
      <c r="AK103" s="1"/>
      <c r="AL103" s="1"/>
      <c r="AM103" s="86"/>
      <c r="AN103" s="86"/>
      <c r="AO103" s="1"/>
      <c r="AP103" s="1"/>
      <c r="AQ103" s="86"/>
      <c r="AR103" s="9"/>
      <c r="AS103" s="9"/>
      <c r="AT103" s="9"/>
      <c r="AU103" s="9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</row>
    <row r="104" spans="1:81" ht="18.75" customHeight="1" x14ac:dyDescent="0.3">
      <c r="A104" s="197">
        <v>26</v>
      </c>
      <c r="B104" s="110" t="s">
        <v>54</v>
      </c>
      <c r="C104" s="115">
        <v>72251800</v>
      </c>
      <c r="D104" s="50">
        <v>652605</v>
      </c>
      <c r="E104" s="50">
        <v>1304840</v>
      </c>
      <c r="F104" s="52">
        <v>2527450</v>
      </c>
      <c r="G104" s="115">
        <v>50511800</v>
      </c>
      <c r="H104" s="50">
        <v>401644</v>
      </c>
      <c r="I104" s="50">
        <v>1800430</v>
      </c>
      <c r="J104" s="52">
        <v>2754150</v>
      </c>
      <c r="K104" s="252">
        <f>C106+G106</f>
        <v>1219500</v>
      </c>
      <c r="L104" s="237"/>
      <c r="M104" s="236">
        <f>D106+E106+F106+H106+I106+J106</f>
        <v>253030</v>
      </c>
      <c r="N104" s="237"/>
      <c r="O104" s="200">
        <f>M104+K104</f>
        <v>1472530</v>
      </c>
      <c r="P104" s="201"/>
      <c r="Q104" s="56" t="s">
        <v>10</v>
      </c>
      <c r="R104" s="52">
        <v>881227900</v>
      </c>
      <c r="S104" s="82"/>
      <c r="T104" s="206">
        <v>0</v>
      </c>
      <c r="U104" s="255">
        <v>1.03</v>
      </c>
      <c r="V104" s="82"/>
      <c r="W104" s="135" t="s">
        <v>10</v>
      </c>
      <c r="X104" s="60">
        <v>978.4</v>
      </c>
      <c r="Y104" s="60">
        <v>712.3</v>
      </c>
      <c r="Z104" s="60">
        <v>5.7</v>
      </c>
      <c r="AA104" s="60">
        <v>16.899999999999999</v>
      </c>
      <c r="AB104" s="60">
        <v>1025.5</v>
      </c>
      <c r="AC104" s="60">
        <v>765.7</v>
      </c>
      <c r="AD104" s="60">
        <v>20.5</v>
      </c>
      <c r="AE104" s="141">
        <v>3.4</v>
      </c>
      <c r="AF104" s="19"/>
      <c r="AG104" s="135" t="s">
        <v>34</v>
      </c>
      <c r="AH104" s="22">
        <v>2.875</v>
      </c>
      <c r="AI104" s="22">
        <v>8.375</v>
      </c>
      <c r="AJ104" s="22">
        <v>2.125</v>
      </c>
      <c r="AK104" s="22">
        <v>14</v>
      </c>
      <c r="AL104" s="23">
        <v>0</v>
      </c>
      <c r="AM104" s="92"/>
      <c r="AN104" s="98" t="s">
        <v>47</v>
      </c>
      <c r="AO104" s="30">
        <v>8.5</v>
      </c>
      <c r="AP104" s="31">
        <v>7.1</v>
      </c>
      <c r="AQ104" s="93"/>
      <c r="AR104" s="41" t="s">
        <v>44</v>
      </c>
      <c r="AS104" s="77">
        <v>0</v>
      </c>
      <c r="AT104" s="42" t="s">
        <v>45</v>
      </c>
      <c r="AU104" s="78">
        <v>4.3999999999999997E-2</v>
      </c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</row>
    <row r="105" spans="1:81" ht="19.5" customHeight="1" thickBot="1" x14ac:dyDescent="0.35">
      <c r="A105" s="198"/>
      <c r="B105" s="111" t="s">
        <v>53</v>
      </c>
      <c r="C105" s="116">
        <f t="shared" ref="C105:J105" si="98">C100</f>
        <v>72251800</v>
      </c>
      <c r="D105" s="117">
        <f t="shared" si="98"/>
        <v>652605</v>
      </c>
      <c r="E105" s="117">
        <f t="shared" si="98"/>
        <v>1304840</v>
      </c>
      <c r="F105" s="118">
        <f t="shared" si="98"/>
        <v>2527450</v>
      </c>
      <c r="G105" s="116">
        <f t="shared" si="98"/>
        <v>49292300</v>
      </c>
      <c r="H105" s="117">
        <f t="shared" si="98"/>
        <v>394494</v>
      </c>
      <c r="I105" s="117">
        <f t="shared" si="98"/>
        <v>1689480</v>
      </c>
      <c r="J105" s="118">
        <f t="shared" si="98"/>
        <v>2619220</v>
      </c>
      <c r="K105" s="253"/>
      <c r="L105" s="238"/>
      <c r="M105" s="238"/>
      <c r="N105" s="238"/>
      <c r="O105" s="202"/>
      <c r="P105" s="203"/>
      <c r="Q105" s="20" t="s">
        <v>11</v>
      </c>
      <c r="R105" s="53">
        <f>R100</f>
        <v>880247500</v>
      </c>
      <c r="S105" s="82"/>
      <c r="T105" s="207"/>
      <c r="U105" s="256"/>
      <c r="V105" s="82"/>
      <c r="W105" s="136" t="s">
        <v>11</v>
      </c>
      <c r="X105" s="6">
        <f t="shared" ref="X105:AE105" si="99">X100</f>
        <v>978.4</v>
      </c>
      <c r="Y105" s="6">
        <f t="shared" si="99"/>
        <v>697.3</v>
      </c>
      <c r="Z105" s="6">
        <f t="shared" si="99"/>
        <v>5.4</v>
      </c>
      <c r="AA105" s="6">
        <f t="shared" si="99"/>
        <v>16.8</v>
      </c>
      <c r="AB105" s="6">
        <f t="shared" si="99"/>
        <v>1025.5</v>
      </c>
      <c r="AC105" s="6">
        <f t="shared" si="99"/>
        <v>748.9</v>
      </c>
      <c r="AD105" s="6">
        <f t="shared" si="99"/>
        <v>20</v>
      </c>
      <c r="AE105" s="140">
        <f t="shared" si="99"/>
        <v>3.4</v>
      </c>
      <c r="AF105" s="19"/>
      <c r="AG105" s="136" t="s">
        <v>31</v>
      </c>
      <c r="AH105" s="8">
        <f>(AH104*10.74)</f>
        <v>30.877500000000001</v>
      </c>
      <c r="AI105" s="8">
        <f>(AI104*2.2)</f>
        <v>18.425000000000001</v>
      </c>
      <c r="AJ105" s="8">
        <f>(AJ104*0.25)</f>
        <v>0.53125</v>
      </c>
      <c r="AK105" s="209">
        <f>AK104+AL104</f>
        <v>14</v>
      </c>
      <c r="AL105" s="210"/>
      <c r="AM105" s="14"/>
      <c r="AN105" s="32" t="s">
        <v>48</v>
      </c>
      <c r="AO105" s="33">
        <v>11</v>
      </c>
      <c r="AP105" s="34">
        <v>7.23</v>
      </c>
      <c r="AQ105" s="93"/>
      <c r="AR105" s="43" t="s">
        <v>43</v>
      </c>
      <c r="AS105" s="16">
        <v>0</v>
      </c>
      <c r="AT105" s="2" t="s">
        <v>46</v>
      </c>
      <c r="AU105" s="49">
        <v>0.29799999999999999</v>
      </c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</row>
    <row r="106" spans="1:81" ht="19.5" customHeight="1" thickBot="1" x14ac:dyDescent="0.35">
      <c r="A106" s="199"/>
      <c r="B106" s="109" t="s">
        <v>3</v>
      </c>
      <c r="C106" s="119">
        <f t="shared" ref="C106:J106" si="100">C104-C105</f>
        <v>0</v>
      </c>
      <c r="D106" s="119">
        <f t="shared" si="100"/>
        <v>0</v>
      </c>
      <c r="E106" s="119">
        <f t="shared" si="100"/>
        <v>0</v>
      </c>
      <c r="F106" s="120">
        <f t="shared" si="100"/>
        <v>0</v>
      </c>
      <c r="G106" s="119">
        <f t="shared" si="100"/>
        <v>1219500</v>
      </c>
      <c r="H106" s="119">
        <f t="shared" si="100"/>
        <v>7150</v>
      </c>
      <c r="I106" s="119">
        <f t="shared" si="100"/>
        <v>110950</v>
      </c>
      <c r="J106" s="120">
        <f t="shared" si="100"/>
        <v>134930</v>
      </c>
      <c r="K106" s="254"/>
      <c r="L106" s="239"/>
      <c r="M106" s="239"/>
      <c r="N106" s="239"/>
      <c r="O106" s="204"/>
      <c r="P106" s="205"/>
      <c r="Q106" s="73" t="s">
        <v>3</v>
      </c>
      <c r="R106" s="55">
        <f>R104-R105</f>
        <v>980400</v>
      </c>
      <c r="S106" s="83"/>
      <c r="T106" s="208"/>
      <c r="U106" s="257"/>
      <c r="V106" s="83"/>
      <c r="W106" s="63" t="s">
        <v>3</v>
      </c>
      <c r="X106" s="65">
        <f>X104-X105</f>
        <v>0</v>
      </c>
      <c r="Y106" s="65">
        <f t="shared" ref="Y106:AE106" si="101">Y104-Y105</f>
        <v>15</v>
      </c>
      <c r="Z106" s="65">
        <f t="shared" si="101"/>
        <v>0.29999999999999982</v>
      </c>
      <c r="AA106" s="65">
        <f t="shared" si="101"/>
        <v>9.9999999999997868E-2</v>
      </c>
      <c r="AB106" s="65">
        <f t="shared" si="101"/>
        <v>0</v>
      </c>
      <c r="AC106" s="65">
        <f t="shared" si="101"/>
        <v>16.800000000000068</v>
      </c>
      <c r="AD106" s="65">
        <f t="shared" si="101"/>
        <v>0.5</v>
      </c>
      <c r="AE106" s="142">
        <f t="shared" si="101"/>
        <v>0</v>
      </c>
      <c r="AF106" s="19"/>
      <c r="AG106" s="137" t="s">
        <v>33</v>
      </c>
      <c r="AH106" s="132">
        <f>(AH105)/((K104/1000000)*8.34)</f>
        <v>3.0359476256633067</v>
      </c>
      <c r="AI106" s="132">
        <f>(AI105)/((K104/1000000)*8.34)</f>
        <v>1.8115888592938687</v>
      </c>
      <c r="AJ106" s="132">
        <f>(AJ105)/((K104/1000000)*8.34)</f>
        <v>5.2233735766614255E-2</v>
      </c>
      <c r="AK106" s="211">
        <f>(AK105)/((K104/1000000)*8.34)</f>
        <v>1.3765125660848934</v>
      </c>
      <c r="AL106" s="212"/>
      <c r="AM106" s="14"/>
      <c r="AN106" s="85"/>
      <c r="AO106" s="17"/>
      <c r="AP106" s="17"/>
      <c r="AQ106" s="93"/>
      <c r="AR106" s="133" t="s">
        <v>64</v>
      </c>
      <c r="AS106" s="130">
        <v>0.69</v>
      </c>
      <c r="AT106" s="134" t="s">
        <v>63</v>
      </c>
      <c r="AU106" s="48">
        <v>4.2000000000000003E-2</v>
      </c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</row>
    <row r="107" spans="1:81" ht="2.1" customHeight="1" thickBot="1" x14ac:dyDescent="0.3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86"/>
      <c r="T107" s="1"/>
      <c r="U107" s="129"/>
      <c r="V107" s="89"/>
      <c r="W107" s="3"/>
      <c r="X107" s="144"/>
      <c r="Y107" s="144"/>
      <c r="Z107" s="144"/>
      <c r="AA107" s="144"/>
      <c r="AB107" s="144"/>
      <c r="AC107" s="144"/>
      <c r="AD107" s="144"/>
      <c r="AE107" s="144"/>
      <c r="AF107" s="1"/>
      <c r="AG107" s="1"/>
      <c r="AH107" s="1"/>
      <c r="AI107" s="1"/>
      <c r="AJ107" s="1"/>
      <c r="AK107" s="1"/>
      <c r="AL107" s="1"/>
      <c r="AM107" s="86"/>
      <c r="AN107" s="86"/>
      <c r="AO107" s="1"/>
      <c r="AP107" s="1"/>
      <c r="AQ107" s="86"/>
      <c r="AR107" s="9"/>
      <c r="AS107" s="9"/>
      <c r="AT107" s="9"/>
      <c r="AU107" s="9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</row>
    <row r="108" spans="1:81" ht="18.75" customHeight="1" x14ac:dyDescent="0.3">
      <c r="A108" s="197">
        <v>27</v>
      </c>
      <c r="B108" s="110" t="s">
        <v>54</v>
      </c>
      <c r="C108" s="115">
        <v>72858400</v>
      </c>
      <c r="D108" s="50">
        <v>652605</v>
      </c>
      <c r="E108" s="50">
        <v>1304840</v>
      </c>
      <c r="F108" s="52">
        <v>2549050</v>
      </c>
      <c r="G108" s="115">
        <v>50626900</v>
      </c>
      <c r="H108" s="50">
        <v>401644</v>
      </c>
      <c r="I108" s="50">
        <v>1832480</v>
      </c>
      <c r="J108" s="52">
        <v>2813380</v>
      </c>
      <c r="K108" s="252">
        <f>C110+G110</f>
        <v>721700</v>
      </c>
      <c r="L108" s="237"/>
      <c r="M108" s="236">
        <f>D110+E110+F110+H110+I110+J110</f>
        <v>112880</v>
      </c>
      <c r="N108" s="237"/>
      <c r="O108" s="200">
        <f>M108+K108</f>
        <v>834580</v>
      </c>
      <c r="P108" s="201"/>
      <c r="Q108" s="56" t="s">
        <v>10</v>
      </c>
      <c r="R108" s="52">
        <v>882151600</v>
      </c>
      <c r="S108" s="82"/>
      <c r="T108" s="206">
        <v>0</v>
      </c>
      <c r="U108" s="255">
        <v>1.04</v>
      </c>
      <c r="V108" s="82"/>
      <c r="W108" s="135" t="s">
        <v>10</v>
      </c>
      <c r="X108" s="60">
        <v>985.8</v>
      </c>
      <c r="Y108" s="60">
        <v>713.8</v>
      </c>
      <c r="Z108" s="60">
        <v>5.7</v>
      </c>
      <c r="AA108" s="60">
        <v>17</v>
      </c>
      <c r="AB108" s="60">
        <v>1033.2</v>
      </c>
      <c r="AC108" s="60">
        <v>767.8</v>
      </c>
      <c r="AD108" s="60">
        <v>20.7</v>
      </c>
      <c r="AE108" s="141">
        <v>3.4</v>
      </c>
      <c r="AF108" s="19"/>
      <c r="AG108" s="135" t="s">
        <v>34</v>
      </c>
      <c r="AH108" s="22">
        <v>1.875</v>
      </c>
      <c r="AI108" s="22">
        <v>6</v>
      </c>
      <c r="AJ108" s="22">
        <v>1.375</v>
      </c>
      <c r="AK108" s="22">
        <v>9</v>
      </c>
      <c r="AL108" s="23">
        <v>0</v>
      </c>
      <c r="AM108" s="92"/>
      <c r="AN108" s="98" t="s">
        <v>47</v>
      </c>
      <c r="AO108" s="30">
        <v>9.1999999999999993</v>
      </c>
      <c r="AP108" s="31">
        <v>7.07</v>
      </c>
      <c r="AQ108" s="93"/>
      <c r="AR108" s="41" t="s">
        <v>44</v>
      </c>
      <c r="AS108" s="77">
        <v>0</v>
      </c>
      <c r="AT108" s="42" t="s">
        <v>45</v>
      </c>
      <c r="AU108" s="78">
        <v>0.38400000000000001</v>
      </c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</row>
    <row r="109" spans="1:81" ht="19.5" customHeight="1" thickBot="1" x14ac:dyDescent="0.35">
      <c r="A109" s="198"/>
      <c r="B109" s="111" t="s">
        <v>53</v>
      </c>
      <c r="C109" s="116">
        <f t="shared" ref="C109:J109" si="102">C104</f>
        <v>72251800</v>
      </c>
      <c r="D109" s="117">
        <f t="shared" si="102"/>
        <v>652605</v>
      </c>
      <c r="E109" s="117">
        <f t="shared" si="102"/>
        <v>1304840</v>
      </c>
      <c r="F109" s="118">
        <f t="shared" si="102"/>
        <v>2527450</v>
      </c>
      <c r="G109" s="116">
        <f t="shared" si="102"/>
        <v>50511800</v>
      </c>
      <c r="H109" s="117">
        <f t="shared" si="102"/>
        <v>401644</v>
      </c>
      <c r="I109" s="117">
        <f t="shared" si="102"/>
        <v>1800430</v>
      </c>
      <c r="J109" s="118">
        <f t="shared" si="102"/>
        <v>2754150</v>
      </c>
      <c r="K109" s="253"/>
      <c r="L109" s="238"/>
      <c r="M109" s="238"/>
      <c r="N109" s="238"/>
      <c r="O109" s="202"/>
      <c r="P109" s="203"/>
      <c r="Q109" s="20" t="s">
        <v>11</v>
      </c>
      <c r="R109" s="53">
        <f>R104</f>
        <v>881227900</v>
      </c>
      <c r="S109" s="82"/>
      <c r="T109" s="207"/>
      <c r="U109" s="256"/>
      <c r="V109" s="82"/>
      <c r="W109" s="136" t="s">
        <v>11</v>
      </c>
      <c r="X109" s="6">
        <f t="shared" ref="X109:AE109" si="103">X104</f>
        <v>978.4</v>
      </c>
      <c r="Y109" s="6">
        <f t="shared" si="103"/>
        <v>712.3</v>
      </c>
      <c r="Z109" s="6">
        <f t="shared" si="103"/>
        <v>5.7</v>
      </c>
      <c r="AA109" s="6">
        <f t="shared" si="103"/>
        <v>16.899999999999999</v>
      </c>
      <c r="AB109" s="6">
        <f t="shared" si="103"/>
        <v>1025.5</v>
      </c>
      <c r="AC109" s="6">
        <f t="shared" si="103"/>
        <v>765.7</v>
      </c>
      <c r="AD109" s="6">
        <f t="shared" si="103"/>
        <v>20.5</v>
      </c>
      <c r="AE109" s="140">
        <f t="shared" si="103"/>
        <v>3.4</v>
      </c>
      <c r="AF109" s="19"/>
      <c r="AG109" s="136" t="s">
        <v>31</v>
      </c>
      <c r="AH109" s="8">
        <f>(AH108*10.74)</f>
        <v>20.137499999999999</v>
      </c>
      <c r="AI109" s="8">
        <f>(AI108*2.2)</f>
        <v>13.200000000000001</v>
      </c>
      <c r="AJ109" s="8">
        <f>(AJ108*0.25)</f>
        <v>0.34375</v>
      </c>
      <c r="AK109" s="209">
        <f>AK108+AL108</f>
        <v>9</v>
      </c>
      <c r="AL109" s="210"/>
      <c r="AM109" s="14"/>
      <c r="AN109" s="32" t="s">
        <v>48</v>
      </c>
      <c r="AO109" s="33">
        <v>10.1</v>
      </c>
      <c r="AP109" s="34">
        <v>7.52</v>
      </c>
      <c r="AQ109" s="93"/>
      <c r="AR109" s="43" t="s">
        <v>43</v>
      </c>
      <c r="AS109" s="16">
        <v>0</v>
      </c>
      <c r="AT109" s="2" t="s">
        <v>46</v>
      </c>
      <c r="AU109" s="49">
        <v>4.2999999999999997E-2</v>
      </c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</row>
    <row r="110" spans="1:81" ht="19.5" customHeight="1" thickBot="1" x14ac:dyDescent="0.35">
      <c r="A110" s="199"/>
      <c r="B110" s="109" t="s">
        <v>3</v>
      </c>
      <c r="C110" s="119">
        <f t="shared" ref="C110:J110" si="104">C108-C109</f>
        <v>606600</v>
      </c>
      <c r="D110" s="119">
        <f t="shared" si="104"/>
        <v>0</v>
      </c>
      <c r="E110" s="119">
        <f t="shared" si="104"/>
        <v>0</v>
      </c>
      <c r="F110" s="120">
        <f t="shared" si="104"/>
        <v>21600</v>
      </c>
      <c r="G110" s="119">
        <f t="shared" si="104"/>
        <v>115100</v>
      </c>
      <c r="H110" s="119">
        <f t="shared" si="104"/>
        <v>0</v>
      </c>
      <c r="I110" s="119">
        <f t="shared" si="104"/>
        <v>32050</v>
      </c>
      <c r="J110" s="120">
        <f t="shared" si="104"/>
        <v>59230</v>
      </c>
      <c r="K110" s="254"/>
      <c r="L110" s="239"/>
      <c r="M110" s="239"/>
      <c r="N110" s="239"/>
      <c r="O110" s="204"/>
      <c r="P110" s="205"/>
      <c r="Q110" s="73" t="s">
        <v>3</v>
      </c>
      <c r="R110" s="55">
        <f>R108-R109</f>
        <v>923700</v>
      </c>
      <c r="S110" s="83"/>
      <c r="T110" s="208"/>
      <c r="U110" s="257"/>
      <c r="V110" s="83"/>
      <c r="W110" s="63" t="s">
        <v>3</v>
      </c>
      <c r="X110" s="65">
        <f>X108-X109</f>
        <v>7.3999999999999773</v>
      </c>
      <c r="Y110" s="65">
        <f t="shared" ref="Y110:AE110" si="105">Y108-Y109</f>
        <v>1.5</v>
      </c>
      <c r="Z110" s="65">
        <f t="shared" si="105"/>
        <v>0</v>
      </c>
      <c r="AA110" s="65">
        <f t="shared" si="105"/>
        <v>0.10000000000000142</v>
      </c>
      <c r="AB110" s="65">
        <f t="shared" si="105"/>
        <v>7.7000000000000455</v>
      </c>
      <c r="AC110" s="65">
        <f t="shared" si="105"/>
        <v>2.0999999999999091</v>
      </c>
      <c r="AD110" s="65">
        <f t="shared" si="105"/>
        <v>0.19999999999999929</v>
      </c>
      <c r="AE110" s="142">
        <f t="shared" si="105"/>
        <v>0</v>
      </c>
      <c r="AF110" s="19"/>
      <c r="AG110" s="137" t="s">
        <v>33</v>
      </c>
      <c r="AH110" s="132">
        <f>(AH109)/((K108/1000000)*8.34)</f>
        <v>3.3456676532128875</v>
      </c>
      <c r="AI110" s="132">
        <f>(AI109)/((K108/1000000)*8.34)</f>
        <v>2.1930633406535134</v>
      </c>
      <c r="AJ110" s="132">
        <f>(AJ109)/((K108/1000000)*8.34)</f>
        <v>5.7111024496185235E-2</v>
      </c>
      <c r="AK110" s="211">
        <f>(AK109)/((K108/1000000)*8.34)</f>
        <v>1.4952704595364861</v>
      </c>
      <c r="AL110" s="212"/>
      <c r="AM110" s="14"/>
      <c r="AN110" s="85"/>
      <c r="AO110" s="17"/>
      <c r="AP110" s="17"/>
      <c r="AQ110" s="93"/>
      <c r="AR110" s="133" t="s">
        <v>64</v>
      </c>
      <c r="AS110" s="130">
        <v>0.72</v>
      </c>
      <c r="AT110" s="134" t="s">
        <v>63</v>
      </c>
      <c r="AU110" s="48">
        <v>3.7999999999999999E-2</v>
      </c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</row>
    <row r="111" spans="1:81" ht="2.1" customHeight="1" thickBot="1" x14ac:dyDescent="0.3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86"/>
      <c r="T111" s="1"/>
      <c r="U111" s="129"/>
      <c r="V111" s="89"/>
      <c r="W111" s="3"/>
      <c r="X111" s="144"/>
      <c r="Y111" s="144"/>
      <c r="Z111" s="144"/>
      <c r="AA111" s="144"/>
      <c r="AB111" s="144"/>
      <c r="AC111" s="144"/>
      <c r="AD111" s="144"/>
      <c r="AE111" s="144"/>
      <c r="AF111" s="1"/>
      <c r="AG111" s="1"/>
      <c r="AH111" s="1"/>
      <c r="AI111" s="1"/>
      <c r="AJ111" s="1"/>
      <c r="AK111" s="1"/>
      <c r="AL111" s="1"/>
      <c r="AM111" s="86"/>
      <c r="AN111" s="86"/>
      <c r="AO111" s="1"/>
      <c r="AP111" s="1"/>
      <c r="AQ111" s="86"/>
      <c r="AR111" s="9"/>
      <c r="AS111" s="9"/>
      <c r="AT111" s="9"/>
      <c r="AU111" s="9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</row>
    <row r="112" spans="1:81" ht="18.75" customHeight="1" x14ac:dyDescent="0.3">
      <c r="A112" s="197">
        <v>28</v>
      </c>
      <c r="B112" s="110" t="s">
        <v>54</v>
      </c>
      <c r="C112" s="115">
        <v>73622200</v>
      </c>
      <c r="D112" s="50">
        <v>660820</v>
      </c>
      <c r="E112" s="50">
        <v>1340970</v>
      </c>
      <c r="F112" s="52">
        <v>2578540</v>
      </c>
      <c r="G112" s="115">
        <v>50626900</v>
      </c>
      <c r="H112" s="50">
        <v>401644</v>
      </c>
      <c r="I112" s="50">
        <v>1832480</v>
      </c>
      <c r="J112" s="52">
        <v>2813380</v>
      </c>
      <c r="K112" s="252">
        <f>C114+G114</f>
        <v>763800</v>
      </c>
      <c r="L112" s="237"/>
      <c r="M112" s="236">
        <f>D114+E114+F114+H114+I114+J114</f>
        <v>73835</v>
      </c>
      <c r="N112" s="237"/>
      <c r="O112" s="200">
        <f>M112+K112</f>
        <v>837635</v>
      </c>
      <c r="P112" s="201"/>
      <c r="Q112" s="56" t="s">
        <v>10</v>
      </c>
      <c r="R112" s="52">
        <v>883106900</v>
      </c>
      <c r="S112" s="82"/>
      <c r="T112" s="206">
        <v>0</v>
      </c>
      <c r="U112" s="255">
        <v>1.08</v>
      </c>
      <c r="V112" s="82"/>
      <c r="W112" s="135" t="s">
        <v>10</v>
      </c>
      <c r="X112" s="60">
        <v>995</v>
      </c>
      <c r="Y112" s="60">
        <v>713.8</v>
      </c>
      <c r="Z112" s="60">
        <v>5.7</v>
      </c>
      <c r="AA112" s="60">
        <v>17.100000000000001</v>
      </c>
      <c r="AB112" s="60">
        <v>1043</v>
      </c>
      <c r="AC112" s="60">
        <v>767.8</v>
      </c>
      <c r="AD112" s="60">
        <v>20.9</v>
      </c>
      <c r="AE112" s="141">
        <v>3.5</v>
      </c>
      <c r="AF112" s="19"/>
      <c r="AG112" s="135" t="s">
        <v>34</v>
      </c>
      <c r="AH112" s="22">
        <v>1.875</v>
      </c>
      <c r="AI112" s="22">
        <v>6</v>
      </c>
      <c r="AJ112" s="22">
        <v>1.875</v>
      </c>
      <c r="AK112" s="22">
        <v>10</v>
      </c>
      <c r="AL112" s="23">
        <v>0</v>
      </c>
      <c r="AM112" s="92"/>
      <c r="AN112" s="98" t="s">
        <v>47</v>
      </c>
      <c r="AO112" s="30">
        <v>9.5</v>
      </c>
      <c r="AP112" s="31">
        <v>7.14</v>
      </c>
      <c r="AQ112" s="93"/>
      <c r="AR112" s="41" t="s">
        <v>44</v>
      </c>
      <c r="AS112" s="77">
        <v>3.3000000000000002E-2</v>
      </c>
      <c r="AT112" s="42" t="s">
        <v>45</v>
      </c>
      <c r="AU112" s="78">
        <v>0</v>
      </c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</row>
    <row r="113" spans="1:81" ht="19.5" customHeight="1" thickBot="1" x14ac:dyDescent="0.35">
      <c r="A113" s="198"/>
      <c r="B113" s="111" t="s">
        <v>53</v>
      </c>
      <c r="C113" s="116">
        <f t="shared" ref="C113:J113" si="106">C108</f>
        <v>72858400</v>
      </c>
      <c r="D113" s="117">
        <f t="shared" si="106"/>
        <v>652605</v>
      </c>
      <c r="E113" s="117">
        <f t="shared" si="106"/>
        <v>1304840</v>
      </c>
      <c r="F113" s="118">
        <f t="shared" si="106"/>
        <v>2549050</v>
      </c>
      <c r="G113" s="116">
        <f t="shared" si="106"/>
        <v>50626900</v>
      </c>
      <c r="H113" s="117">
        <f t="shared" si="106"/>
        <v>401644</v>
      </c>
      <c r="I113" s="117">
        <f t="shared" si="106"/>
        <v>1832480</v>
      </c>
      <c r="J113" s="118">
        <f t="shared" si="106"/>
        <v>2813380</v>
      </c>
      <c r="K113" s="253"/>
      <c r="L113" s="238"/>
      <c r="M113" s="238"/>
      <c r="N113" s="238"/>
      <c r="O113" s="202"/>
      <c r="P113" s="203"/>
      <c r="Q113" s="20" t="s">
        <v>11</v>
      </c>
      <c r="R113" s="53">
        <f>R108</f>
        <v>882151600</v>
      </c>
      <c r="S113" s="82"/>
      <c r="T113" s="207"/>
      <c r="U113" s="256"/>
      <c r="V113" s="82"/>
      <c r="W113" s="136" t="s">
        <v>11</v>
      </c>
      <c r="X113" s="6">
        <f t="shared" ref="X113:AE113" si="107">X108</f>
        <v>985.8</v>
      </c>
      <c r="Y113" s="6">
        <f t="shared" si="107"/>
        <v>713.8</v>
      </c>
      <c r="Z113" s="6">
        <f t="shared" si="107"/>
        <v>5.7</v>
      </c>
      <c r="AA113" s="6">
        <f t="shared" si="107"/>
        <v>17</v>
      </c>
      <c r="AB113" s="6">
        <f t="shared" si="107"/>
        <v>1033.2</v>
      </c>
      <c r="AC113" s="6">
        <f t="shared" si="107"/>
        <v>767.8</v>
      </c>
      <c r="AD113" s="6">
        <f t="shared" si="107"/>
        <v>20.7</v>
      </c>
      <c r="AE113" s="140">
        <f t="shared" si="107"/>
        <v>3.4</v>
      </c>
      <c r="AF113" s="19"/>
      <c r="AG113" s="136" t="s">
        <v>31</v>
      </c>
      <c r="AH113" s="8">
        <f>(AH112*10.74)</f>
        <v>20.137499999999999</v>
      </c>
      <c r="AI113" s="8">
        <f>(AI112*2.2)</f>
        <v>13.200000000000001</v>
      </c>
      <c r="AJ113" s="8">
        <f>(AJ112*0.25)</f>
        <v>0.46875</v>
      </c>
      <c r="AK113" s="209">
        <f>AK112+AL112</f>
        <v>10</v>
      </c>
      <c r="AL113" s="210"/>
      <c r="AM113" s="14"/>
      <c r="AN113" s="32" t="s">
        <v>48</v>
      </c>
      <c r="AO113" s="33">
        <v>11.1</v>
      </c>
      <c r="AP113" s="34">
        <v>7.52</v>
      </c>
      <c r="AQ113" s="93"/>
      <c r="AR113" s="43" t="s">
        <v>43</v>
      </c>
      <c r="AS113" s="16">
        <v>0.23799999999999999</v>
      </c>
      <c r="AT113" s="2" t="s">
        <v>46</v>
      </c>
      <c r="AU113" s="49">
        <v>0</v>
      </c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</row>
    <row r="114" spans="1:81" ht="19.5" customHeight="1" thickBot="1" x14ac:dyDescent="0.35">
      <c r="A114" s="199"/>
      <c r="B114" s="109" t="s">
        <v>3</v>
      </c>
      <c r="C114" s="119">
        <f t="shared" ref="C114:J114" si="108">C112-C113</f>
        <v>763800</v>
      </c>
      <c r="D114" s="119">
        <f t="shared" si="108"/>
        <v>8215</v>
      </c>
      <c r="E114" s="119">
        <f t="shared" si="108"/>
        <v>36130</v>
      </c>
      <c r="F114" s="120">
        <f t="shared" si="108"/>
        <v>29490</v>
      </c>
      <c r="G114" s="119">
        <f t="shared" si="108"/>
        <v>0</v>
      </c>
      <c r="H114" s="119">
        <f t="shared" si="108"/>
        <v>0</v>
      </c>
      <c r="I114" s="119">
        <f t="shared" si="108"/>
        <v>0</v>
      </c>
      <c r="J114" s="120">
        <f t="shared" si="108"/>
        <v>0</v>
      </c>
      <c r="K114" s="254"/>
      <c r="L114" s="239"/>
      <c r="M114" s="239"/>
      <c r="N114" s="239"/>
      <c r="O114" s="204"/>
      <c r="P114" s="205"/>
      <c r="Q114" s="73" t="s">
        <v>3</v>
      </c>
      <c r="R114" s="55">
        <f>R112-R113</f>
        <v>955300</v>
      </c>
      <c r="S114" s="83"/>
      <c r="T114" s="208"/>
      <c r="U114" s="257"/>
      <c r="V114" s="83"/>
      <c r="W114" s="63" t="s">
        <v>3</v>
      </c>
      <c r="X114" s="65">
        <f>X112-X113</f>
        <v>9.2000000000000455</v>
      </c>
      <c r="Y114" s="65">
        <f t="shared" ref="Y114:AE114" si="109">Y112-Y113</f>
        <v>0</v>
      </c>
      <c r="Z114" s="65">
        <f t="shared" si="109"/>
        <v>0</v>
      </c>
      <c r="AA114" s="65">
        <f t="shared" si="109"/>
        <v>0.10000000000000142</v>
      </c>
      <c r="AB114" s="65">
        <f t="shared" si="109"/>
        <v>9.7999999999999545</v>
      </c>
      <c r="AC114" s="65">
        <f t="shared" si="109"/>
        <v>0</v>
      </c>
      <c r="AD114" s="65">
        <f t="shared" si="109"/>
        <v>0.19999999999999929</v>
      </c>
      <c r="AE114" s="142">
        <f t="shared" si="109"/>
        <v>0.10000000000000009</v>
      </c>
      <c r="AF114" s="19"/>
      <c r="AG114" s="137" t="s">
        <v>33</v>
      </c>
      <c r="AH114" s="132">
        <f>(AH113)/((K112/1000000)*8.34)</f>
        <v>3.1612573256398804</v>
      </c>
      <c r="AI114" s="132">
        <f>(AI113)/((K112/1000000)*8.34)</f>
        <v>2.0721835728589162</v>
      </c>
      <c r="AJ114" s="132">
        <f>(AJ113)/((K112/1000000)*8.34)</f>
        <v>7.3586064377092197E-2</v>
      </c>
      <c r="AK114" s="211">
        <f>(AK113)/((K112/1000000)*8.34)</f>
        <v>1.5698360400446334</v>
      </c>
      <c r="AL114" s="212"/>
      <c r="AM114" s="14"/>
      <c r="AN114" s="85"/>
      <c r="AO114" s="17"/>
      <c r="AP114" s="17"/>
      <c r="AQ114" s="93"/>
      <c r="AR114" s="133" t="s">
        <v>64</v>
      </c>
      <c r="AS114" s="130">
        <v>0.66</v>
      </c>
      <c r="AT114" s="134" t="s">
        <v>63</v>
      </c>
      <c r="AU114" s="48">
        <v>3.5000000000000003E-2</v>
      </c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</row>
    <row r="115" spans="1:81" ht="2.1" customHeight="1" thickBot="1" x14ac:dyDescent="0.3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86"/>
      <c r="T115" s="1"/>
      <c r="U115" s="129"/>
      <c r="V115" s="89"/>
      <c r="W115" s="3"/>
      <c r="X115" s="144"/>
      <c r="Y115" s="144"/>
      <c r="Z115" s="144"/>
      <c r="AA115" s="144"/>
      <c r="AB115" s="144"/>
      <c r="AC115" s="144"/>
      <c r="AD115" s="144"/>
      <c r="AE115" s="144"/>
      <c r="AF115" s="1"/>
      <c r="AG115" s="1"/>
      <c r="AH115" s="1"/>
      <c r="AI115" s="1"/>
      <c r="AJ115" s="1"/>
      <c r="AK115" s="1"/>
      <c r="AL115" s="1"/>
      <c r="AM115" s="86"/>
      <c r="AN115" s="86"/>
      <c r="AO115" s="1"/>
      <c r="AP115" s="1"/>
      <c r="AQ115" s="86"/>
      <c r="AR115" s="9"/>
      <c r="AS115" s="9"/>
      <c r="AT115" s="9"/>
      <c r="AU115" s="9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</row>
    <row r="116" spans="1:81" ht="18.75" customHeight="1" x14ac:dyDescent="0.3">
      <c r="A116" s="197">
        <v>29</v>
      </c>
      <c r="B116" s="110" t="s">
        <v>54</v>
      </c>
      <c r="C116" s="115">
        <v>74612800</v>
      </c>
      <c r="D116" s="50">
        <v>669029</v>
      </c>
      <c r="E116" s="50">
        <v>1340970</v>
      </c>
      <c r="F116" s="52">
        <v>2598320</v>
      </c>
      <c r="G116" s="115">
        <v>50626900</v>
      </c>
      <c r="H116" s="50">
        <v>401644</v>
      </c>
      <c r="I116" s="50">
        <v>1832480</v>
      </c>
      <c r="J116" s="52">
        <v>2813380</v>
      </c>
      <c r="K116" s="252">
        <f>C118+G118</f>
        <v>990600</v>
      </c>
      <c r="L116" s="237"/>
      <c r="M116" s="236">
        <f>D118+E118+F118+H118+I118+J118</f>
        <v>27989</v>
      </c>
      <c r="N116" s="237"/>
      <c r="O116" s="200">
        <f>M116+K116</f>
        <v>1018589</v>
      </c>
      <c r="P116" s="201"/>
      <c r="Q116" s="56" t="s">
        <v>10</v>
      </c>
      <c r="R116" s="52">
        <v>884004900</v>
      </c>
      <c r="S116" s="82"/>
      <c r="T116" s="206">
        <v>0</v>
      </c>
      <c r="U116" s="255">
        <v>1.06</v>
      </c>
      <c r="V116" s="82"/>
      <c r="W116" s="135" t="s">
        <v>10</v>
      </c>
      <c r="X116" s="60">
        <v>1007.1</v>
      </c>
      <c r="Y116" s="60">
        <v>713.8</v>
      </c>
      <c r="Z116" s="60">
        <v>5.7</v>
      </c>
      <c r="AA116" s="60">
        <v>17.2</v>
      </c>
      <c r="AB116" s="60">
        <v>1055.4000000000001</v>
      </c>
      <c r="AC116" s="60">
        <v>767.8</v>
      </c>
      <c r="AD116" s="60">
        <v>20.9</v>
      </c>
      <c r="AE116" s="141">
        <v>3.5</v>
      </c>
      <c r="AF116" s="19"/>
      <c r="AG116" s="135" t="s">
        <v>34</v>
      </c>
      <c r="AH116" s="22">
        <v>2.375</v>
      </c>
      <c r="AI116" s="22">
        <v>7.5</v>
      </c>
      <c r="AJ116" s="22">
        <v>1.875</v>
      </c>
      <c r="AK116" s="22">
        <v>13</v>
      </c>
      <c r="AL116" s="23">
        <v>0</v>
      </c>
      <c r="AM116" s="92"/>
      <c r="AN116" s="98" t="s">
        <v>47</v>
      </c>
      <c r="AO116" s="30">
        <v>10.6</v>
      </c>
      <c r="AP116" s="31">
        <v>7.34</v>
      </c>
      <c r="AQ116" s="93"/>
      <c r="AR116" s="41" t="s">
        <v>44</v>
      </c>
      <c r="AS116" s="77">
        <v>3.9E-2</v>
      </c>
      <c r="AT116" s="42" t="s">
        <v>45</v>
      </c>
      <c r="AU116" s="78">
        <v>0</v>
      </c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</row>
    <row r="117" spans="1:81" ht="19.5" customHeight="1" thickBot="1" x14ac:dyDescent="0.35">
      <c r="A117" s="198"/>
      <c r="B117" s="111" t="s">
        <v>53</v>
      </c>
      <c r="C117" s="116">
        <f t="shared" ref="C117:J117" si="110">C112</f>
        <v>73622200</v>
      </c>
      <c r="D117" s="117">
        <f t="shared" si="110"/>
        <v>660820</v>
      </c>
      <c r="E117" s="117">
        <f t="shared" si="110"/>
        <v>1340970</v>
      </c>
      <c r="F117" s="118">
        <f t="shared" si="110"/>
        <v>2578540</v>
      </c>
      <c r="G117" s="116">
        <f t="shared" si="110"/>
        <v>50626900</v>
      </c>
      <c r="H117" s="117">
        <f t="shared" si="110"/>
        <v>401644</v>
      </c>
      <c r="I117" s="117">
        <f t="shared" si="110"/>
        <v>1832480</v>
      </c>
      <c r="J117" s="118">
        <f t="shared" si="110"/>
        <v>2813380</v>
      </c>
      <c r="K117" s="253"/>
      <c r="L117" s="238"/>
      <c r="M117" s="238"/>
      <c r="N117" s="238"/>
      <c r="O117" s="202"/>
      <c r="P117" s="203"/>
      <c r="Q117" s="20" t="s">
        <v>11</v>
      </c>
      <c r="R117" s="53">
        <f>R112</f>
        <v>883106900</v>
      </c>
      <c r="S117" s="82"/>
      <c r="T117" s="207"/>
      <c r="U117" s="256"/>
      <c r="V117" s="82"/>
      <c r="W117" s="136" t="s">
        <v>11</v>
      </c>
      <c r="X117" s="6">
        <f t="shared" ref="X117:AE117" si="111">X112</f>
        <v>995</v>
      </c>
      <c r="Y117" s="6">
        <f t="shared" si="111"/>
        <v>713.8</v>
      </c>
      <c r="Z117" s="6">
        <f t="shared" si="111"/>
        <v>5.7</v>
      </c>
      <c r="AA117" s="6">
        <f t="shared" si="111"/>
        <v>17.100000000000001</v>
      </c>
      <c r="AB117" s="6">
        <f t="shared" si="111"/>
        <v>1043</v>
      </c>
      <c r="AC117" s="6">
        <f t="shared" si="111"/>
        <v>767.8</v>
      </c>
      <c r="AD117" s="6">
        <f t="shared" si="111"/>
        <v>20.9</v>
      </c>
      <c r="AE117" s="140">
        <f t="shared" si="111"/>
        <v>3.5</v>
      </c>
      <c r="AF117" s="19"/>
      <c r="AG117" s="136" t="s">
        <v>31</v>
      </c>
      <c r="AH117" s="8">
        <f>(AH116*10.74)</f>
        <v>25.5075</v>
      </c>
      <c r="AI117" s="8">
        <f>(AI116*2.2)</f>
        <v>16.5</v>
      </c>
      <c r="AJ117" s="8">
        <f>(AJ116*0.25)</f>
        <v>0.46875</v>
      </c>
      <c r="AK117" s="209">
        <f>AK116+AL116</f>
        <v>13</v>
      </c>
      <c r="AL117" s="210"/>
      <c r="AM117" s="14"/>
      <c r="AN117" s="32" t="s">
        <v>48</v>
      </c>
      <c r="AO117" s="33">
        <v>11.2</v>
      </c>
      <c r="AP117" s="34">
        <v>7.54</v>
      </c>
      <c r="AQ117" s="93"/>
      <c r="AR117" s="43" t="s">
        <v>43</v>
      </c>
      <c r="AS117" s="16">
        <v>0.28100000000000003</v>
      </c>
      <c r="AT117" s="2" t="s">
        <v>46</v>
      </c>
      <c r="AU117" s="49">
        <v>0</v>
      </c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</row>
    <row r="118" spans="1:81" ht="19.5" customHeight="1" thickBot="1" x14ac:dyDescent="0.35">
      <c r="A118" s="199"/>
      <c r="B118" s="109" t="s">
        <v>3</v>
      </c>
      <c r="C118" s="119">
        <f t="shared" ref="C118:J118" si="112">C116-C117</f>
        <v>990600</v>
      </c>
      <c r="D118" s="119">
        <f t="shared" si="112"/>
        <v>8209</v>
      </c>
      <c r="E118" s="119">
        <f t="shared" si="112"/>
        <v>0</v>
      </c>
      <c r="F118" s="120">
        <f t="shared" si="112"/>
        <v>19780</v>
      </c>
      <c r="G118" s="119">
        <f t="shared" si="112"/>
        <v>0</v>
      </c>
      <c r="H118" s="119">
        <f t="shared" si="112"/>
        <v>0</v>
      </c>
      <c r="I118" s="119">
        <f t="shared" si="112"/>
        <v>0</v>
      </c>
      <c r="J118" s="120">
        <f t="shared" si="112"/>
        <v>0</v>
      </c>
      <c r="K118" s="254"/>
      <c r="L118" s="239"/>
      <c r="M118" s="239"/>
      <c r="N118" s="239"/>
      <c r="O118" s="204"/>
      <c r="P118" s="205"/>
      <c r="Q118" s="73" t="s">
        <v>3</v>
      </c>
      <c r="R118" s="55">
        <f>R116-R117</f>
        <v>898000</v>
      </c>
      <c r="S118" s="83"/>
      <c r="T118" s="208"/>
      <c r="U118" s="257"/>
      <c r="V118" s="83"/>
      <c r="W118" s="63" t="s">
        <v>3</v>
      </c>
      <c r="X118" s="65">
        <f>X116-X117</f>
        <v>12.100000000000023</v>
      </c>
      <c r="Y118" s="65">
        <f t="shared" ref="Y118:AE118" si="113">Y116-Y117</f>
        <v>0</v>
      </c>
      <c r="Z118" s="65">
        <f t="shared" si="113"/>
        <v>0</v>
      </c>
      <c r="AA118" s="65">
        <f t="shared" si="113"/>
        <v>9.9999999999997868E-2</v>
      </c>
      <c r="AB118" s="65">
        <f t="shared" si="113"/>
        <v>12.400000000000091</v>
      </c>
      <c r="AC118" s="65">
        <f t="shared" si="113"/>
        <v>0</v>
      </c>
      <c r="AD118" s="65">
        <f t="shared" si="113"/>
        <v>0</v>
      </c>
      <c r="AE118" s="142">
        <f t="shared" si="113"/>
        <v>0</v>
      </c>
      <c r="AF118" s="19"/>
      <c r="AG118" s="137" t="s">
        <v>33</v>
      </c>
      <c r="AH118" s="132">
        <f>(AH117)/((K116/1000000)*8.34)</f>
        <v>3.0874755071775408</v>
      </c>
      <c r="AI118" s="132">
        <f>(AI117)/((K116/1000000)*8.34)</f>
        <v>1.9971908602736224</v>
      </c>
      <c r="AJ118" s="132">
        <f>(AJ117)/((K116/1000000)*8.34)</f>
        <v>5.6738376712318815E-2</v>
      </c>
      <c r="AK118" s="211">
        <f>(AK117)/((K116/1000000)*8.34)</f>
        <v>1.5735443141549752</v>
      </c>
      <c r="AL118" s="212"/>
      <c r="AM118" s="14"/>
      <c r="AN118" s="85"/>
      <c r="AO118" s="17"/>
      <c r="AP118" s="17"/>
      <c r="AQ118" s="93"/>
      <c r="AR118" s="133" t="s">
        <v>64</v>
      </c>
      <c r="AS118" s="130">
        <v>0.69</v>
      </c>
      <c r="AT118" s="134" t="s">
        <v>63</v>
      </c>
      <c r="AU118" s="48">
        <v>4.9000000000000002E-2</v>
      </c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</row>
    <row r="119" spans="1:81" ht="2.1" customHeight="1" thickBot="1" x14ac:dyDescent="0.3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86"/>
      <c r="T119" s="1"/>
      <c r="U119" s="129"/>
      <c r="V119" s="89"/>
      <c r="W119" s="3"/>
      <c r="X119" s="144"/>
      <c r="Y119" s="144"/>
      <c r="Z119" s="144"/>
      <c r="AA119" s="144"/>
      <c r="AB119" s="144"/>
      <c r="AC119" s="144"/>
      <c r="AD119" s="144"/>
      <c r="AE119" s="144"/>
      <c r="AF119" s="1"/>
      <c r="AG119" s="1"/>
      <c r="AH119" s="1"/>
      <c r="AI119" s="1"/>
      <c r="AJ119" s="1"/>
      <c r="AK119" s="1"/>
      <c r="AL119" s="1"/>
      <c r="AM119" s="86"/>
      <c r="AN119" s="86"/>
      <c r="AO119" s="1"/>
      <c r="AP119" s="1"/>
      <c r="AQ119" s="86"/>
      <c r="AR119" s="9"/>
      <c r="AS119" s="9"/>
      <c r="AT119" s="9"/>
      <c r="AU119" s="9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</row>
    <row r="120" spans="1:81" ht="18.75" customHeight="1" x14ac:dyDescent="0.3">
      <c r="A120" s="197">
        <v>30</v>
      </c>
      <c r="B120" s="110" t="s">
        <v>54</v>
      </c>
      <c r="C120" s="115">
        <v>75445500</v>
      </c>
      <c r="D120" s="50">
        <v>671383</v>
      </c>
      <c r="E120" s="50">
        <v>1377250</v>
      </c>
      <c r="F120" s="52">
        <v>2619460</v>
      </c>
      <c r="G120" s="115">
        <v>50626900</v>
      </c>
      <c r="H120" s="50">
        <v>401644</v>
      </c>
      <c r="I120" s="50">
        <v>1832480</v>
      </c>
      <c r="J120" s="52">
        <v>2813380</v>
      </c>
      <c r="K120" s="252">
        <f>C122+G122</f>
        <v>832700</v>
      </c>
      <c r="L120" s="237"/>
      <c r="M120" s="236">
        <f>D122+E122+F122+H122+I122+J122</f>
        <v>59774</v>
      </c>
      <c r="N120" s="237"/>
      <c r="O120" s="200">
        <f>M120+K120</f>
        <v>892474</v>
      </c>
      <c r="P120" s="201"/>
      <c r="Q120" s="56" t="s">
        <v>10</v>
      </c>
      <c r="R120" s="52">
        <v>884917600</v>
      </c>
      <c r="S120" s="82"/>
      <c r="T120" s="206">
        <v>7.0000000000000007E-2</v>
      </c>
      <c r="U120" s="255">
        <v>1.08</v>
      </c>
      <c r="V120" s="82"/>
      <c r="W120" s="135" t="s">
        <v>10</v>
      </c>
      <c r="X120" s="60">
        <v>1017.2</v>
      </c>
      <c r="Y120" s="60">
        <v>713.8</v>
      </c>
      <c r="Z120" s="60">
        <v>5.7</v>
      </c>
      <c r="AA120" s="60">
        <v>17.3</v>
      </c>
      <c r="AB120" s="60">
        <v>1065.8</v>
      </c>
      <c r="AC120" s="60">
        <v>767.8</v>
      </c>
      <c r="AD120" s="60">
        <v>21</v>
      </c>
      <c r="AE120" s="141">
        <v>3.5</v>
      </c>
      <c r="AF120" s="19"/>
      <c r="AG120" s="135" t="s">
        <v>34</v>
      </c>
      <c r="AH120" s="22">
        <v>2</v>
      </c>
      <c r="AI120" s="22">
        <v>6.5</v>
      </c>
      <c r="AJ120" s="22">
        <v>1.9375</v>
      </c>
      <c r="AK120" s="22">
        <v>11</v>
      </c>
      <c r="AL120" s="23">
        <v>0</v>
      </c>
      <c r="AM120" s="92"/>
      <c r="AN120" s="98" t="s">
        <v>47</v>
      </c>
      <c r="AO120" s="30">
        <v>11</v>
      </c>
      <c r="AP120" s="31">
        <v>7.25</v>
      </c>
      <c r="AQ120" s="93"/>
      <c r="AR120" s="41" t="s">
        <v>44</v>
      </c>
      <c r="AS120" s="77">
        <v>4.1000000000000002E-2</v>
      </c>
      <c r="AT120" s="42" t="s">
        <v>45</v>
      </c>
      <c r="AU120" s="78">
        <v>0</v>
      </c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</row>
    <row r="121" spans="1:81" ht="19.5" customHeight="1" thickBot="1" x14ac:dyDescent="0.35">
      <c r="A121" s="198"/>
      <c r="B121" s="111" t="s">
        <v>53</v>
      </c>
      <c r="C121" s="116">
        <f t="shared" ref="C121:J121" si="114">C116</f>
        <v>74612800</v>
      </c>
      <c r="D121" s="117">
        <f t="shared" si="114"/>
        <v>669029</v>
      </c>
      <c r="E121" s="117">
        <f t="shared" si="114"/>
        <v>1340970</v>
      </c>
      <c r="F121" s="118">
        <f t="shared" si="114"/>
        <v>2598320</v>
      </c>
      <c r="G121" s="116">
        <f t="shared" si="114"/>
        <v>50626900</v>
      </c>
      <c r="H121" s="117">
        <f t="shared" si="114"/>
        <v>401644</v>
      </c>
      <c r="I121" s="117">
        <f t="shared" si="114"/>
        <v>1832480</v>
      </c>
      <c r="J121" s="118">
        <f t="shared" si="114"/>
        <v>2813380</v>
      </c>
      <c r="K121" s="253"/>
      <c r="L121" s="238"/>
      <c r="M121" s="238"/>
      <c r="N121" s="238"/>
      <c r="O121" s="202"/>
      <c r="P121" s="203"/>
      <c r="Q121" s="20" t="s">
        <v>11</v>
      </c>
      <c r="R121" s="53">
        <f>R116</f>
        <v>884004900</v>
      </c>
      <c r="S121" s="82"/>
      <c r="T121" s="207"/>
      <c r="U121" s="256"/>
      <c r="V121" s="82"/>
      <c r="W121" s="136" t="s">
        <v>11</v>
      </c>
      <c r="X121" s="6">
        <f t="shared" ref="X121:AE121" si="115">X116</f>
        <v>1007.1</v>
      </c>
      <c r="Y121" s="6">
        <f t="shared" si="115"/>
        <v>713.8</v>
      </c>
      <c r="Z121" s="6">
        <f t="shared" si="115"/>
        <v>5.7</v>
      </c>
      <c r="AA121" s="6">
        <f t="shared" si="115"/>
        <v>17.2</v>
      </c>
      <c r="AB121" s="6">
        <f t="shared" si="115"/>
        <v>1055.4000000000001</v>
      </c>
      <c r="AC121" s="6">
        <f t="shared" si="115"/>
        <v>767.8</v>
      </c>
      <c r="AD121" s="6">
        <f t="shared" si="115"/>
        <v>20.9</v>
      </c>
      <c r="AE121" s="140">
        <f t="shared" si="115"/>
        <v>3.5</v>
      </c>
      <c r="AF121" s="19"/>
      <c r="AG121" s="136" t="s">
        <v>31</v>
      </c>
      <c r="AH121" s="8">
        <f>(AH120*10.74)</f>
        <v>21.48</v>
      </c>
      <c r="AI121" s="8">
        <f>(AI120*2.2)</f>
        <v>14.3</v>
      </c>
      <c r="AJ121" s="8">
        <f>(AJ120*0.25)</f>
        <v>0.484375</v>
      </c>
      <c r="AK121" s="209">
        <f>AK120+AL120</f>
        <v>11</v>
      </c>
      <c r="AL121" s="210"/>
      <c r="AM121" s="14"/>
      <c r="AN121" s="32" t="s">
        <v>48</v>
      </c>
      <c r="AO121" s="33">
        <v>13.3</v>
      </c>
      <c r="AP121" s="34">
        <v>7.94</v>
      </c>
      <c r="AQ121" s="93"/>
      <c r="AR121" s="43" t="s">
        <v>43</v>
      </c>
      <c r="AS121" s="16">
        <v>0.38700000000000001</v>
      </c>
      <c r="AT121" s="2" t="s">
        <v>46</v>
      </c>
      <c r="AU121" s="49">
        <v>0</v>
      </c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</row>
    <row r="122" spans="1:81" ht="19.5" customHeight="1" thickBot="1" x14ac:dyDescent="0.35">
      <c r="A122" s="199"/>
      <c r="B122" s="109" t="s">
        <v>3</v>
      </c>
      <c r="C122" s="119">
        <f t="shared" ref="C122:J122" si="116">C120-C121</f>
        <v>832700</v>
      </c>
      <c r="D122" s="119">
        <f t="shared" si="116"/>
        <v>2354</v>
      </c>
      <c r="E122" s="119">
        <f t="shared" si="116"/>
        <v>36280</v>
      </c>
      <c r="F122" s="120">
        <f t="shared" si="116"/>
        <v>21140</v>
      </c>
      <c r="G122" s="119">
        <f t="shared" si="116"/>
        <v>0</v>
      </c>
      <c r="H122" s="119">
        <f t="shared" si="116"/>
        <v>0</v>
      </c>
      <c r="I122" s="119">
        <f t="shared" si="116"/>
        <v>0</v>
      </c>
      <c r="J122" s="120">
        <f t="shared" si="116"/>
        <v>0</v>
      </c>
      <c r="K122" s="254"/>
      <c r="L122" s="239"/>
      <c r="M122" s="239"/>
      <c r="N122" s="239"/>
      <c r="O122" s="204"/>
      <c r="P122" s="205"/>
      <c r="Q122" s="73" t="s">
        <v>3</v>
      </c>
      <c r="R122" s="55">
        <f>R120-R121</f>
        <v>912700</v>
      </c>
      <c r="S122" s="83"/>
      <c r="T122" s="208"/>
      <c r="U122" s="257"/>
      <c r="V122" s="83"/>
      <c r="W122" s="63" t="s">
        <v>3</v>
      </c>
      <c r="X122" s="65">
        <f>X120-X121</f>
        <v>10.100000000000023</v>
      </c>
      <c r="Y122" s="65">
        <f t="shared" ref="Y122:AE122" si="117">Y120-Y121</f>
        <v>0</v>
      </c>
      <c r="Z122" s="65">
        <f t="shared" si="117"/>
        <v>0</v>
      </c>
      <c r="AA122" s="65">
        <f t="shared" si="117"/>
        <v>0.10000000000000142</v>
      </c>
      <c r="AB122" s="65">
        <f t="shared" si="117"/>
        <v>10.399999999999864</v>
      </c>
      <c r="AC122" s="65">
        <f t="shared" si="117"/>
        <v>0</v>
      </c>
      <c r="AD122" s="65">
        <f t="shared" si="117"/>
        <v>0.10000000000000142</v>
      </c>
      <c r="AE122" s="142">
        <f t="shared" si="117"/>
        <v>0</v>
      </c>
      <c r="AF122" s="19"/>
      <c r="AG122" s="137" t="s">
        <v>33</v>
      </c>
      <c r="AH122" s="132">
        <f>(AH121)/((K120/1000000)*8.34)</f>
        <v>3.0929981606164572</v>
      </c>
      <c r="AI122" s="132">
        <f>(AI121)/((K120/1000000)*8.34)</f>
        <v>2.059118887188796</v>
      </c>
      <c r="AJ122" s="132">
        <f>(AJ121)/((K120/1000000)*8.34)</f>
        <v>6.9747252516228875E-2</v>
      </c>
      <c r="AK122" s="211">
        <f>(AK121)/((K120/1000000)*8.34)</f>
        <v>1.5839376055298431</v>
      </c>
      <c r="AL122" s="212"/>
      <c r="AM122" s="14"/>
      <c r="AN122" s="85"/>
      <c r="AO122" s="17"/>
      <c r="AP122" s="17"/>
      <c r="AQ122" s="93"/>
      <c r="AR122" s="133" t="s">
        <v>64</v>
      </c>
      <c r="AS122" s="130">
        <v>0.74</v>
      </c>
      <c r="AT122" s="134" t="s">
        <v>63</v>
      </c>
      <c r="AU122" s="48">
        <v>4.3999999999999997E-2</v>
      </c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</row>
    <row r="123" spans="1:81" ht="2.1" customHeight="1" thickBot="1" x14ac:dyDescent="0.3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86"/>
      <c r="T123" s="1"/>
      <c r="U123" s="129"/>
      <c r="V123" s="89"/>
      <c r="W123" s="3"/>
      <c r="X123" s="144"/>
      <c r="Y123" s="144"/>
      <c r="Z123" s="144"/>
      <c r="AA123" s="144"/>
      <c r="AB123" s="144"/>
      <c r="AC123" s="144"/>
      <c r="AD123" s="144"/>
      <c r="AE123" s="144"/>
      <c r="AF123" s="1"/>
      <c r="AG123" s="1"/>
      <c r="AH123" s="1"/>
      <c r="AI123" s="1"/>
      <c r="AJ123" s="1"/>
      <c r="AK123" s="1"/>
      <c r="AL123" s="1"/>
      <c r="AM123" s="86"/>
      <c r="AN123" s="86"/>
      <c r="AO123" s="1"/>
      <c r="AP123" s="1"/>
      <c r="AQ123" s="86"/>
      <c r="AR123" s="9"/>
      <c r="AS123" s="9"/>
      <c r="AT123" s="9"/>
      <c r="AU123" s="9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</row>
    <row r="124" spans="1:81" ht="18.75" customHeight="1" x14ac:dyDescent="0.3">
      <c r="A124" s="197">
        <v>31</v>
      </c>
      <c r="B124" s="110" t="s">
        <v>54</v>
      </c>
      <c r="C124" s="115">
        <v>76445900</v>
      </c>
      <c r="D124" s="50">
        <v>677218</v>
      </c>
      <c r="E124" s="50">
        <v>1377250</v>
      </c>
      <c r="F124" s="52">
        <v>2627790</v>
      </c>
      <c r="G124" s="115">
        <v>50626900</v>
      </c>
      <c r="H124" s="50">
        <v>401644</v>
      </c>
      <c r="I124" s="50">
        <v>1832480</v>
      </c>
      <c r="J124" s="52">
        <v>2813380</v>
      </c>
      <c r="K124" s="252">
        <f>C126+G126</f>
        <v>1000400</v>
      </c>
      <c r="L124" s="237"/>
      <c r="M124" s="236">
        <f>D126+E126+F126+H126+I126+J126</f>
        <v>14165</v>
      </c>
      <c r="N124" s="237"/>
      <c r="O124" s="200">
        <f>M124+K124</f>
        <v>1014565</v>
      </c>
      <c r="P124" s="201"/>
      <c r="Q124" s="56" t="s">
        <v>10</v>
      </c>
      <c r="R124" s="52">
        <v>885870300</v>
      </c>
      <c r="S124" s="82"/>
      <c r="T124" s="206">
        <v>0</v>
      </c>
      <c r="U124" s="255">
        <v>1.07</v>
      </c>
      <c r="V124" s="82"/>
      <c r="W124" s="135" t="s">
        <v>10</v>
      </c>
      <c r="X124" s="60">
        <v>1029.3</v>
      </c>
      <c r="Y124" s="60">
        <v>713.8</v>
      </c>
      <c r="Z124" s="60">
        <v>5.7</v>
      </c>
      <c r="AA124" s="60">
        <v>17.3</v>
      </c>
      <c r="AB124" s="60">
        <v>1078.0999999999999</v>
      </c>
      <c r="AC124" s="60">
        <v>767.8</v>
      </c>
      <c r="AD124" s="60">
        <v>21</v>
      </c>
      <c r="AE124" s="141">
        <v>3.5</v>
      </c>
      <c r="AF124" s="19"/>
      <c r="AG124" s="135" t="s">
        <v>34</v>
      </c>
      <c r="AH124" s="22">
        <v>2.875</v>
      </c>
      <c r="AI124" s="22">
        <v>7.75</v>
      </c>
      <c r="AJ124" s="22">
        <v>1.75</v>
      </c>
      <c r="AK124" s="22">
        <v>13</v>
      </c>
      <c r="AL124" s="23">
        <v>0</v>
      </c>
      <c r="AM124" s="92"/>
      <c r="AN124" s="98" t="s">
        <v>47</v>
      </c>
      <c r="AO124" s="30">
        <v>11.4</v>
      </c>
      <c r="AP124" s="31">
        <v>7.42</v>
      </c>
      <c r="AQ124" s="93"/>
      <c r="AR124" s="41" t="s">
        <v>44</v>
      </c>
      <c r="AS124" s="77">
        <v>4.1000000000000002E-2</v>
      </c>
      <c r="AT124" s="42" t="s">
        <v>45</v>
      </c>
      <c r="AU124" s="78">
        <v>0</v>
      </c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</row>
    <row r="125" spans="1:81" ht="19.5" customHeight="1" thickBot="1" x14ac:dyDescent="0.35">
      <c r="A125" s="198"/>
      <c r="B125" s="111" t="s">
        <v>53</v>
      </c>
      <c r="C125" s="116">
        <f t="shared" ref="C125:J125" si="118">C120</f>
        <v>75445500</v>
      </c>
      <c r="D125" s="117">
        <f t="shared" si="118"/>
        <v>671383</v>
      </c>
      <c r="E125" s="117">
        <f t="shared" si="118"/>
        <v>1377250</v>
      </c>
      <c r="F125" s="118">
        <f t="shared" si="118"/>
        <v>2619460</v>
      </c>
      <c r="G125" s="116">
        <f t="shared" si="118"/>
        <v>50626900</v>
      </c>
      <c r="H125" s="117">
        <f t="shared" si="118"/>
        <v>401644</v>
      </c>
      <c r="I125" s="117">
        <f t="shared" si="118"/>
        <v>1832480</v>
      </c>
      <c r="J125" s="118">
        <f t="shared" si="118"/>
        <v>2813380</v>
      </c>
      <c r="K125" s="253"/>
      <c r="L125" s="238"/>
      <c r="M125" s="238"/>
      <c r="N125" s="238"/>
      <c r="O125" s="202"/>
      <c r="P125" s="203"/>
      <c r="Q125" s="20" t="s">
        <v>11</v>
      </c>
      <c r="R125" s="53">
        <f>R120</f>
        <v>884917600</v>
      </c>
      <c r="S125" s="82"/>
      <c r="T125" s="207"/>
      <c r="U125" s="256"/>
      <c r="V125" s="82"/>
      <c r="W125" s="136" t="s">
        <v>11</v>
      </c>
      <c r="X125" s="6">
        <f t="shared" ref="X125:AE125" si="119">X120</f>
        <v>1017.2</v>
      </c>
      <c r="Y125" s="6">
        <f t="shared" si="119"/>
        <v>713.8</v>
      </c>
      <c r="Z125" s="6">
        <f t="shared" si="119"/>
        <v>5.7</v>
      </c>
      <c r="AA125" s="6">
        <f t="shared" si="119"/>
        <v>17.3</v>
      </c>
      <c r="AB125" s="6">
        <f t="shared" si="119"/>
        <v>1065.8</v>
      </c>
      <c r="AC125" s="6">
        <f t="shared" si="119"/>
        <v>767.8</v>
      </c>
      <c r="AD125" s="6">
        <f t="shared" si="119"/>
        <v>21</v>
      </c>
      <c r="AE125" s="140">
        <f t="shared" si="119"/>
        <v>3.5</v>
      </c>
      <c r="AF125" s="19"/>
      <c r="AG125" s="136" t="s">
        <v>31</v>
      </c>
      <c r="AH125" s="8">
        <f>(AH124*10.74)</f>
        <v>30.877500000000001</v>
      </c>
      <c r="AI125" s="8">
        <f>(AI124*2.2)</f>
        <v>17.05</v>
      </c>
      <c r="AJ125" s="8">
        <f>(AJ124*0.25)</f>
        <v>0.4375</v>
      </c>
      <c r="AK125" s="209">
        <f>AK124+AL124</f>
        <v>13</v>
      </c>
      <c r="AL125" s="210"/>
      <c r="AM125" s="14"/>
      <c r="AN125" s="32" t="s">
        <v>48</v>
      </c>
      <c r="AO125" s="33">
        <v>11.8</v>
      </c>
      <c r="AP125" s="34">
        <v>7.81</v>
      </c>
      <c r="AQ125" s="93"/>
      <c r="AR125" s="43" t="s">
        <v>43</v>
      </c>
      <c r="AS125" s="16">
        <v>0.28699999999999998</v>
      </c>
      <c r="AT125" s="2" t="s">
        <v>46</v>
      </c>
      <c r="AU125" s="49">
        <v>0</v>
      </c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</row>
    <row r="126" spans="1:81" ht="19.5" customHeight="1" thickBot="1" x14ac:dyDescent="0.35">
      <c r="A126" s="199"/>
      <c r="B126" s="109" t="s">
        <v>3</v>
      </c>
      <c r="C126" s="119">
        <f t="shared" ref="C126:J126" si="120">C124-C125</f>
        <v>1000400</v>
      </c>
      <c r="D126" s="119">
        <f t="shared" si="120"/>
        <v>5835</v>
      </c>
      <c r="E126" s="119">
        <f t="shared" si="120"/>
        <v>0</v>
      </c>
      <c r="F126" s="120">
        <f t="shared" si="120"/>
        <v>8330</v>
      </c>
      <c r="G126" s="119">
        <f t="shared" si="120"/>
        <v>0</v>
      </c>
      <c r="H126" s="119">
        <f t="shared" si="120"/>
        <v>0</v>
      </c>
      <c r="I126" s="119">
        <f t="shared" si="120"/>
        <v>0</v>
      </c>
      <c r="J126" s="120">
        <f t="shared" si="120"/>
        <v>0</v>
      </c>
      <c r="K126" s="254"/>
      <c r="L126" s="239"/>
      <c r="M126" s="239"/>
      <c r="N126" s="239"/>
      <c r="O126" s="204"/>
      <c r="P126" s="205"/>
      <c r="Q126" s="73" t="s">
        <v>3</v>
      </c>
      <c r="R126" s="55">
        <f>R124-R125</f>
        <v>952700</v>
      </c>
      <c r="S126" s="83"/>
      <c r="T126" s="208"/>
      <c r="U126" s="257"/>
      <c r="V126" s="83"/>
      <c r="W126" s="63" t="s">
        <v>3</v>
      </c>
      <c r="X126" s="65">
        <f>X124-X125</f>
        <v>12.099999999999909</v>
      </c>
      <c r="Y126" s="65">
        <f t="shared" ref="Y126:AE126" si="121">Y124-Y125</f>
        <v>0</v>
      </c>
      <c r="Z126" s="65">
        <f t="shared" si="121"/>
        <v>0</v>
      </c>
      <c r="AA126" s="65">
        <f t="shared" si="121"/>
        <v>0</v>
      </c>
      <c r="AB126" s="65">
        <f t="shared" si="121"/>
        <v>12.299999999999955</v>
      </c>
      <c r="AC126" s="65">
        <f t="shared" si="121"/>
        <v>0</v>
      </c>
      <c r="AD126" s="65">
        <f t="shared" si="121"/>
        <v>0</v>
      </c>
      <c r="AE126" s="142">
        <f t="shared" si="121"/>
        <v>0</v>
      </c>
      <c r="AF126" s="19"/>
      <c r="AG126" s="137" t="s">
        <v>33</v>
      </c>
      <c r="AH126" s="132">
        <f>(AH125)/((K124/1000000)*8.34)</f>
        <v>3.7008577863818508</v>
      </c>
      <c r="AI126" s="132">
        <f>(AI125)/((K124/1000000)*8.34)</f>
        <v>2.0435470895574626</v>
      </c>
      <c r="AJ126" s="132">
        <f>(AJ125)/((K124/1000000)*8.34)</f>
        <v>5.2437058749641635E-2</v>
      </c>
      <c r="AK126" s="211">
        <f>(AK125)/((K124/1000000)*8.34)</f>
        <v>1.5581297457036372</v>
      </c>
      <c r="AL126" s="212"/>
      <c r="AM126" s="14"/>
      <c r="AN126" s="85"/>
      <c r="AO126" s="17"/>
      <c r="AP126" s="17"/>
      <c r="AQ126" s="93"/>
      <c r="AR126" s="133" t="s">
        <v>64</v>
      </c>
      <c r="AS126" s="130">
        <v>0.78</v>
      </c>
      <c r="AT126" s="134" t="s">
        <v>63</v>
      </c>
      <c r="AU126" s="48">
        <v>4.4999999999999998E-2</v>
      </c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</row>
    <row r="127" spans="1:81" ht="18.75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86"/>
      <c r="T127" s="1"/>
      <c r="U127" s="1"/>
      <c r="V127" s="89"/>
      <c r="W127" s="3"/>
      <c r="X127" s="3"/>
      <c r="Y127" s="3"/>
      <c r="Z127" s="3"/>
      <c r="AA127" s="3"/>
      <c r="AB127" s="3"/>
      <c r="AC127" s="3"/>
      <c r="AD127" s="3"/>
      <c r="AE127" s="3"/>
      <c r="AF127" s="1"/>
      <c r="AG127" s="1"/>
      <c r="AH127" s="1"/>
      <c r="AI127" s="1"/>
      <c r="AJ127" s="1"/>
      <c r="AK127" s="1"/>
      <c r="AL127" s="1"/>
      <c r="AM127" s="86"/>
      <c r="AN127" s="1"/>
      <c r="AO127" s="1"/>
      <c r="AP127" s="1"/>
      <c r="AQ127" s="86"/>
      <c r="AR127" s="9"/>
      <c r="AS127" s="9"/>
      <c r="AT127" s="9"/>
      <c r="AU127" s="9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</row>
    <row r="128" spans="1:81" ht="18.75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261">
        <f>SUM(K4:L126)</f>
        <v>29128400</v>
      </c>
      <c r="L128" s="262"/>
      <c r="M128" s="261">
        <f t="shared" ref="M128" si="122">SUM(M4:N126)</f>
        <v>2493577</v>
      </c>
      <c r="N128" s="262"/>
      <c r="O128" s="261">
        <f t="shared" ref="O128" si="123">SUM(O4:P126)</f>
        <v>31621977</v>
      </c>
      <c r="P128" s="262"/>
      <c r="Q128" s="1"/>
      <c r="R128" s="146">
        <f>SUM(R126,R122,R118,R114,R110,R106,R102,R98,R94,R90,R86,R82,R78,R74,R70,R66,R62,R58,R54,R50,R46,R42,R38,R34,R30,R26,R22,R18,R14,R10,R6)</f>
        <v>30477700</v>
      </c>
      <c r="S128" s="86"/>
      <c r="T128" s="157">
        <f>SUM(T4:T126)</f>
        <v>2.84</v>
      </c>
      <c r="U128" s="157">
        <f>AVERAGE(U4:U126)</f>
        <v>1.0596774193548386</v>
      </c>
      <c r="V128" s="89"/>
      <c r="W128" s="3"/>
      <c r="X128" s="3"/>
      <c r="Y128" s="3"/>
      <c r="Z128" s="3"/>
      <c r="AA128" s="3"/>
      <c r="AB128" s="144">
        <f>SUM(AB126,AB122,AB118,AB114,AB110,AB106,AB102,AB98,AB94,AB90,AB86,AB82,AB78,AB74,AB70,AB66,AB62,AB58,AB54,AB50,AB46,AB42,AB38,AB34,AB30,AB26,AB22,AB18,AB14,AB10,AB6)</f>
        <v>357.09999999999991</v>
      </c>
      <c r="AC128" s="144">
        <f>SUM(AC126,AC122,AC118,AC114,AC110,AC106,AC102,AC98,AC94,AC90,AC86,AC82,AC78,AC74,AC70,AC66,AC62,AC58,AC54,AC50,AC46,AC42,AC38,AC34,AC30,AC26,AC22,AC18,AC14,AC10,AC6)</f>
        <v>24.299999999999955</v>
      </c>
      <c r="AD128" s="3"/>
      <c r="AE128" s="3"/>
      <c r="AF128" s="1"/>
      <c r="AG128" s="1"/>
      <c r="AH128" s="157">
        <f>SUM(AH125,AH121,AH117,AH109,AH105,AH101,AH97,AH93,AH89,AH85,AH81,AH77,AH73,AH69,AH65,AH61,AH57,AH53,AH49,AH45,AH41,AH37,AH33,AH29,AH25,AH21,AH17,AH13,AH9,AH5)</f>
        <v>968.61374999999998</v>
      </c>
      <c r="AI128" s="157">
        <f t="shared" ref="AI128:AJ128" si="124">SUM(AI125,AI121,AI117,AI109,AI105,AI101,AI97,AI93,AI89,AI85,AI81,AI77,AI73,AI69,AI65,AI61,AI57,AI53,AI49,AI45,AI41,AI37,AI33,AI29,AI25,AI21,AI17,AI13,AI9,AI5)</f>
        <v>328.90000000000003</v>
      </c>
      <c r="AJ128" s="157">
        <f t="shared" si="124"/>
        <v>11.859375</v>
      </c>
      <c r="AK128" s="265">
        <f>SUM(AK125,AK121,AK117,AK113,AK109,AK105,AK101,AK97,AK93,AK89,AK85,AK81,AK77,AK73,AK69,AK65,AK61,AK57,AK53,AK49,AK45,AK41,,,,AK37,AK33,AK29,AK25,AK21,AK17,AK13,AK9,AK5)</f>
        <v>417</v>
      </c>
      <c r="AL128" s="262"/>
      <c r="AM128" s="86"/>
      <c r="AN128" s="1"/>
      <c r="AO128" s="145"/>
      <c r="AP128" s="1"/>
      <c r="AQ128" s="86"/>
      <c r="AR128" s="9"/>
      <c r="AS128" s="9"/>
      <c r="AT128" s="9"/>
      <c r="AU128" s="9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</row>
    <row r="129" spans="1:81" ht="18.75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86"/>
      <c r="T129" s="1"/>
      <c r="U129" s="1"/>
      <c r="V129" s="89"/>
      <c r="W129" s="3"/>
      <c r="X129" s="3"/>
      <c r="Y129" s="3"/>
      <c r="Z129" s="3"/>
      <c r="AA129" s="3"/>
      <c r="AB129" s="263">
        <f>AB128+AC128</f>
        <v>381.39999999999986</v>
      </c>
      <c r="AC129" s="264"/>
      <c r="AD129" s="3"/>
      <c r="AE129" s="3"/>
      <c r="AF129" s="1"/>
      <c r="AG129" s="1"/>
      <c r="AH129" s="1"/>
      <c r="AI129" s="1"/>
      <c r="AJ129" s="1"/>
      <c r="AK129" s="1"/>
      <c r="AL129" s="1"/>
      <c r="AM129" s="86"/>
      <c r="AN129" s="1" t="s">
        <v>82</v>
      </c>
      <c r="AO129" s="145">
        <f>AVERAGE(AO125,AO121,AO117,AO113,AO109,AO105,AO101,AO97,AO93,AO89,AO85,AO81,AO77,AO73,AO69,AO65,AO61,AO57,AO53,AO49,AO45,AO41,AO37,AO33,AO29,AO25,AO21,AO17,AO13,AO9,AO5)</f>
        <v>14.048387096774198</v>
      </c>
      <c r="AP129" s="158">
        <f>AVERAGE(AP125,AP121,AP117,AP113,AP109,AP105,AP101,AP97,AP93,AP89,AP85,AP81,AP77,AP73,AP69,AP65,AP61,AP57,AP53,AP49,AP45,AP41,AP37,AP33,AP29,AP25,AP21,AP17,AP13,AP9,AP5)</f>
        <v>7.695161290322579</v>
      </c>
      <c r="AQ129" s="86"/>
      <c r="AR129" s="9" t="s">
        <v>83</v>
      </c>
      <c r="AS129" s="159">
        <f>AVERAGE(AU126,AU122,AU118,AU114,AU110,AU106,AU102,AU98,AU94,AU90,AU86,AU82,AU78,AU74,AU70,AU66,AU62,AU58,AU54,AU50,AU46,AU42,AU38,AU34,AU30,AU26,AU22,AU18,AU14,AU10,AU6)</f>
        <v>4.2193548387096783E-2</v>
      </c>
      <c r="AT129" s="9"/>
      <c r="AU129" s="9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</row>
    <row r="130" spans="1:81" ht="18.75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86"/>
      <c r="T130" s="1"/>
      <c r="U130" s="1"/>
      <c r="V130" s="89"/>
      <c r="W130" s="3"/>
      <c r="X130" s="3"/>
      <c r="Y130" s="3"/>
      <c r="Z130" s="3"/>
      <c r="AA130" s="3"/>
      <c r="AB130" s="3"/>
      <c r="AC130" s="3"/>
      <c r="AD130" s="3"/>
      <c r="AE130" s="3"/>
      <c r="AF130" s="1"/>
      <c r="AG130" s="1"/>
      <c r="AH130" s="1"/>
      <c r="AI130" s="1"/>
      <c r="AJ130" s="1"/>
      <c r="AK130" s="1"/>
      <c r="AL130" s="1"/>
      <c r="AM130" s="86"/>
      <c r="AN130" s="1"/>
      <c r="AO130" s="1"/>
      <c r="AP130" s="1"/>
      <c r="AQ130" s="86"/>
      <c r="AR130" s="9"/>
      <c r="AS130" s="9"/>
      <c r="AT130" s="9"/>
      <c r="AU130" s="9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</row>
    <row r="131" spans="1:81" ht="18.75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86"/>
      <c r="T131" s="1"/>
      <c r="U131" s="1"/>
      <c r="V131" s="89"/>
      <c r="W131" s="3"/>
      <c r="X131" s="3"/>
      <c r="Y131" s="3"/>
      <c r="Z131" s="3"/>
      <c r="AA131" s="3"/>
      <c r="AB131" s="3"/>
      <c r="AC131" s="3"/>
      <c r="AD131" s="3"/>
      <c r="AE131" s="3"/>
      <c r="AF131" s="1"/>
      <c r="AG131" s="1"/>
      <c r="AH131" s="1"/>
      <c r="AI131" s="1"/>
      <c r="AJ131" s="1"/>
      <c r="AK131" s="1"/>
      <c r="AL131" s="1"/>
      <c r="AM131" s="86"/>
      <c r="AN131" s="1"/>
      <c r="AO131" s="1"/>
      <c r="AP131" s="1"/>
      <c r="AQ131" s="86"/>
      <c r="AR131" s="9"/>
      <c r="AS131" s="9"/>
      <c r="AT131" s="9"/>
      <c r="AU131" s="9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</row>
    <row r="132" spans="1:81" ht="18.75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86"/>
      <c r="T132" s="1"/>
      <c r="U132" s="1"/>
      <c r="V132" s="89"/>
      <c r="W132" s="3"/>
      <c r="X132" s="3"/>
      <c r="Y132" s="3"/>
      <c r="Z132" s="3"/>
      <c r="AA132" s="3"/>
      <c r="AB132" s="3"/>
      <c r="AC132" s="3"/>
      <c r="AD132" s="3"/>
      <c r="AE132" s="3"/>
      <c r="AF132" s="1"/>
      <c r="AG132" s="1"/>
      <c r="AH132" s="1"/>
      <c r="AI132" s="1"/>
      <c r="AJ132" s="1"/>
      <c r="AK132" s="1"/>
      <c r="AL132" s="1"/>
      <c r="AM132" s="86"/>
      <c r="AN132" s="1"/>
      <c r="AO132" s="1"/>
      <c r="AP132" s="1"/>
      <c r="AQ132" s="86"/>
      <c r="AR132" s="9"/>
      <c r="AS132" s="9"/>
      <c r="AT132" s="9"/>
      <c r="AU132" s="9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</row>
    <row r="133" spans="1:81" ht="18.75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86"/>
      <c r="T133" s="1"/>
      <c r="U133" s="1"/>
      <c r="V133" s="89"/>
      <c r="W133" s="3"/>
      <c r="X133" s="3"/>
      <c r="Y133" s="3"/>
      <c r="Z133" s="3"/>
      <c r="AA133" s="3"/>
      <c r="AB133" s="3"/>
      <c r="AC133" s="3"/>
      <c r="AD133" s="3"/>
      <c r="AE133" s="3"/>
      <c r="AF133" s="1"/>
      <c r="AG133" s="1"/>
      <c r="AH133" s="1"/>
      <c r="AI133" s="1"/>
      <c r="AJ133" s="1"/>
      <c r="AK133" s="1"/>
      <c r="AL133" s="1"/>
      <c r="AM133" s="86"/>
      <c r="AN133" s="1"/>
      <c r="AO133" s="1"/>
      <c r="AP133" s="1"/>
      <c r="AQ133" s="86"/>
      <c r="AR133" s="9"/>
      <c r="AS133" s="9"/>
      <c r="AT133" s="9"/>
      <c r="AU133" s="9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</row>
    <row r="134" spans="1:81" ht="18.75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86"/>
      <c r="T134" s="1"/>
      <c r="U134" s="1"/>
      <c r="V134" s="89"/>
      <c r="W134" s="3"/>
      <c r="X134" s="3"/>
      <c r="Y134" s="3"/>
      <c r="Z134" s="3"/>
      <c r="AA134" s="3"/>
      <c r="AB134" s="3"/>
      <c r="AC134" s="3"/>
      <c r="AD134" s="3"/>
      <c r="AE134" s="3"/>
      <c r="AF134" s="1"/>
      <c r="AG134" s="1"/>
      <c r="AH134" s="1"/>
      <c r="AI134" s="1"/>
      <c r="AJ134" s="1"/>
      <c r="AK134" s="1"/>
      <c r="AL134" s="1"/>
      <c r="AM134" s="86"/>
      <c r="AN134" s="1"/>
      <c r="AO134" s="1"/>
      <c r="AP134" s="1"/>
      <c r="AQ134" s="86"/>
      <c r="AR134" s="9"/>
      <c r="AS134" s="9"/>
      <c r="AT134" s="9"/>
      <c r="AU134" s="9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</row>
    <row r="135" spans="1:81" ht="18.75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86"/>
      <c r="T135" s="1"/>
      <c r="U135" s="1"/>
      <c r="V135" s="89"/>
      <c r="W135" s="3"/>
      <c r="X135" s="3"/>
      <c r="Y135" s="3"/>
      <c r="Z135" s="3"/>
      <c r="AA135" s="3"/>
      <c r="AB135" s="3"/>
      <c r="AC135" s="3"/>
      <c r="AD135" s="3"/>
      <c r="AE135" s="3"/>
      <c r="AF135" s="1"/>
      <c r="AG135" s="1"/>
      <c r="AH135" s="1"/>
      <c r="AI135" s="1"/>
      <c r="AJ135" s="1"/>
      <c r="AK135" s="1"/>
      <c r="AL135" s="1"/>
      <c r="AM135" s="86"/>
      <c r="AN135" s="1"/>
      <c r="AO135" s="1"/>
      <c r="AP135" s="1"/>
      <c r="AQ135" s="86"/>
      <c r="AR135" s="9"/>
      <c r="AS135" s="9"/>
      <c r="AT135" s="9"/>
      <c r="AU135" s="9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</row>
    <row r="136" spans="1:81" ht="18.75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86"/>
      <c r="T136" s="1"/>
      <c r="U136" s="1"/>
      <c r="V136" s="89"/>
      <c r="W136" s="3"/>
      <c r="X136" s="3"/>
      <c r="Y136" s="3"/>
      <c r="Z136" s="3"/>
      <c r="AA136" s="3"/>
      <c r="AB136" s="3"/>
      <c r="AC136" s="3"/>
      <c r="AD136" s="3"/>
      <c r="AE136" s="3"/>
      <c r="AF136" s="1"/>
      <c r="AG136" s="1"/>
      <c r="AH136" s="1"/>
      <c r="AI136" s="1"/>
      <c r="AJ136" s="1"/>
      <c r="AK136" s="1"/>
      <c r="AL136" s="1"/>
      <c r="AM136" s="86"/>
      <c r="AN136" s="1"/>
      <c r="AO136" s="1"/>
      <c r="AP136" s="1"/>
      <c r="AQ136" s="86"/>
      <c r="AR136" s="9"/>
      <c r="AS136" s="9"/>
      <c r="AT136" s="9"/>
      <c r="AU136" s="9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</row>
    <row r="137" spans="1:81" ht="18.75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86"/>
      <c r="T137" s="1"/>
      <c r="U137" s="1"/>
      <c r="V137" s="89"/>
      <c r="W137" s="3"/>
      <c r="X137" s="3"/>
      <c r="Y137" s="3"/>
      <c r="Z137" s="3"/>
      <c r="AA137" s="3"/>
      <c r="AB137" s="3"/>
      <c r="AC137" s="3"/>
      <c r="AD137" s="3"/>
      <c r="AE137" s="3"/>
      <c r="AF137" s="1"/>
      <c r="AG137" s="1"/>
      <c r="AH137" s="1"/>
      <c r="AI137" s="1"/>
      <c r="AJ137" s="1"/>
      <c r="AK137" s="1"/>
      <c r="AL137" s="1"/>
      <c r="AM137" s="86"/>
      <c r="AN137" s="1"/>
      <c r="AO137" s="1"/>
      <c r="AP137" s="1"/>
      <c r="AQ137" s="86"/>
      <c r="AR137" s="9"/>
      <c r="AS137" s="9"/>
      <c r="AT137" s="9"/>
      <c r="AU137" s="9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</row>
    <row r="138" spans="1:81" ht="18.75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86"/>
      <c r="T138" s="1"/>
      <c r="U138" s="1"/>
      <c r="V138" s="89"/>
      <c r="W138" s="3"/>
      <c r="X138" s="3"/>
      <c r="Y138" s="3"/>
      <c r="Z138" s="3"/>
      <c r="AA138" s="3"/>
      <c r="AB138" s="3"/>
      <c r="AC138" s="3"/>
      <c r="AD138" s="3"/>
      <c r="AE138" s="3"/>
      <c r="AF138" s="1"/>
      <c r="AG138" s="1"/>
      <c r="AH138" s="1"/>
      <c r="AI138" s="1"/>
      <c r="AJ138" s="1"/>
      <c r="AK138" s="1"/>
      <c r="AL138" s="1"/>
      <c r="AM138" s="86"/>
      <c r="AN138" s="1"/>
      <c r="AO138" s="1"/>
      <c r="AP138" s="1"/>
      <c r="AQ138" s="86"/>
      <c r="AR138" s="9"/>
      <c r="AS138" s="9"/>
      <c r="AT138" s="9"/>
      <c r="AU138" s="9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</row>
    <row r="139" spans="1:81" ht="18.75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86"/>
      <c r="T139" s="1"/>
      <c r="U139" s="1"/>
      <c r="V139" s="89"/>
      <c r="W139" s="3"/>
      <c r="X139" s="3"/>
      <c r="Y139" s="3"/>
      <c r="Z139" s="3"/>
      <c r="AA139" s="3"/>
      <c r="AB139" s="3"/>
      <c r="AC139" s="3"/>
      <c r="AD139" s="3"/>
      <c r="AE139" s="3"/>
      <c r="AF139" s="1"/>
      <c r="AG139" s="1"/>
      <c r="AH139" s="1"/>
      <c r="AI139" s="1"/>
      <c r="AJ139" s="1"/>
      <c r="AK139" s="1"/>
      <c r="AL139" s="1"/>
      <c r="AM139" s="86"/>
      <c r="AN139" s="1"/>
      <c r="AO139" s="1"/>
      <c r="AP139" s="1"/>
      <c r="AQ139" s="86"/>
      <c r="AR139" s="9"/>
      <c r="AS139" s="9"/>
      <c r="AT139" s="9"/>
      <c r="AU139" s="9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</row>
    <row r="140" spans="1:81" ht="18.75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86"/>
      <c r="T140" s="1"/>
      <c r="U140" s="1"/>
      <c r="V140" s="89"/>
      <c r="W140" s="3"/>
      <c r="X140" s="3"/>
      <c r="Y140" s="3"/>
      <c r="Z140" s="3"/>
      <c r="AA140" s="3"/>
      <c r="AB140" s="3"/>
      <c r="AC140" s="3"/>
      <c r="AD140" s="3"/>
      <c r="AE140" s="3"/>
      <c r="AF140" s="1"/>
      <c r="AG140" s="1"/>
      <c r="AH140" s="1"/>
      <c r="AI140" s="1"/>
      <c r="AJ140" s="1"/>
      <c r="AK140" s="1"/>
      <c r="AL140" s="1"/>
      <c r="AM140" s="86"/>
      <c r="AN140" s="1"/>
      <c r="AO140" s="1"/>
      <c r="AP140" s="1"/>
      <c r="AQ140" s="86"/>
      <c r="AR140" s="9"/>
      <c r="AS140" s="9"/>
      <c r="AT140" s="9"/>
      <c r="AU140" s="9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</row>
    <row r="141" spans="1:81" ht="18.75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86"/>
      <c r="T141" s="1"/>
      <c r="U141" s="1"/>
      <c r="V141" s="89"/>
      <c r="W141" s="3"/>
      <c r="X141" s="3"/>
      <c r="Y141" s="3"/>
      <c r="Z141" s="3"/>
      <c r="AA141" s="3"/>
      <c r="AB141" s="3"/>
      <c r="AC141" s="3"/>
      <c r="AD141" s="3"/>
      <c r="AE141" s="3"/>
      <c r="AF141" s="1"/>
      <c r="AG141" s="1"/>
      <c r="AH141" s="1"/>
      <c r="AI141" s="1"/>
      <c r="AJ141" s="1"/>
      <c r="AK141" s="1"/>
      <c r="AL141" s="1"/>
      <c r="AM141" s="86"/>
      <c r="AN141" s="1"/>
      <c r="AO141" s="1"/>
      <c r="AP141" s="1"/>
      <c r="AQ141" s="86"/>
      <c r="AR141" s="9"/>
      <c r="AS141" s="9"/>
      <c r="AT141" s="9"/>
      <c r="AU141" s="9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</row>
    <row r="142" spans="1:81" ht="18.75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86"/>
      <c r="T142" s="1"/>
      <c r="U142" s="1"/>
      <c r="V142" s="89"/>
      <c r="W142" s="3"/>
      <c r="X142" s="3"/>
      <c r="Y142" s="3"/>
      <c r="Z142" s="3"/>
      <c r="AA142" s="3"/>
      <c r="AB142" s="3"/>
      <c r="AC142" s="3"/>
      <c r="AD142" s="3"/>
      <c r="AE142" s="3"/>
      <c r="AF142" s="1"/>
      <c r="AG142" s="1"/>
      <c r="AH142" s="1"/>
      <c r="AI142" s="1"/>
      <c r="AJ142" s="1"/>
      <c r="AK142" s="1"/>
      <c r="AL142" s="1"/>
      <c r="AM142" s="86"/>
      <c r="AN142" s="1"/>
      <c r="AO142" s="1"/>
      <c r="AP142" s="1"/>
      <c r="AQ142" s="86"/>
      <c r="AR142" s="9"/>
      <c r="AS142" s="9"/>
      <c r="AT142" s="9"/>
      <c r="AU142" s="9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</row>
    <row r="143" spans="1:81" ht="18.75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86"/>
      <c r="T143" s="1"/>
      <c r="U143" s="1"/>
      <c r="V143" s="89"/>
      <c r="W143" s="3"/>
      <c r="X143" s="3"/>
      <c r="Y143" s="3"/>
      <c r="Z143" s="3"/>
      <c r="AA143" s="3"/>
      <c r="AB143" s="3"/>
      <c r="AC143" s="3"/>
      <c r="AD143" s="3"/>
      <c r="AE143" s="3"/>
      <c r="AF143" s="1"/>
      <c r="AG143" s="1"/>
      <c r="AH143" s="1"/>
      <c r="AI143" s="1"/>
      <c r="AJ143" s="1"/>
      <c r="AK143" s="1"/>
      <c r="AL143" s="1"/>
      <c r="AM143" s="86"/>
      <c r="AN143" s="1"/>
      <c r="AO143" s="1"/>
      <c r="AP143" s="1"/>
      <c r="AQ143" s="86"/>
      <c r="AR143" s="9"/>
      <c r="AS143" s="9"/>
      <c r="AT143" s="9"/>
      <c r="AU143" s="9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</row>
    <row r="144" spans="1:81" ht="18.75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86"/>
      <c r="T144" s="1"/>
      <c r="U144" s="1"/>
      <c r="V144" s="89"/>
      <c r="W144" s="3"/>
      <c r="X144" s="3"/>
      <c r="Y144" s="3"/>
      <c r="Z144" s="3"/>
      <c r="AA144" s="3"/>
      <c r="AB144" s="3"/>
      <c r="AC144" s="3"/>
      <c r="AD144" s="3"/>
      <c r="AE144" s="3"/>
      <c r="AF144" s="1"/>
      <c r="AG144" s="1"/>
      <c r="AH144" s="1"/>
      <c r="AI144" s="1"/>
      <c r="AJ144" s="1"/>
      <c r="AK144" s="1"/>
      <c r="AL144" s="1"/>
      <c r="AM144" s="86"/>
      <c r="AN144" s="1"/>
      <c r="AO144" s="1"/>
      <c r="AP144" s="1"/>
      <c r="AQ144" s="86"/>
      <c r="AR144" s="9"/>
      <c r="AS144" s="9"/>
      <c r="AT144" s="9"/>
      <c r="AU144" s="9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</row>
    <row r="145" spans="1:81" ht="18.75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86"/>
      <c r="T145" s="1"/>
      <c r="U145" s="1"/>
      <c r="V145" s="89"/>
      <c r="W145" s="3"/>
      <c r="X145" s="3"/>
      <c r="Y145" s="3"/>
      <c r="Z145" s="3"/>
      <c r="AA145" s="3"/>
      <c r="AB145" s="3"/>
      <c r="AC145" s="3"/>
      <c r="AD145" s="3"/>
      <c r="AE145" s="3"/>
      <c r="AF145" s="1"/>
      <c r="AG145" s="1"/>
      <c r="AH145" s="1"/>
      <c r="AI145" s="1"/>
      <c r="AJ145" s="1"/>
      <c r="AK145" s="1"/>
      <c r="AL145" s="1"/>
      <c r="AM145" s="86"/>
      <c r="AN145" s="1"/>
      <c r="AO145" s="1"/>
      <c r="AP145" s="1"/>
      <c r="AQ145" s="86"/>
      <c r="AR145" s="9"/>
      <c r="AS145" s="9"/>
      <c r="AT145" s="9"/>
      <c r="AU145" s="9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</row>
    <row r="146" spans="1:81" ht="18.75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86"/>
      <c r="T146" s="1"/>
      <c r="U146" s="1"/>
      <c r="V146" s="89"/>
      <c r="W146" s="3"/>
      <c r="X146" s="3"/>
      <c r="Y146" s="3"/>
      <c r="Z146" s="3"/>
      <c r="AA146" s="3"/>
      <c r="AB146" s="3"/>
      <c r="AC146" s="3"/>
      <c r="AD146" s="3"/>
      <c r="AE146" s="3"/>
      <c r="AF146" s="1"/>
      <c r="AG146" s="1"/>
      <c r="AH146" s="1"/>
      <c r="AI146" s="1"/>
      <c r="AJ146" s="1"/>
      <c r="AK146" s="1"/>
      <c r="AL146" s="1"/>
      <c r="AM146" s="86"/>
      <c r="AN146" s="1"/>
      <c r="AO146" s="1"/>
      <c r="AP146" s="1"/>
      <c r="AQ146" s="86"/>
      <c r="AR146" s="9"/>
      <c r="AS146" s="9"/>
      <c r="AT146" s="9"/>
      <c r="AU146" s="9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</row>
    <row r="147" spans="1:81" ht="18.75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86"/>
      <c r="T147" s="1"/>
      <c r="U147" s="1"/>
      <c r="V147" s="89"/>
      <c r="W147" s="3"/>
      <c r="X147" s="3"/>
      <c r="Y147" s="3"/>
      <c r="Z147" s="3"/>
      <c r="AA147" s="3"/>
      <c r="AB147" s="3"/>
      <c r="AC147" s="3"/>
      <c r="AD147" s="3"/>
      <c r="AE147" s="3"/>
      <c r="AF147" s="1"/>
      <c r="AG147" s="1"/>
      <c r="AH147" s="1"/>
      <c r="AI147" s="1"/>
      <c r="AJ147" s="1"/>
      <c r="AK147" s="1"/>
      <c r="AL147" s="1"/>
      <c r="AM147" s="86"/>
      <c r="AN147" s="1"/>
      <c r="AO147" s="1"/>
      <c r="AP147" s="1"/>
      <c r="AQ147" s="86"/>
      <c r="AR147" s="9"/>
      <c r="AS147" s="9"/>
      <c r="AT147" s="9"/>
      <c r="AU147" s="9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</row>
    <row r="148" spans="1:81" ht="18.75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86"/>
      <c r="T148" s="1"/>
      <c r="U148" s="1"/>
      <c r="V148" s="89"/>
      <c r="W148" s="3"/>
      <c r="X148" s="3"/>
      <c r="Y148" s="3"/>
      <c r="Z148" s="3"/>
      <c r="AA148" s="3"/>
      <c r="AB148" s="3"/>
      <c r="AC148" s="3"/>
      <c r="AD148" s="3"/>
      <c r="AE148" s="3"/>
      <c r="AF148" s="1"/>
      <c r="AG148" s="1"/>
      <c r="AH148" s="1"/>
      <c r="AI148" s="1"/>
      <c r="AJ148" s="1"/>
      <c r="AK148" s="1"/>
      <c r="AL148" s="1"/>
      <c r="AM148" s="86"/>
      <c r="AN148" s="1"/>
      <c r="AO148" s="1"/>
      <c r="AP148" s="1"/>
      <c r="AQ148" s="86"/>
      <c r="AR148" s="9"/>
      <c r="AS148" s="9"/>
      <c r="AT148" s="9"/>
      <c r="AU148" s="9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</row>
    <row r="149" spans="1:81" ht="18.75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86"/>
      <c r="T149" s="1"/>
      <c r="U149" s="1"/>
      <c r="V149" s="89"/>
      <c r="W149" s="3"/>
      <c r="X149" s="3"/>
      <c r="Y149" s="3"/>
      <c r="Z149" s="3"/>
      <c r="AA149" s="3"/>
      <c r="AB149" s="3"/>
      <c r="AC149" s="3"/>
      <c r="AD149" s="3"/>
      <c r="AE149" s="3"/>
      <c r="AF149" s="1"/>
      <c r="AG149" s="1"/>
      <c r="AH149" s="1"/>
      <c r="AI149" s="1"/>
      <c r="AJ149" s="1"/>
      <c r="AK149" s="1"/>
      <c r="AL149" s="1"/>
      <c r="AM149" s="86"/>
      <c r="AN149" s="1"/>
      <c r="AO149" s="1"/>
      <c r="AP149" s="1"/>
      <c r="AQ149" s="86"/>
      <c r="AR149" s="9"/>
      <c r="AS149" s="9"/>
      <c r="AT149" s="9"/>
      <c r="AU149" s="9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</row>
    <row r="150" spans="1:81" ht="18.75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86"/>
      <c r="T150" s="1"/>
      <c r="U150" s="1"/>
      <c r="V150" s="89"/>
      <c r="W150" s="3"/>
      <c r="X150" s="3"/>
      <c r="Y150" s="3"/>
      <c r="Z150" s="3"/>
      <c r="AA150" s="3"/>
      <c r="AB150" s="3"/>
      <c r="AC150" s="3"/>
      <c r="AD150" s="3"/>
      <c r="AE150" s="3"/>
      <c r="AF150" s="1"/>
      <c r="AG150" s="1"/>
      <c r="AH150" s="1"/>
      <c r="AI150" s="1"/>
      <c r="AJ150" s="1"/>
      <c r="AK150" s="1"/>
      <c r="AL150" s="1"/>
      <c r="AM150" s="86"/>
      <c r="AN150" s="1"/>
      <c r="AO150" s="1"/>
      <c r="AP150" s="1"/>
      <c r="AQ150" s="86"/>
      <c r="AR150" s="9"/>
      <c r="AS150" s="9"/>
      <c r="AT150" s="9"/>
      <c r="AU150" s="9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</row>
    <row r="151" spans="1:81" ht="18.75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86"/>
      <c r="T151" s="1"/>
      <c r="U151" s="1"/>
      <c r="V151" s="89"/>
      <c r="W151" s="3"/>
      <c r="X151" s="3"/>
      <c r="Y151" s="3"/>
      <c r="Z151" s="3"/>
      <c r="AA151" s="3"/>
      <c r="AB151" s="3"/>
      <c r="AC151" s="3"/>
      <c r="AD151" s="3"/>
      <c r="AE151" s="3"/>
      <c r="AF151" s="1"/>
      <c r="AG151" s="1"/>
      <c r="AH151" s="1"/>
      <c r="AI151" s="1"/>
      <c r="AJ151" s="1"/>
      <c r="AK151" s="1"/>
      <c r="AL151" s="1"/>
      <c r="AM151" s="86"/>
      <c r="AN151" s="1"/>
      <c r="AO151" s="1"/>
      <c r="AP151" s="1"/>
      <c r="AQ151" s="86"/>
      <c r="AR151" s="9"/>
      <c r="AS151" s="9"/>
      <c r="AT151" s="9"/>
      <c r="AU151" s="9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</row>
    <row r="152" spans="1:81" ht="18.75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86"/>
      <c r="T152" s="1"/>
      <c r="U152" s="1"/>
      <c r="V152" s="89"/>
      <c r="W152" s="3"/>
      <c r="X152" s="3"/>
      <c r="Y152" s="3"/>
      <c r="Z152" s="3"/>
      <c r="AA152" s="3"/>
      <c r="AB152" s="3"/>
      <c r="AC152" s="3"/>
      <c r="AD152" s="3"/>
      <c r="AE152" s="3"/>
      <c r="AF152" s="1"/>
      <c r="AG152" s="1"/>
      <c r="AH152" s="1"/>
      <c r="AI152" s="1"/>
      <c r="AJ152" s="1"/>
      <c r="AK152" s="1"/>
      <c r="AL152" s="1"/>
      <c r="AM152" s="86"/>
      <c r="AN152" s="1"/>
      <c r="AO152" s="1"/>
      <c r="AP152" s="1"/>
      <c r="AQ152" s="86"/>
      <c r="AR152" s="9"/>
      <c r="AS152" s="9"/>
      <c r="AT152" s="9"/>
      <c r="AU152" s="9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</row>
    <row r="153" spans="1:81" ht="18.75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86"/>
      <c r="T153" s="1"/>
      <c r="U153" s="1"/>
      <c r="V153" s="89"/>
      <c r="W153" s="3"/>
      <c r="X153" s="3"/>
      <c r="Y153" s="3"/>
      <c r="Z153" s="3"/>
      <c r="AA153" s="3"/>
      <c r="AB153" s="3"/>
      <c r="AC153" s="3"/>
      <c r="AD153" s="3"/>
      <c r="AE153" s="3"/>
      <c r="AF153" s="1"/>
      <c r="AG153" s="1"/>
      <c r="AH153" s="1"/>
      <c r="AI153" s="1"/>
      <c r="AJ153" s="1"/>
      <c r="AK153" s="1"/>
      <c r="AL153" s="1"/>
      <c r="AM153" s="86"/>
      <c r="AN153" s="1"/>
      <c r="AO153" s="1"/>
      <c r="AP153" s="1"/>
      <c r="AQ153" s="86"/>
      <c r="AR153" s="9"/>
      <c r="AS153" s="9"/>
      <c r="AT153" s="9"/>
      <c r="AU153" s="9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</row>
    <row r="154" spans="1:81" ht="18.75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86"/>
      <c r="T154" s="1"/>
      <c r="U154" s="1"/>
      <c r="V154" s="89"/>
      <c r="W154" s="3"/>
      <c r="X154" s="3"/>
      <c r="Y154" s="3"/>
      <c r="Z154" s="3"/>
      <c r="AA154" s="3"/>
      <c r="AB154" s="3"/>
      <c r="AC154" s="3"/>
      <c r="AD154" s="3"/>
      <c r="AE154" s="3"/>
      <c r="AF154" s="1"/>
      <c r="AG154" s="1"/>
      <c r="AH154" s="1"/>
      <c r="AI154" s="1"/>
      <c r="AJ154" s="1"/>
      <c r="AK154" s="1"/>
      <c r="AL154" s="1"/>
      <c r="AM154" s="86"/>
      <c r="AN154" s="1"/>
      <c r="AO154" s="1"/>
      <c r="AP154" s="1"/>
      <c r="AQ154" s="86"/>
      <c r="AR154" s="9"/>
      <c r="AS154" s="9"/>
      <c r="AT154" s="9"/>
      <c r="AU154" s="9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</row>
    <row r="155" spans="1:81" ht="18.75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86"/>
      <c r="T155" s="1"/>
      <c r="U155" s="1"/>
      <c r="V155" s="89"/>
      <c r="W155" s="3"/>
      <c r="X155" s="3"/>
      <c r="Y155" s="3"/>
      <c r="Z155" s="3"/>
      <c r="AA155" s="3"/>
      <c r="AB155" s="3"/>
      <c r="AC155" s="3"/>
      <c r="AD155" s="3"/>
      <c r="AE155" s="3"/>
      <c r="AF155" s="1"/>
      <c r="AG155" s="1"/>
      <c r="AH155" s="1"/>
      <c r="AI155" s="1"/>
      <c r="AJ155" s="1"/>
      <c r="AK155" s="1"/>
      <c r="AL155" s="1"/>
      <c r="AM155" s="86"/>
      <c r="AN155" s="1"/>
      <c r="AO155" s="1"/>
      <c r="AP155" s="1"/>
      <c r="AQ155" s="86"/>
      <c r="AR155" s="9"/>
      <c r="AS155" s="9"/>
      <c r="AT155" s="9"/>
      <c r="AU155" s="9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</row>
    <row r="156" spans="1:81" ht="18.75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86"/>
      <c r="T156" s="1"/>
      <c r="U156" s="1"/>
      <c r="V156" s="89"/>
      <c r="W156" s="3"/>
      <c r="X156" s="3"/>
      <c r="Y156" s="3"/>
      <c r="Z156" s="3"/>
      <c r="AA156" s="3"/>
      <c r="AB156" s="3"/>
      <c r="AC156" s="3"/>
      <c r="AD156" s="3"/>
      <c r="AE156" s="3"/>
      <c r="AF156" s="1"/>
      <c r="AG156" s="1"/>
      <c r="AH156" s="1"/>
      <c r="AI156" s="1"/>
      <c r="AJ156" s="1"/>
      <c r="AK156" s="1"/>
      <c r="AL156" s="1"/>
      <c r="AM156" s="86"/>
      <c r="AN156" s="1"/>
      <c r="AO156" s="1"/>
      <c r="AP156" s="1"/>
      <c r="AQ156" s="86"/>
      <c r="AR156" s="9"/>
      <c r="AS156" s="9"/>
      <c r="AT156" s="9"/>
      <c r="AU156" s="9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</row>
    <row r="157" spans="1:81" ht="18.75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86"/>
      <c r="T157" s="1"/>
      <c r="U157" s="1"/>
      <c r="V157" s="89"/>
      <c r="W157" s="3"/>
      <c r="X157" s="3"/>
      <c r="Y157" s="3"/>
      <c r="Z157" s="3"/>
      <c r="AA157" s="3"/>
      <c r="AB157" s="3"/>
      <c r="AC157" s="3"/>
      <c r="AD157" s="3"/>
      <c r="AE157" s="3"/>
      <c r="AF157" s="1"/>
      <c r="AG157" s="1"/>
      <c r="AH157" s="1"/>
      <c r="AI157" s="1"/>
      <c r="AJ157" s="1"/>
      <c r="AK157" s="1"/>
      <c r="AL157" s="1"/>
      <c r="AM157" s="86"/>
      <c r="AN157" s="1"/>
      <c r="AO157" s="1"/>
      <c r="AP157" s="1"/>
      <c r="AQ157" s="86"/>
      <c r="AR157" s="9"/>
      <c r="AS157" s="9"/>
      <c r="AT157" s="9"/>
      <c r="AU157" s="9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</row>
    <row r="158" spans="1:81" ht="18.75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86"/>
      <c r="T158" s="1"/>
      <c r="U158" s="1"/>
      <c r="V158" s="89"/>
      <c r="W158" s="3"/>
      <c r="X158" s="3"/>
      <c r="Y158" s="3"/>
      <c r="Z158" s="3"/>
      <c r="AA158" s="3"/>
      <c r="AB158" s="3"/>
      <c r="AC158" s="3"/>
      <c r="AD158" s="3"/>
      <c r="AE158" s="3"/>
      <c r="AF158" s="1"/>
      <c r="AG158" s="1"/>
      <c r="AH158" s="1"/>
      <c r="AI158" s="1"/>
      <c r="AJ158" s="1"/>
      <c r="AK158" s="1"/>
      <c r="AL158" s="1"/>
      <c r="AM158" s="86"/>
      <c r="AN158" s="1"/>
      <c r="AO158" s="1"/>
      <c r="AP158" s="1"/>
      <c r="AQ158" s="86"/>
      <c r="AR158" s="9"/>
      <c r="AS158" s="9"/>
      <c r="AT158" s="9"/>
      <c r="AU158" s="9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</row>
    <row r="159" spans="1:81" ht="18.75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86"/>
      <c r="T159" s="1"/>
      <c r="U159" s="1"/>
      <c r="V159" s="89"/>
      <c r="W159" s="3"/>
      <c r="X159" s="3"/>
      <c r="Y159" s="3"/>
      <c r="Z159" s="3"/>
      <c r="AA159" s="3"/>
      <c r="AB159" s="3"/>
      <c r="AC159" s="3"/>
      <c r="AD159" s="3"/>
      <c r="AE159" s="3"/>
      <c r="AF159" s="1"/>
      <c r="AG159" s="1"/>
      <c r="AH159" s="1"/>
      <c r="AI159" s="1"/>
      <c r="AJ159" s="1"/>
      <c r="AK159" s="1"/>
      <c r="AL159" s="1"/>
      <c r="AM159" s="86"/>
      <c r="AN159" s="1"/>
      <c r="AO159" s="1"/>
      <c r="AP159" s="1"/>
      <c r="AQ159" s="86"/>
      <c r="AR159" s="9"/>
      <c r="AS159" s="9"/>
      <c r="AT159" s="9"/>
      <c r="AU159" s="9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</row>
    <row r="160" spans="1:81" ht="18.75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86"/>
      <c r="T160" s="1"/>
      <c r="U160" s="1"/>
      <c r="V160" s="89"/>
      <c r="W160" s="3"/>
      <c r="X160" s="3"/>
      <c r="Y160" s="3"/>
      <c r="Z160" s="3"/>
      <c r="AA160" s="3"/>
      <c r="AB160" s="3"/>
      <c r="AC160" s="3"/>
      <c r="AD160" s="3"/>
      <c r="AE160" s="3"/>
      <c r="AF160" s="1"/>
      <c r="AG160" s="1"/>
      <c r="AH160" s="1"/>
      <c r="AI160" s="1"/>
      <c r="AJ160" s="1"/>
      <c r="AK160" s="1"/>
      <c r="AL160" s="1"/>
      <c r="AM160" s="86"/>
      <c r="AN160" s="1"/>
      <c r="AO160" s="1"/>
      <c r="AP160" s="1"/>
      <c r="AQ160" s="86"/>
      <c r="AR160" s="9"/>
      <c r="AS160" s="9"/>
      <c r="AT160" s="9"/>
      <c r="AU160" s="9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</row>
    <row r="161" spans="1:81" ht="18.75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86"/>
      <c r="T161" s="1"/>
      <c r="U161" s="1"/>
      <c r="V161" s="89"/>
      <c r="W161" s="3"/>
      <c r="X161" s="3"/>
      <c r="Y161" s="3"/>
      <c r="Z161" s="3"/>
      <c r="AA161" s="3"/>
      <c r="AB161" s="3"/>
      <c r="AC161" s="3"/>
      <c r="AD161" s="3"/>
      <c r="AE161" s="3"/>
      <c r="AF161" s="1"/>
      <c r="AG161" s="1"/>
      <c r="AH161" s="1"/>
      <c r="AI161" s="1"/>
      <c r="AJ161" s="1"/>
      <c r="AK161" s="1"/>
      <c r="AL161" s="1"/>
      <c r="AM161" s="86"/>
      <c r="AN161" s="1"/>
      <c r="AO161" s="1"/>
      <c r="AP161" s="1"/>
      <c r="AQ161" s="86"/>
      <c r="AR161" s="9"/>
      <c r="AS161" s="9"/>
      <c r="AT161" s="9"/>
      <c r="AU161" s="9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</row>
    <row r="162" spans="1:81" ht="18.75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86"/>
      <c r="T162" s="1"/>
      <c r="U162" s="1"/>
      <c r="V162" s="89"/>
      <c r="W162" s="3"/>
      <c r="X162" s="3"/>
      <c r="Y162" s="3"/>
      <c r="Z162" s="3"/>
      <c r="AA162" s="3"/>
      <c r="AB162" s="3"/>
      <c r="AC162" s="3"/>
      <c r="AD162" s="3"/>
      <c r="AE162" s="3"/>
      <c r="AF162" s="1"/>
      <c r="AG162" s="1"/>
      <c r="AH162" s="1"/>
      <c r="AI162" s="1"/>
      <c r="AJ162" s="1"/>
      <c r="AK162" s="1"/>
      <c r="AL162" s="1"/>
      <c r="AM162" s="86"/>
      <c r="AN162" s="1"/>
      <c r="AO162" s="1"/>
      <c r="AP162" s="1"/>
      <c r="AQ162" s="86"/>
      <c r="AR162" s="9"/>
      <c r="AS162" s="9"/>
      <c r="AT162" s="9"/>
      <c r="AU162" s="9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</row>
    <row r="163" spans="1:81" ht="18.75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86"/>
      <c r="T163" s="1"/>
      <c r="U163" s="1"/>
      <c r="V163" s="89"/>
      <c r="W163" s="3"/>
      <c r="X163" s="3"/>
      <c r="Y163" s="3"/>
      <c r="Z163" s="3"/>
      <c r="AA163" s="3"/>
      <c r="AB163" s="3"/>
      <c r="AC163" s="3"/>
      <c r="AD163" s="3"/>
      <c r="AE163" s="3"/>
      <c r="AF163" s="1"/>
      <c r="AG163" s="1"/>
      <c r="AH163" s="1"/>
      <c r="AI163" s="1"/>
      <c r="AJ163" s="1"/>
      <c r="AK163" s="1"/>
      <c r="AL163" s="1"/>
      <c r="AM163" s="86"/>
      <c r="AN163" s="1"/>
      <c r="AO163" s="1"/>
      <c r="AP163" s="1"/>
      <c r="AQ163" s="86"/>
      <c r="AR163" s="9"/>
      <c r="AS163" s="9"/>
      <c r="AT163" s="9"/>
      <c r="AU163" s="9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</row>
    <row r="164" spans="1:81" ht="18.75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86"/>
      <c r="T164" s="1"/>
      <c r="U164" s="1"/>
      <c r="V164" s="89"/>
      <c r="W164" s="3"/>
      <c r="X164" s="3"/>
      <c r="Y164" s="3"/>
      <c r="Z164" s="3"/>
      <c r="AA164" s="3"/>
      <c r="AB164" s="3"/>
      <c r="AC164" s="3"/>
      <c r="AD164" s="3"/>
      <c r="AE164" s="3"/>
      <c r="AF164" s="1"/>
      <c r="AG164" s="1"/>
      <c r="AH164" s="1"/>
      <c r="AI164" s="1"/>
      <c r="AJ164" s="1"/>
      <c r="AK164" s="1"/>
      <c r="AL164" s="1"/>
      <c r="AM164" s="86"/>
      <c r="AN164" s="1"/>
      <c r="AO164" s="1"/>
      <c r="AP164" s="1"/>
      <c r="AQ164" s="86"/>
      <c r="AR164" s="9"/>
      <c r="AS164" s="9"/>
      <c r="AT164" s="9"/>
      <c r="AU164" s="9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</row>
    <row r="165" spans="1:81" ht="18.75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86"/>
      <c r="T165" s="1"/>
      <c r="U165" s="1"/>
      <c r="V165" s="89"/>
      <c r="W165" s="3"/>
      <c r="X165" s="3"/>
      <c r="Y165" s="3"/>
      <c r="Z165" s="3"/>
      <c r="AA165" s="3"/>
      <c r="AB165" s="3"/>
      <c r="AC165" s="3"/>
      <c r="AD165" s="3"/>
      <c r="AE165" s="3"/>
      <c r="AF165" s="1"/>
      <c r="AG165" s="1"/>
      <c r="AH165" s="1"/>
      <c r="AI165" s="1"/>
      <c r="AJ165" s="1"/>
      <c r="AK165" s="1"/>
      <c r="AL165" s="1"/>
      <c r="AM165" s="86"/>
      <c r="AN165" s="1"/>
      <c r="AO165" s="1"/>
      <c r="AP165" s="1"/>
      <c r="AQ165" s="86"/>
      <c r="AR165" s="9"/>
      <c r="AS165" s="9"/>
      <c r="AT165" s="9"/>
      <c r="AU165" s="9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</row>
    <row r="166" spans="1:81" ht="18.75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86"/>
      <c r="T166" s="1"/>
      <c r="U166" s="1"/>
      <c r="V166" s="89"/>
      <c r="W166" s="3"/>
      <c r="X166" s="3"/>
      <c r="Y166" s="3"/>
      <c r="Z166" s="3"/>
      <c r="AA166" s="3"/>
      <c r="AB166" s="3"/>
      <c r="AC166" s="3"/>
      <c r="AD166" s="3"/>
      <c r="AE166" s="3"/>
      <c r="AF166" s="1"/>
      <c r="AG166" s="1"/>
      <c r="AH166" s="1"/>
      <c r="AI166" s="1"/>
      <c r="AJ166" s="1"/>
      <c r="AK166" s="1"/>
      <c r="AL166" s="1"/>
      <c r="AM166" s="86"/>
      <c r="AN166" s="1"/>
      <c r="AO166" s="1"/>
      <c r="AP166" s="1"/>
      <c r="AQ166" s="86"/>
      <c r="AR166" s="9"/>
      <c r="AS166" s="9"/>
      <c r="AT166" s="9"/>
      <c r="AU166" s="9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</row>
    <row r="167" spans="1:81" ht="18.75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86"/>
      <c r="T167" s="1"/>
      <c r="U167" s="1"/>
      <c r="V167" s="89"/>
      <c r="W167" s="3"/>
      <c r="X167" s="3"/>
      <c r="Y167" s="3"/>
      <c r="Z167" s="3"/>
      <c r="AA167" s="3"/>
      <c r="AB167" s="3"/>
      <c r="AC167" s="3"/>
      <c r="AD167" s="3"/>
      <c r="AE167" s="3"/>
      <c r="AF167" s="1"/>
      <c r="AG167" s="1"/>
      <c r="AH167" s="1"/>
      <c r="AI167" s="1"/>
      <c r="AJ167" s="1"/>
      <c r="AK167" s="1"/>
      <c r="AL167" s="1"/>
      <c r="AM167" s="86"/>
      <c r="AN167" s="1"/>
      <c r="AO167" s="1"/>
      <c r="AP167" s="1"/>
      <c r="AQ167" s="86"/>
      <c r="AR167" s="9"/>
      <c r="AS167" s="9"/>
      <c r="AT167" s="9"/>
      <c r="AU167" s="9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</row>
    <row r="168" spans="1:81" ht="18.75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86"/>
      <c r="T168" s="1"/>
      <c r="U168" s="1"/>
      <c r="V168" s="89"/>
      <c r="W168" s="3"/>
      <c r="X168" s="3"/>
      <c r="Y168" s="3"/>
      <c r="Z168" s="3"/>
      <c r="AA168" s="3"/>
      <c r="AB168" s="3"/>
      <c r="AC168" s="3"/>
      <c r="AD168" s="3"/>
      <c r="AE168" s="3"/>
      <c r="AF168" s="1"/>
      <c r="AG168" s="1"/>
      <c r="AH168" s="1"/>
      <c r="AI168" s="1"/>
      <c r="AJ168" s="1"/>
      <c r="AK168" s="1"/>
      <c r="AL168" s="1"/>
      <c r="AM168" s="86"/>
      <c r="AN168" s="1"/>
      <c r="AO168" s="1"/>
      <c r="AP168" s="1"/>
      <c r="AQ168" s="86"/>
      <c r="AR168" s="9"/>
      <c r="AS168" s="9"/>
      <c r="AT168" s="9"/>
      <c r="AU168" s="9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</row>
    <row r="169" spans="1:81" ht="18.75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86"/>
      <c r="T169" s="1"/>
      <c r="U169" s="1"/>
      <c r="V169" s="89"/>
      <c r="W169" s="3"/>
      <c r="X169" s="3"/>
      <c r="Y169" s="3"/>
      <c r="Z169" s="3"/>
      <c r="AA169" s="3"/>
      <c r="AB169" s="3"/>
      <c r="AC169" s="3"/>
      <c r="AD169" s="3"/>
      <c r="AE169" s="3"/>
      <c r="AF169" s="1"/>
      <c r="AG169" s="1"/>
      <c r="AH169" s="1"/>
      <c r="AI169" s="1"/>
      <c r="AJ169" s="1"/>
      <c r="AK169" s="1"/>
      <c r="AL169" s="1"/>
      <c r="AM169" s="86"/>
      <c r="AN169" s="1"/>
      <c r="AO169" s="1"/>
      <c r="AP169" s="1"/>
      <c r="AQ169" s="86"/>
      <c r="AR169" s="9"/>
      <c r="AS169" s="9"/>
      <c r="AT169" s="9"/>
      <c r="AU169" s="9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</row>
    <row r="170" spans="1:81" ht="18.75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86"/>
      <c r="T170" s="1"/>
      <c r="U170" s="1"/>
      <c r="V170" s="89"/>
      <c r="W170" s="3"/>
      <c r="X170" s="3"/>
      <c r="Y170" s="3"/>
      <c r="Z170" s="3"/>
      <c r="AA170" s="3"/>
      <c r="AB170" s="3"/>
      <c r="AC170" s="3"/>
      <c r="AD170" s="3"/>
      <c r="AE170" s="3"/>
      <c r="AF170" s="1"/>
      <c r="AG170" s="1"/>
      <c r="AH170" s="1"/>
      <c r="AI170" s="1"/>
      <c r="AJ170" s="1"/>
      <c r="AK170" s="1"/>
      <c r="AL170" s="1"/>
      <c r="AM170" s="86"/>
      <c r="AN170" s="1"/>
      <c r="AO170" s="1"/>
      <c r="AP170" s="1"/>
      <c r="AQ170" s="86"/>
      <c r="AR170" s="9"/>
      <c r="AS170" s="9"/>
      <c r="AT170" s="9"/>
      <c r="AU170" s="9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</row>
    <row r="171" spans="1:81" ht="18.75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86"/>
      <c r="T171" s="1"/>
      <c r="U171" s="1"/>
      <c r="V171" s="89"/>
      <c r="W171" s="3"/>
      <c r="X171" s="3"/>
      <c r="Y171" s="3"/>
      <c r="Z171" s="3"/>
      <c r="AA171" s="3"/>
      <c r="AB171" s="3"/>
      <c r="AC171" s="3"/>
      <c r="AD171" s="3"/>
      <c r="AE171" s="3"/>
      <c r="AF171" s="1"/>
      <c r="AG171" s="1"/>
      <c r="AH171" s="1"/>
      <c r="AI171" s="1"/>
      <c r="AJ171" s="1"/>
      <c r="AK171" s="1"/>
      <c r="AL171" s="1"/>
      <c r="AM171" s="86"/>
      <c r="AN171" s="1"/>
      <c r="AO171" s="1"/>
      <c r="AP171" s="1"/>
      <c r="AQ171" s="86"/>
      <c r="AR171" s="9"/>
      <c r="AS171" s="9"/>
      <c r="AT171" s="9"/>
      <c r="AU171" s="9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</row>
    <row r="172" spans="1:81" ht="18.75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86"/>
      <c r="T172" s="1"/>
      <c r="U172" s="1"/>
      <c r="V172" s="89"/>
      <c r="W172" s="3"/>
      <c r="X172" s="3"/>
      <c r="Y172" s="3"/>
      <c r="Z172" s="3"/>
      <c r="AA172" s="3"/>
      <c r="AB172" s="3"/>
      <c r="AC172" s="3"/>
      <c r="AD172" s="3"/>
      <c r="AE172" s="3"/>
      <c r="AF172" s="1"/>
      <c r="AG172" s="1"/>
      <c r="AH172" s="1"/>
      <c r="AI172" s="1"/>
      <c r="AJ172" s="1"/>
      <c r="AK172" s="1"/>
      <c r="AL172" s="1"/>
      <c r="AM172" s="86"/>
      <c r="AN172" s="1"/>
      <c r="AO172" s="1"/>
      <c r="AP172" s="1"/>
      <c r="AQ172" s="86"/>
      <c r="AR172" s="9"/>
      <c r="AS172" s="9"/>
      <c r="AT172" s="9"/>
      <c r="AU172" s="9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</row>
    <row r="173" spans="1:81" ht="18.75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86"/>
      <c r="T173" s="1"/>
      <c r="U173" s="1"/>
      <c r="V173" s="89"/>
      <c r="W173" s="3"/>
      <c r="X173" s="3"/>
      <c r="Y173" s="3"/>
      <c r="Z173" s="3"/>
      <c r="AA173" s="3"/>
      <c r="AB173" s="3"/>
      <c r="AC173" s="3"/>
      <c r="AD173" s="3"/>
      <c r="AE173" s="3"/>
      <c r="AF173" s="1"/>
      <c r="AG173" s="1"/>
      <c r="AH173" s="1"/>
      <c r="AI173" s="1"/>
      <c r="AJ173" s="1"/>
      <c r="AK173" s="1"/>
      <c r="AL173" s="1"/>
      <c r="AM173" s="86"/>
      <c r="AN173" s="1"/>
      <c r="AO173" s="1"/>
      <c r="AP173" s="1"/>
      <c r="AQ173" s="86"/>
      <c r="AR173" s="9"/>
      <c r="AS173" s="9"/>
      <c r="AT173" s="9"/>
      <c r="AU173" s="9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</row>
    <row r="174" spans="1:81" ht="18.75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86"/>
      <c r="T174" s="1"/>
      <c r="U174" s="1"/>
      <c r="V174" s="89"/>
      <c r="W174" s="3"/>
      <c r="X174" s="3"/>
      <c r="Y174" s="3"/>
      <c r="Z174" s="3"/>
      <c r="AA174" s="3"/>
      <c r="AB174" s="3"/>
      <c r="AC174" s="3"/>
      <c r="AD174" s="3"/>
      <c r="AE174" s="3"/>
      <c r="AF174" s="1"/>
      <c r="AG174" s="1"/>
      <c r="AH174" s="1"/>
      <c r="AI174" s="1"/>
      <c r="AJ174" s="1"/>
      <c r="AK174" s="1"/>
      <c r="AL174" s="1"/>
      <c r="AM174" s="86"/>
      <c r="AN174" s="1"/>
      <c r="AO174" s="1"/>
      <c r="AP174" s="1"/>
      <c r="AQ174" s="86"/>
      <c r="AR174" s="9"/>
      <c r="AS174" s="9"/>
      <c r="AT174" s="9"/>
      <c r="AU174" s="9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</row>
    <row r="175" spans="1:81" ht="18.75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86"/>
      <c r="T175" s="1"/>
      <c r="U175" s="1"/>
      <c r="V175" s="89"/>
      <c r="W175" s="3"/>
      <c r="X175" s="3"/>
      <c r="Y175" s="3"/>
      <c r="Z175" s="3"/>
      <c r="AA175" s="3"/>
      <c r="AB175" s="3"/>
      <c r="AC175" s="3"/>
      <c r="AD175" s="3"/>
      <c r="AE175" s="3"/>
      <c r="AF175" s="1"/>
      <c r="AG175" s="1"/>
      <c r="AH175" s="1"/>
      <c r="AI175" s="1"/>
      <c r="AJ175" s="1"/>
      <c r="AK175" s="1"/>
      <c r="AL175" s="1"/>
      <c r="AM175" s="86"/>
      <c r="AN175" s="1"/>
      <c r="AO175" s="1"/>
      <c r="AP175" s="1"/>
      <c r="AQ175" s="86"/>
      <c r="AR175" s="9"/>
      <c r="AS175" s="9"/>
      <c r="AT175" s="9"/>
      <c r="AU175" s="9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</row>
    <row r="176" spans="1:81" ht="18.75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86"/>
      <c r="T176" s="1"/>
      <c r="U176" s="1"/>
      <c r="V176" s="89"/>
      <c r="W176" s="3"/>
      <c r="X176" s="3"/>
      <c r="Y176" s="3"/>
      <c r="Z176" s="3"/>
      <c r="AA176" s="3"/>
      <c r="AB176" s="3"/>
      <c r="AC176" s="3"/>
      <c r="AD176" s="3"/>
      <c r="AE176" s="3"/>
      <c r="AF176" s="1"/>
      <c r="AG176" s="1"/>
      <c r="AH176" s="1"/>
      <c r="AI176" s="1"/>
      <c r="AJ176" s="1"/>
      <c r="AK176" s="1"/>
      <c r="AL176" s="1"/>
      <c r="AM176" s="86"/>
      <c r="AN176" s="1"/>
      <c r="AO176" s="1"/>
      <c r="AP176" s="1"/>
      <c r="AQ176" s="86"/>
      <c r="AR176" s="9"/>
      <c r="AS176" s="9"/>
      <c r="AT176" s="9"/>
      <c r="AU176" s="9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</row>
    <row r="177" spans="1:81" ht="18.75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86"/>
      <c r="T177" s="1"/>
      <c r="U177" s="1"/>
      <c r="V177" s="89"/>
      <c r="W177" s="3"/>
      <c r="X177" s="3"/>
      <c r="Y177" s="3"/>
      <c r="Z177" s="3"/>
      <c r="AA177" s="3"/>
      <c r="AB177" s="3"/>
      <c r="AC177" s="3"/>
      <c r="AD177" s="3"/>
      <c r="AE177" s="3"/>
      <c r="AF177" s="1"/>
      <c r="AG177" s="1"/>
      <c r="AH177" s="1"/>
      <c r="AI177" s="1"/>
      <c r="AJ177" s="1"/>
      <c r="AK177" s="1"/>
      <c r="AL177" s="1"/>
      <c r="AM177" s="86"/>
      <c r="AN177" s="1"/>
      <c r="AO177" s="1"/>
      <c r="AP177" s="1"/>
      <c r="AQ177" s="86"/>
      <c r="AR177" s="9"/>
      <c r="AS177" s="9"/>
      <c r="AT177" s="9"/>
      <c r="AU177" s="9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</row>
    <row r="178" spans="1:81" ht="18.75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86"/>
      <c r="T178" s="1"/>
      <c r="U178" s="1"/>
      <c r="V178" s="89"/>
      <c r="W178" s="3"/>
      <c r="X178" s="3"/>
      <c r="Y178" s="3"/>
      <c r="Z178" s="3"/>
      <c r="AA178" s="3"/>
      <c r="AB178" s="3"/>
      <c r="AC178" s="3"/>
      <c r="AD178" s="3"/>
      <c r="AE178" s="3"/>
      <c r="AF178" s="1"/>
      <c r="AG178" s="1"/>
      <c r="AH178" s="1"/>
      <c r="AI178" s="1"/>
      <c r="AJ178" s="1"/>
      <c r="AK178" s="1"/>
      <c r="AL178" s="1"/>
      <c r="AM178" s="86"/>
      <c r="AN178" s="1"/>
      <c r="AO178" s="1"/>
      <c r="AP178" s="1"/>
      <c r="AQ178" s="86"/>
      <c r="AR178" s="9"/>
      <c r="AS178" s="9"/>
      <c r="AT178" s="9"/>
      <c r="AU178" s="9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</row>
    <row r="179" spans="1:81" ht="18.75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86"/>
      <c r="T179" s="1"/>
      <c r="U179" s="1"/>
      <c r="V179" s="89"/>
      <c r="W179" s="3"/>
      <c r="X179" s="3"/>
      <c r="Y179" s="3"/>
      <c r="Z179" s="3"/>
      <c r="AA179" s="3"/>
      <c r="AB179" s="3"/>
      <c r="AC179" s="3"/>
      <c r="AD179" s="3"/>
      <c r="AE179" s="3"/>
      <c r="AF179" s="1"/>
      <c r="AG179" s="1"/>
      <c r="AH179" s="1"/>
      <c r="AI179" s="1"/>
      <c r="AJ179" s="1"/>
      <c r="AK179" s="1"/>
      <c r="AL179" s="1"/>
      <c r="AM179" s="86"/>
      <c r="AN179" s="1"/>
      <c r="AO179" s="1"/>
      <c r="AP179" s="1"/>
      <c r="AQ179" s="86"/>
      <c r="AR179" s="9"/>
      <c r="AS179" s="9"/>
      <c r="AT179" s="9"/>
      <c r="AU179" s="9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</row>
    <row r="180" spans="1:81" ht="18.75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86"/>
      <c r="T180" s="1"/>
      <c r="U180" s="1"/>
      <c r="V180" s="89"/>
      <c r="W180" s="3"/>
      <c r="X180" s="3"/>
      <c r="Y180" s="3"/>
      <c r="Z180" s="3"/>
      <c r="AA180" s="3"/>
      <c r="AB180" s="3"/>
      <c r="AC180" s="3"/>
      <c r="AD180" s="3"/>
      <c r="AE180" s="3"/>
      <c r="AF180" s="1"/>
      <c r="AG180" s="1"/>
      <c r="AH180" s="1"/>
      <c r="AI180" s="1"/>
      <c r="AJ180" s="1"/>
      <c r="AK180" s="1"/>
      <c r="AL180" s="1"/>
      <c r="AM180" s="86"/>
      <c r="AN180" s="1"/>
      <c r="AO180" s="1"/>
      <c r="AP180" s="1"/>
      <c r="AQ180" s="86"/>
      <c r="AR180" s="9"/>
      <c r="AS180" s="9"/>
      <c r="AT180" s="9"/>
      <c r="AU180" s="9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</row>
    <row r="181" spans="1:81" ht="18.75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86"/>
      <c r="T181" s="1"/>
      <c r="U181" s="1"/>
      <c r="V181" s="89"/>
      <c r="W181" s="3"/>
      <c r="X181" s="3"/>
      <c r="Y181" s="3"/>
      <c r="Z181" s="3"/>
      <c r="AA181" s="3"/>
      <c r="AB181" s="3"/>
      <c r="AC181" s="3"/>
      <c r="AD181" s="3"/>
      <c r="AE181" s="3"/>
      <c r="AF181" s="1"/>
      <c r="AG181" s="1"/>
      <c r="AH181" s="1"/>
      <c r="AI181" s="1"/>
      <c r="AJ181" s="1"/>
      <c r="AK181" s="1"/>
      <c r="AL181" s="1"/>
      <c r="AM181" s="86"/>
      <c r="AN181" s="1"/>
      <c r="AO181" s="1"/>
      <c r="AP181" s="1"/>
      <c r="AQ181" s="86"/>
      <c r="AR181" s="9"/>
      <c r="AS181" s="9"/>
      <c r="AT181" s="9"/>
      <c r="AU181" s="9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</row>
    <row r="182" spans="1:81" ht="18.75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86"/>
      <c r="T182" s="1"/>
      <c r="U182" s="1"/>
      <c r="V182" s="89"/>
      <c r="W182" s="3"/>
      <c r="X182" s="3"/>
      <c r="Y182" s="3"/>
      <c r="Z182" s="3"/>
      <c r="AA182" s="3"/>
      <c r="AB182" s="3"/>
      <c r="AC182" s="3"/>
      <c r="AD182" s="3"/>
      <c r="AE182" s="3"/>
      <c r="AF182" s="1"/>
      <c r="AG182" s="1"/>
      <c r="AH182" s="1"/>
      <c r="AI182" s="1"/>
      <c r="AJ182" s="1"/>
      <c r="AK182" s="1"/>
      <c r="AL182" s="1"/>
      <c r="AM182" s="86"/>
      <c r="AN182" s="1"/>
      <c r="AO182" s="1"/>
      <c r="AP182" s="1"/>
      <c r="AQ182" s="86"/>
      <c r="AR182" s="9"/>
      <c r="AS182" s="9"/>
      <c r="AT182" s="9"/>
      <c r="AU182" s="9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</row>
    <row r="183" spans="1:81" ht="18.75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86"/>
      <c r="T183" s="1"/>
      <c r="U183" s="1"/>
      <c r="V183" s="89"/>
      <c r="W183" s="3"/>
      <c r="X183" s="3"/>
      <c r="Y183" s="3"/>
      <c r="Z183" s="3"/>
      <c r="AA183" s="3"/>
      <c r="AB183" s="3"/>
      <c r="AC183" s="3"/>
      <c r="AD183" s="3"/>
      <c r="AE183" s="3"/>
      <c r="AF183" s="1"/>
      <c r="AG183" s="1"/>
      <c r="AH183" s="1"/>
      <c r="AI183" s="1"/>
      <c r="AJ183" s="1"/>
      <c r="AK183" s="1"/>
      <c r="AL183" s="1"/>
      <c r="AM183" s="86"/>
      <c r="AN183" s="1"/>
      <c r="AO183" s="1"/>
      <c r="AP183" s="1"/>
      <c r="AQ183" s="86"/>
      <c r="AR183" s="9"/>
      <c r="AS183" s="9"/>
      <c r="AT183" s="9"/>
      <c r="AU183" s="9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</row>
    <row r="184" spans="1:81" ht="18.75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86"/>
      <c r="T184" s="1"/>
      <c r="U184" s="1"/>
      <c r="V184" s="89"/>
      <c r="W184" s="3"/>
      <c r="X184" s="3"/>
      <c r="Y184" s="3"/>
      <c r="Z184" s="3"/>
      <c r="AA184" s="3"/>
      <c r="AB184" s="3"/>
      <c r="AC184" s="3"/>
      <c r="AD184" s="3"/>
      <c r="AE184" s="3"/>
      <c r="AF184" s="1"/>
      <c r="AG184" s="1"/>
      <c r="AH184" s="1"/>
      <c r="AI184" s="1"/>
      <c r="AJ184" s="1"/>
      <c r="AK184" s="1"/>
      <c r="AL184" s="1"/>
      <c r="AM184" s="86"/>
      <c r="AN184" s="1"/>
      <c r="AO184" s="1"/>
      <c r="AP184" s="1"/>
      <c r="AQ184" s="86"/>
      <c r="AR184" s="9"/>
      <c r="AS184" s="9"/>
      <c r="AT184" s="9"/>
      <c r="AU184" s="9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</row>
    <row r="185" spans="1:81" ht="18.75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86"/>
      <c r="T185" s="1"/>
      <c r="U185" s="1"/>
      <c r="V185" s="89"/>
      <c r="W185" s="3"/>
      <c r="X185" s="3"/>
      <c r="Y185" s="3"/>
      <c r="Z185" s="3"/>
      <c r="AA185" s="3"/>
      <c r="AB185" s="3"/>
      <c r="AC185" s="3"/>
      <c r="AD185" s="3"/>
      <c r="AE185" s="3"/>
      <c r="AF185" s="1"/>
      <c r="AG185" s="1"/>
      <c r="AH185" s="1"/>
      <c r="AI185" s="1"/>
      <c r="AJ185" s="1"/>
      <c r="AK185" s="1"/>
      <c r="AL185" s="1"/>
      <c r="AM185" s="86"/>
      <c r="AN185" s="1"/>
      <c r="AO185" s="1"/>
      <c r="AP185" s="1"/>
      <c r="AQ185" s="86"/>
      <c r="AR185" s="9"/>
      <c r="AS185" s="9"/>
      <c r="AT185" s="9"/>
      <c r="AU185" s="9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</row>
    <row r="186" spans="1:81" ht="18.75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86"/>
      <c r="T186" s="1"/>
      <c r="U186" s="1"/>
      <c r="V186" s="89"/>
      <c r="W186" s="3"/>
      <c r="X186" s="3"/>
      <c r="Y186" s="3"/>
      <c r="Z186" s="3"/>
      <c r="AA186" s="3"/>
      <c r="AB186" s="3"/>
      <c r="AC186" s="3"/>
      <c r="AD186" s="3"/>
      <c r="AE186" s="3"/>
      <c r="AF186" s="1"/>
      <c r="AG186" s="1"/>
      <c r="AH186" s="1"/>
      <c r="AI186" s="1"/>
      <c r="AJ186" s="1"/>
      <c r="AK186" s="1"/>
      <c r="AL186" s="1"/>
      <c r="AM186" s="86"/>
      <c r="AN186" s="1"/>
      <c r="AO186" s="1"/>
      <c r="AP186" s="1"/>
      <c r="AQ186" s="86"/>
      <c r="AR186" s="9"/>
      <c r="AS186" s="9"/>
      <c r="AT186" s="9"/>
      <c r="AU186" s="9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</row>
    <row r="187" spans="1:81" ht="18.75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86"/>
      <c r="T187" s="1"/>
      <c r="U187" s="1"/>
      <c r="V187" s="89"/>
      <c r="W187" s="3"/>
      <c r="X187" s="3"/>
      <c r="Y187" s="3"/>
      <c r="Z187" s="3"/>
      <c r="AA187" s="3"/>
      <c r="AB187" s="3"/>
      <c r="AC187" s="3"/>
      <c r="AD187" s="3"/>
      <c r="AE187" s="3"/>
      <c r="AF187" s="1"/>
      <c r="AG187" s="1"/>
      <c r="AH187" s="1"/>
      <c r="AI187" s="1"/>
      <c r="AJ187" s="1"/>
      <c r="AK187" s="1"/>
      <c r="AL187" s="1"/>
      <c r="AM187" s="86"/>
      <c r="AN187" s="1"/>
      <c r="AO187" s="1"/>
      <c r="AP187" s="1"/>
      <c r="AQ187" s="86"/>
      <c r="AR187" s="9"/>
      <c r="AS187" s="9"/>
      <c r="AT187" s="9"/>
      <c r="AU187" s="9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</row>
    <row r="188" spans="1:81" ht="18.75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86"/>
      <c r="T188" s="1"/>
      <c r="U188" s="1"/>
      <c r="V188" s="89"/>
      <c r="W188" s="3"/>
      <c r="X188" s="3"/>
      <c r="Y188" s="3"/>
      <c r="Z188" s="3"/>
      <c r="AA188" s="3"/>
      <c r="AB188" s="3"/>
      <c r="AC188" s="3"/>
      <c r="AD188" s="3"/>
      <c r="AE188" s="3"/>
      <c r="AF188" s="1"/>
      <c r="AG188" s="1"/>
      <c r="AH188" s="1"/>
      <c r="AI188" s="1"/>
      <c r="AJ188" s="1"/>
      <c r="AK188" s="1"/>
      <c r="AL188" s="1"/>
      <c r="AM188" s="86"/>
      <c r="AN188" s="1"/>
      <c r="AO188" s="1"/>
      <c r="AP188" s="1"/>
      <c r="AQ188" s="86"/>
      <c r="AR188" s="9"/>
      <c r="AS188" s="9"/>
      <c r="AT188" s="9"/>
      <c r="AU188" s="9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</row>
    <row r="189" spans="1:81" ht="18.75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86"/>
      <c r="T189" s="1"/>
      <c r="U189" s="1"/>
      <c r="V189" s="89"/>
      <c r="W189" s="3"/>
      <c r="X189" s="3"/>
      <c r="Y189" s="3"/>
      <c r="Z189" s="3"/>
      <c r="AA189" s="3"/>
      <c r="AB189" s="3"/>
      <c r="AC189" s="3"/>
      <c r="AD189" s="3"/>
      <c r="AE189" s="3"/>
      <c r="AF189" s="1"/>
      <c r="AG189" s="1"/>
      <c r="AH189" s="1"/>
      <c r="AI189" s="1"/>
      <c r="AJ189" s="1"/>
      <c r="AK189" s="1"/>
      <c r="AL189" s="1"/>
      <c r="AM189" s="86"/>
      <c r="AN189" s="1"/>
      <c r="AO189" s="1"/>
      <c r="AP189" s="1"/>
      <c r="AQ189" s="86"/>
      <c r="AR189" s="9"/>
      <c r="AS189" s="9"/>
      <c r="AT189" s="9"/>
      <c r="AU189" s="9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</row>
    <row r="190" spans="1:81" ht="18.75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86"/>
      <c r="T190" s="1"/>
      <c r="U190" s="1"/>
      <c r="V190" s="89"/>
      <c r="W190" s="3"/>
      <c r="X190" s="3"/>
      <c r="Y190" s="3"/>
      <c r="Z190" s="3"/>
      <c r="AA190" s="3"/>
      <c r="AB190" s="3"/>
      <c r="AC190" s="3"/>
      <c r="AD190" s="3"/>
      <c r="AE190" s="3"/>
      <c r="AF190" s="1"/>
      <c r="AG190" s="1"/>
      <c r="AH190" s="1"/>
      <c r="AI190" s="1"/>
      <c r="AJ190" s="1"/>
      <c r="AK190" s="1"/>
      <c r="AL190" s="1"/>
      <c r="AM190" s="86"/>
      <c r="AN190" s="1"/>
      <c r="AO190" s="1"/>
      <c r="AP190" s="1"/>
      <c r="AQ190" s="86"/>
      <c r="AR190" s="9"/>
      <c r="AS190" s="9"/>
      <c r="AT190" s="9"/>
      <c r="AU190" s="9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</row>
    <row r="191" spans="1:81" ht="18.75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86"/>
      <c r="T191" s="1"/>
      <c r="U191" s="1"/>
      <c r="V191" s="89"/>
      <c r="W191" s="3"/>
      <c r="X191" s="3"/>
      <c r="Y191" s="3"/>
      <c r="Z191" s="3"/>
      <c r="AA191" s="3"/>
      <c r="AB191" s="3"/>
      <c r="AC191" s="3"/>
      <c r="AD191" s="3"/>
      <c r="AE191" s="3"/>
      <c r="AF191" s="1"/>
      <c r="AG191" s="1"/>
      <c r="AH191" s="1"/>
      <c r="AI191" s="1"/>
      <c r="AJ191" s="1"/>
      <c r="AK191" s="1"/>
      <c r="AL191" s="1"/>
      <c r="AM191" s="86"/>
      <c r="AN191" s="1"/>
      <c r="AO191" s="1"/>
      <c r="AP191" s="1"/>
      <c r="AQ191" s="86"/>
      <c r="AR191" s="9"/>
      <c r="AS191" s="9"/>
      <c r="AT191" s="9"/>
      <c r="AU191" s="9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</row>
    <row r="192" spans="1:81" ht="18.75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86"/>
      <c r="T192" s="1"/>
      <c r="U192" s="1"/>
      <c r="V192" s="89"/>
      <c r="W192" s="3"/>
      <c r="X192" s="3"/>
      <c r="Y192" s="3"/>
      <c r="Z192" s="3"/>
      <c r="AA192" s="3"/>
      <c r="AB192" s="3"/>
      <c r="AC192" s="3"/>
      <c r="AD192" s="3"/>
      <c r="AE192" s="3"/>
      <c r="AF192" s="1"/>
      <c r="AG192" s="1"/>
      <c r="AH192" s="1"/>
      <c r="AI192" s="1"/>
      <c r="AJ192" s="1"/>
      <c r="AK192" s="1"/>
      <c r="AL192" s="1"/>
      <c r="AM192" s="86"/>
      <c r="AN192" s="1"/>
      <c r="AO192" s="1"/>
      <c r="AP192" s="1"/>
      <c r="AQ192" s="86"/>
      <c r="AR192" s="9"/>
      <c r="AS192" s="9"/>
      <c r="AT192" s="9"/>
      <c r="AU192" s="9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</row>
    <row r="193" spans="1:81" ht="18.75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86"/>
      <c r="T193" s="1"/>
      <c r="U193" s="1"/>
      <c r="V193" s="89"/>
      <c r="W193" s="3"/>
      <c r="X193" s="3"/>
      <c r="Y193" s="3"/>
      <c r="Z193" s="3"/>
      <c r="AA193" s="3"/>
      <c r="AB193" s="3"/>
      <c r="AC193" s="3"/>
      <c r="AD193" s="3"/>
      <c r="AE193" s="3"/>
      <c r="AF193" s="1"/>
      <c r="AG193" s="1"/>
      <c r="AH193" s="1"/>
      <c r="AI193" s="1"/>
      <c r="AJ193" s="1"/>
      <c r="AK193" s="1"/>
      <c r="AL193" s="1"/>
      <c r="AM193" s="86"/>
      <c r="AN193" s="1"/>
      <c r="AO193" s="1"/>
      <c r="AP193" s="1"/>
      <c r="AQ193" s="86"/>
      <c r="AR193" s="9"/>
      <c r="AS193" s="9"/>
      <c r="AT193" s="9"/>
      <c r="AU193" s="9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</row>
    <row r="194" spans="1:81" ht="18.75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86"/>
      <c r="T194" s="1"/>
      <c r="U194" s="1"/>
      <c r="V194" s="89"/>
      <c r="W194" s="3"/>
      <c r="X194" s="3"/>
      <c r="Y194" s="3"/>
      <c r="Z194" s="3"/>
      <c r="AA194" s="3"/>
      <c r="AB194" s="3"/>
      <c r="AC194" s="3"/>
      <c r="AD194" s="3"/>
      <c r="AE194" s="3"/>
      <c r="AF194" s="1"/>
      <c r="AG194" s="1"/>
      <c r="AH194" s="1"/>
      <c r="AI194" s="1"/>
      <c r="AJ194" s="1"/>
      <c r="AK194" s="1"/>
      <c r="AL194" s="1"/>
      <c r="AM194" s="86"/>
      <c r="AN194" s="1"/>
      <c r="AO194" s="1"/>
      <c r="AP194" s="1"/>
      <c r="AQ194" s="86"/>
      <c r="AR194" s="9"/>
      <c r="AS194" s="9"/>
      <c r="AT194" s="9"/>
      <c r="AU194" s="9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</row>
    <row r="195" spans="1:81" ht="18.75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86"/>
      <c r="T195" s="1"/>
      <c r="U195" s="1"/>
      <c r="V195" s="89"/>
      <c r="W195" s="3"/>
      <c r="X195" s="3"/>
      <c r="Y195" s="3"/>
      <c r="Z195" s="3"/>
      <c r="AA195" s="3"/>
      <c r="AB195" s="3"/>
      <c r="AC195" s="3"/>
      <c r="AD195" s="3"/>
      <c r="AE195" s="3"/>
      <c r="AF195" s="1"/>
      <c r="AG195" s="1"/>
      <c r="AH195" s="1"/>
      <c r="AI195" s="1"/>
      <c r="AJ195" s="1"/>
      <c r="AK195" s="1"/>
      <c r="AL195" s="1"/>
      <c r="AM195" s="86"/>
      <c r="AN195" s="1"/>
      <c r="AO195" s="1"/>
      <c r="AP195" s="1"/>
      <c r="AQ195" s="86"/>
      <c r="AR195" s="9"/>
      <c r="AS195" s="9"/>
      <c r="AT195" s="9"/>
      <c r="AU195" s="9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</row>
    <row r="196" spans="1:81" ht="18.75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86"/>
      <c r="T196" s="1"/>
      <c r="U196" s="1"/>
      <c r="V196" s="89"/>
      <c r="W196" s="3"/>
      <c r="X196" s="3"/>
      <c r="Y196" s="3"/>
      <c r="Z196" s="3"/>
      <c r="AA196" s="3"/>
      <c r="AB196" s="3"/>
      <c r="AC196" s="3"/>
      <c r="AD196" s="3"/>
      <c r="AE196" s="3"/>
      <c r="AF196" s="1"/>
      <c r="AG196" s="1"/>
      <c r="AH196" s="1"/>
      <c r="AI196" s="1"/>
      <c r="AJ196" s="1"/>
      <c r="AK196" s="1"/>
      <c r="AL196" s="1"/>
      <c r="AM196" s="86"/>
      <c r="AN196" s="1"/>
      <c r="AO196" s="1"/>
      <c r="AP196" s="1"/>
      <c r="AQ196" s="86"/>
      <c r="AR196" s="9"/>
      <c r="AS196" s="9"/>
      <c r="AT196" s="9"/>
      <c r="AU196" s="9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</row>
    <row r="197" spans="1:81" ht="18.75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86"/>
      <c r="T197" s="1"/>
      <c r="U197" s="1"/>
      <c r="V197" s="89"/>
      <c r="W197" s="3"/>
      <c r="X197" s="3"/>
      <c r="Y197" s="3"/>
      <c r="Z197" s="3"/>
      <c r="AA197" s="3"/>
      <c r="AB197" s="3"/>
      <c r="AC197" s="3"/>
      <c r="AD197" s="3"/>
      <c r="AE197" s="3"/>
      <c r="AF197" s="1"/>
      <c r="AG197" s="1"/>
      <c r="AH197" s="1"/>
      <c r="AI197" s="1"/>
      <c r="AJ197" s="1"/>
      <c r="AK197" s="1"/>
      <c r="AL197" s="1"/>
      <c r="AM197" s="86"/>
      <c r="AN197" s="1"/>
      <c r="AO197" s="1"/>
      <c r="AP197" s="1"/>
      <c r="AQ197" s="86"/>
      <c r="AR197" s="9"/>
      <c r="AS197" s="9"/>
      <c r="AT197" s="9"/>
      <c r="AU197" s="9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</row>
    <row r="198" spans="1:81" ht="18.75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86"/>
      <c r="T198" s="1"/>
      <c r="U198" s="1"/>
      <c r="V198" s="89"/>
      <c r="W198" s="3"/>
      <c r="X198" s="3"/>
      <c r="Y198" s="3"/>
      <c r="Z198" s="3"/>
      <c r="AA198" s="3"/>
      <c r="AB198" s="3"/>
      <c r="AC198" s="3"/>
      <c r="AD198" s="3"/>
      <c r="AE198" s="3"/>
      <c r="AF198" s="1"/>
      <c r="AG198" s="1"/>
      <c r="AH198" s="1"/>
      <c r="AI198" s="1"/>
      <c r="AJ198" s="1"/>
      <c r="AK198" s="1"/>
      <c r="AL198" s="1"/>
      <c r="AM198" s="86"/>
      <c r="AN198" s="1"/>
      <c r="AO198" s="1"/>
      <c r="AP198" s="1"/>
      <c r="AQ198" s="86"/>
      <c r="AR198" s="9"/>
      <c r="AS198" s="9"/>
      <c r="AT198" s="9"/>
      <c r="AU198" s="9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</row>
    <row r="199" spans="1:81" ht="18.75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86"/>
      <c r="T199" s="1"/>
      <c r="U199" s="1"/>
      <c r="V199" s="89"/>
      <c r="W199" s="3"/>
      <c r="X199" s="3"/>
      <c r="Y199" s="3"/>
      <c r="Z199" s="3"/>
      <c r="AA199" s="3"/>
      <c r="AB199" s="3"/>
      <c r="AC199" s="3"/>
      <c r="AD199" s="3"/>
      <c r="AE199" s="3"/>
      <c r="AF199" s="1"/>
      <c r="AG199" s="1"/>
      <c r="AH199" s="1"/>
      <c r="AI199" s="1"/>
      <c r="AJ199" s="1"/>
      <c r="AK199" s="1"/>
      <c r="AL199" s="1"/>
      <c r="AM199" s="86"/>
      <c r="AN199" s="1"/>
      <c r="AO199" s="1"/>
      <c r="AP199" s="1"/>
      <c r="AQ199" s="86"/>
      <c r="AR199" s="9"/>
      <c r="AS199" s="9"/>
      <c r="AT199" s="9"/>
      <c r="AU199" s="9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</row>
    <row r="200" spans="1:81" ht="18.75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86"/>
      <c r="T200" s="1"/>
      <c r="U200" s="1"/>
      <c r="V200" s="89"/>
      <c r="W200" s="3"/>
      <c r="X200" s="3"/>
      <c r="Y200" s="3"/>
      <c r="Z200" s="3"/>
      <c r="AA200" s="3"/>
      <c r="AB200" s="3"/>
      <c r="AC200" s="3"/>
      <c r="AD200" s="3"/>
      <c r="AE200" s="3"/>
      <c r="AF200" s="1"/>
      <c r="AG200" s="1"/>
      <c r="AH200" s="1"/>
      <c r="AI200" s="1"/>
      <c r="AJ200" s="1"/>
      <c r="AK200" s="1"/>
      <c r="AL200" s="1"/>
      <c r="AM200" s="86"/>
      <c r="AN200" s="1"/>
      <c r="AO200" s="1"/>
      <c r="AP200" s="1"/>
      <c r="AQ200" s="86"/>
      <c r="AR200" s="9"/>
      <c r="AS200" s="9"/>
      <c r="AT200" s="9"/>
      <c r="AU200" s="9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</row>
    <row r="201" spans="1:81" ht="18.75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86"/>
      <c r="T201" s="1"/>
      <c r="U201" s="1"/>
      <c r="V201" s="89"/>
      <c r="W201" s="3"/>
      <c r="X201" s="3"/>
      <c r="Y201" s="3"/>
      <c r="Z201" s="3"/>
      <c r="AA201" s="3"/>
      <c r="AB201" s="3"/>
      <c r="AC201" s="3"/>
      <c r="AD201" s="3"/>
      <c r="AE201" s="3"/>
      <c r="AF201" s="1"/>
      <c r="AG201" s="1"/>
      <c r="AH201" s="1"/>
      <c r="AI201" s="1"/>
      <c r="AJ201" s="1"/>
      <c r="AK201" s="1"/>
      <c r="AL201" s="1"/>
      <c r="AM201" s="86"/>
      <c r="AN201" s="1"/>
      <c r="AO201" s="1"/>
      <c r="AP201" s="1"/>
      <c r="AQ201" s="86"/>
      <c r="AR201" s="9"/>
      <c r="AS201" s="9"/>
      <c r="AT201" s="9"/>
      <c r="AU201" s="9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</row>
    <row r="202" spans="1:81" ht="18.75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86"/>
      <c r="T202" s="1"/>
      <c r="U202" s="1"/>
      <c r="V202" s="89"/>
      <c r="W202" s="3"/>
      <c r="X202" s="3"/>
      <c r="Y202" s="3"/>
      <c r="Z202" s="3"/>
      <c r="AA202" s="3"/>
      <c r="AB202" s="3"/>
      <c r="AC202" s="3"/>
      <c r="AD202" s="3"/>
      <c r="AE202" s="3"/>
      <c r="AF202" s="1"/>
      <c r="AG202" s="1"/>
      <c r="AH202" s="1"/>
      <c r="AI202" s="1"/>
      <c r="AJ202" s="1"/>
      <c r="AK202" s="1"/>
      <c r="AL202" s="1"/>
      <c r="AM202" s="86"/>
      <c r="AN202" s="1"/>
      <c r="AO202" s="1"/>
      <c r="AP202" s="1"/>
      <c r="AQ202" s="86"/>
      <c r="AR202" s="9"/>
      <c r="AS202" s="9"/>
      <c r="AT202" s="9"/>
      <c r="AU202" s="9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</row>
    <row r="203" spans="1:81" ht="18.75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86"/>
      <c r="T203" s="1"/>
      <c r="U203" s="1"/>
      <c r="V203" s="89"/>
      <c r="W203" s="3"/>
      <c r="X203" s="3"/>
      <c r="Y203" s="3"/>
      <c r="Z203" s="3"/>
      <c r="AA203" s="3"/>
      <c r="AB203" s="3"/>
      <c r="AC203" s="3"/>
      <c r="AD203" s="3"/>
      <c r="AE203" s="3"/>
      <c r="AF203" s="1"/>
      <c r="AG203" s="1"/>
      <c r="AH203" s="1"/>
      <c r="AI203" s="1"/>
      <c r="AJ203" s="1"/>
      <c r="AK203" s="1"/>
      <c r="AL203" s="1"/>
      <c r="AM203" s="86"/>
      <c r="AN203" s="1"/>
      <c r="AO203" s="1"/>
      <c r="AP203" s="1"/>
      <c r="AQ203" s="86"/>
      <c r="AR203" s="9"/>
      <c r="AS203" s="9"/>
      <c r="AT203" s="9"/>
      <c r="AU203" s="9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</row>
    <row r="204" spans="1:81" ht="18.75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86"/>
      <c r="T204" s="1"/>
      <c r="U204" s="1"/>
      <c r="V204" s="89"/>
      <c r="W204" s="3"/>
      <c r="X204" s="3"/>
      <c r="Y204" s="3"/>
      <c r="Z204" s="3"/>
      <c r="AA204" s="3"/>
      <c r="AB204" s="3"/>
      <c r="AC204" s="3"/>
      <c r="AD204" s="3"/>
      <c r="AE204" s="3"/>
      <c r="AF204" s="1"/>
      <c r="AG204" s="1"/>
      <c r="AH204" s="1"/>
      <c r="AI204" s="1"/>
      <c r="AJ204" s="1"/>
      <c r="AK204" s="1"/>
      <c r="AL204" s="1"/>
      <c r="AM204" s="86"/>
      <c r="AN204" s="1"/>
      <c r="AO204" s="1"/>
      <c r="AP204" s="1"/>
      <c r="AQ204" s="86"/>
      <c r="AR204" s="9"/>
      <c r="AS204" s="9"/>
      <c r="AT204" s="9"/>
      <c r="AU204" s="9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</row>
    <row r="205" spans="1:81" ht="18.75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86"/>
      <c r="T205" s="1"/>
      <c r="U205" s="1"/>
      <c r="V205" s="89"/>
      <c r="W205" s="3"/>
      <c r="X205" s="3"/>
      <c r="Y205" s="3"/>
      <c r="Z205" s="3"/>
      <c r="AA205" s="3"/>
      <c r="AB205" s="3"/>
      <c r="AC205" s="3"/>
      <c r="AD205" s="3"/>
      <c r="AE205" s="3"/>
      <c r="AF205" s="1"/>
      <c r="AG205" s="1"/>
      <c r="AH205" s="1"/>
      <c r="AI205" s="1"/>
      <c r="AJ205" s="1"/>
      <c r="AK205" s="1"/>
      <c r="AL205" s="1"/>
      <c r="AM205" s="86"/>
      <c r="AN205" s="1"/>
      <c r="AO205" s="1"/>
      <c r="AP205" s="1"/>
      <c r="AQ205" s="86"/>
      <c r="AR205" s="9"/>
      <c r="AS205" s="9"/>
      <c r="AT205" s="9"/>
      <c r="AU205" s="9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</row>
    <row r="206" spans="1:81" ht="18.75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86"/>
      <c r="T206" s="1"/>
      <c r="U206" s="1"/>
      <c r="V206" s="89"/>
      <c r="W206" s="3"/>
      <c r="X206" s="3"/>
      <c r="Y206" s="3"/>
      <c r="Z206" s="3"/>
      <c r="AA206" s="3"/>
      <c r="AB206" s="3"/>
      <c r="AC206" s="3"/>
      <c r="AD206" s="3"/>
      <c r="AE206" s="3"/>
      <c r="AF206" s="1"/>
      <c r="AG206" s="1"/>
      <c r="AH206" s="1"/>
      <c r="AI206" s="1"/>
      <c r="AJ206" s="1"/>
      <c r="AK206" s="1"/>
      <c r="AL206" s="1"/>
      <c r="AM206" s="86"/>
      <c r="AN206" s="1"/>
      <c r="AO206" s="1"/>
      <c r="AP206" s="1"/>
      <c r="AQ206" s="86"/>
      <c r="AR206" s="9"/>
      <c r="AS206" s="9"/>
      <c r="AT206" s="9"/>
      <c r="AU206" s="9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</row>
    <row r="207" spans="1:81" ht="18.75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86"/>
      <c r="T207" s="1"/>
      <c r="U207" s="1"/>
      <c r="V207" s="89"/>
      <c r="W207" s="3"/>
      <c r="X207" s="3"/>
      <c r="Y207" s="3"/>
      <c r="Z207" s="3"/>
      <c r="AA207" s="3"/>
      <c r="AB207" s="3"/>
      <c r="AC207" s="3"/>
      <c r="AD207" s="3"/>
      <c r="AE207" s="3"/>
      <c r="AF207" s="1"/>
      <c r="AG207" s="1"/>
      <c r="AH207" s="1"/>
      <c r="AI207" s="1"/>
      <c r="AJ207" s="1"/>
      <c r="AK207" s="1"/>
      <c r="AL207" s="1"/>
      <c r="AM207" s="86"/>
      <c r="AN207" s="1"/>
      <c r="AO207" s="1"/>
      <c r="AP207" s="1"/>
      <c r="AQ207" s="86"/>
      <c r="AR207" s="9"/>
      <c r="AS207" s="9"/>
      <c r="AT207" s="9"/>
      <c r="AU207" s="9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</row>
    <row r="208" spans="1:81" ht="18.75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86"/>
      <c r="T208" s="1"/>
      <c r="U208" s="1"/>
      <c r="V208" s="89"/>
      <c r="W208" s="3"/>
      <c r="X208" s="3"/>
      <c r="Y208" s="3"/>
      <c r="Z208" s="3"/>
      <c r="AA208" s="3"/>
      <c r="AB208" s="3"/>
      <c r="AC208" s="3"/>
      <c r="AD208" s="3"/>
      <c r="AE208" s="3"/>
      <c r="AF208" s="1"/>
      <c r="AG208" s="1"/>
      <c r="AH208" s="1"/>
      <c r="AI208" s="1"/>
      <c r="AJ208" s="1"/>
      <c r="AK208" s="1"/>
      <c r="AL208" s="1"/>
      <c r="AM208" s="86"/>
      <c r="AN208" s="1"/>
      <c r="AO208" s="1"/>
      <c r="AP208" s="1"/>
      <c r="AQ208" s="86"/>
      <c r="AR208" s="9"/>
      <c r="AS208" s="9"/>
      <c r="AT208" s="9"/>
      <c r="AU208" s="9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</row>
    <row r="209" spans="1:81" ht="18.75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86"/>
      <c r="T209" s="1"/>
      <c r="U209" s="1"/>
      <c r="V209" s="89"/>
      <c r="W209" s="3"/>
      <c r="X209" s="3"/>
      <c r="Y209" s="3"/>
      <c r="Z209" s="3"/>
      <c r="AA209" s="3"/>
      <c r="AB209" s="3"/>
      <c r="AC209" s="3"/>
      <c r="AD209" s="3"/>
      <c r="AE209" s="3"/>
      <c r="AF209" s="1"/>
      <c r="AG209" s="1"/>
      <c r="AH209" s="1"/>
      <c r="AI209" s="1"/>
      <c r="AJ209" s="1"/>
      <c r="AK209" s="1"/>
      <c r="AL209" s="1"/>
      <c r="AM209" s="86"/>
      <c r="AN209" s="1"/>
      <c r="AO209" s="1"/>
      <c r="AP209" s="1"/>
      <c r="AQ209" s="86"/>
      <c r="AR209" s="9"/>
      <c r="AS209" s="9"/>
      <c r="AT209" s="9"/>
      <c r="AU209" s="9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</row>
    <row r="210" spans="1:81" ht="18.75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86"/>
      <c r="T210" s="1"/>
      <c r="U210" s="1"/>
      <c r="V210" s="89"/>
      <c r="W210" s="3"/>
      <c r="X210" s="3"/>
      <c r="Y210" s="3"/>
      <c r="Z210" s="3"/>
      <c r="AA210" s="3"/>
      <c r="AB210" s="3"/>
      <c r="AC210" s="3"/>
      <c r="AD210" s="3"/>
      <c r="AE210" s="3"/>
      <c r="AF210" s="1"/>
      <c r="AG210" s="1"/>
      <c r="AH210" s="1"/>
      <c r="AI210" s="1"/>
      <c r="AJ210" s="1"/>
      <c r="AK210" s="1"/>
      <c r="AL210" s="1"/>
      <c r="AM210" s="86"/>
      <c r="AN210" s="1"/>
      <c r="AO210" s="1"/>
      <c r="AP210" s="1"/>
      <c r="AQ210" s="86"/>
      <c r="AR210" s="9"/>
      <c r="AS210" s="9"/>
      <c r="AT210" s="9"/>
      <c r="AU210" s="9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</row>
    <row r="211" spans="1:81" ht="18.75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86"/>
      <c r="T211" s="1"/>
      <c r="U211" s="1"/>
      <c r="V211" s="89"/>
      <c r="W211" s="3"/>
      <c r="X211" s="3"/>
      <c r="Y211" s="3"/>
      <c r="Z211" s="3"/>
      <c r="AA211" s="3"/>
      <c r="AB211" s="3"/>
      <c r="AC211" s="3"/>
      <c r="AD211" s="3"/>
      <c r="AE211" s="3"/>
      <c r="AF211" s="1"/>
      <c r="AG211" s="1"/>
      <c r="AH211" s="1"/>
      <c r="AI211" s="1"/>
      <c r="AJ211" s="1"/>
      <c r="AK211" s="1"/>
      <c r="AL211" s="1"/>
      <c r="AM211" s="86"/>
      <c r="AN211" s="1"/>
      <c r="AO211" s="1"/>
      <c r="AP211" s="1"/>
      <c r="AQ211" s="86"/>
      <c r="AR211" s="9"/>
      <c r="AS211" s="9"/>
      <c r="AT211" s="9"/>
      <c r="AU211" s="9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</row>
    <row r="212" spans="1:81" ht="18.75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86"/>
      <c r="T212" s="1"/>
      <c r="U212" s="1"/>
      <c r="V212" s="89"/>
      <c r="W212" s="3"/>
      <c r="X212" s="3"/>
      <c r="Y212" s="3"/>
      <c r="Z212" s="3"/>
      <c r="AA212" s="3"/>
      <c r="AB212" s="3"/>
      <c r="AC212" s="3"/>
      <c r="AD212" s="3"/>
      <c r="AE212" s="3"/>
      <c r="AF212" s="1"/>
      <c r="AG212" s="1"/>
      <c r="AH212" s="1"/>
      <c r="AI212" s="1"/>
      <c r="AJ212" s="1"/>
      <c r="AK212" s="1"/>
      <c r="AL212" s="1"/>
      <c r="AM212" s="86"/>
      <c r="AN212" s="1"/>
      <c r="AO212" s="1"/>
      <c r="AP212" s="1"/>
      <c r="AQ212" s="86"/>
      <c r="AR212" s="9"/>
      <c r="AS212" s="9"/>
      <c r="AT212" s="9"/>
      <c r="AU212" s="9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</row>
    <row r="213" spans="1:81" ht="18.75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86"/>
      <c r="T213" s="1"/>
      <c r="U213" s="1"/>
      <c r="V213" s="89"/>
      <c r="W213" s="3"/>
      <c r="X213" s="3"/>
      <c r="Y213" s="3"/>
      <c r="Z213" s="3"/>
      <c r="AA213" s="3"/>
      <c r="AB213" s="3"/>
      <c r="AC213" s="3"/>
      <c r="AD213" s="3"/>
      <c r="AE213" s="3"/>
      <c r="AF213" s="1"/>
      <c r="AG213" s="1"/>
      <c r="AH213" s="1"/>
      <c r="AI213" s="1"/>
      <c r="AJ213" s="1"/>
      <c r="AK213" s="1"/>
      <c r="AL213" s="1"/>
      <c r="AM213" s="86"/>
      <c r="AN213" s="1"/>
      <c r="AO213" s="1"/>
      <c r="AP213" s="1"/>
      <c r="AQ213" s="86"/>
      <c r="AR213" s="9"/>
      <c r="AS213" s="9"/>
      <c r="AT213" s="9"/>
      <c r="AU213" s="9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</row>
    <row r="214" spans="1:81" ht="18.75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86"/>
      <c r="T214" s="1"/>
      <c r="U214" s="1"/>
      <c r="V214" s="89"/>
      <c r="W214" s="3"/>
      <c r="X214" s="3"/>
      <c r="Y214" s="3"/>
      <c r="Z214" s="3"/>
      <c r="AA214" s="3"/>
      <c r="AB214" s="3"/>
      <c r="AC214" s="3"/>
      <c r="AD214" s="3"/>
      <c r="AE214" s="3"/>
      <c r="AF214" s="1"/>
      <c r="AG214" s="1"/>
      <c r="AH214" s="1"/>
      <c r="AI214" s="1"/>
      <c r="AJ214" s="1"/>
      <c r="AK214" s="1"/>
      <c r="AL214" s="1"/>
      <c r="AM214" s="86"/>
      <c r="AN214" s="1"/>
      <c r="AO214" s="1"/>
      <c r="AP214" s="1"/>
      <c r="AQ214" s="86"/>
      <c r="AR214" s="9"/>
      <c r="AS214" s="9"/>
      <c r="AT214" s="9"/>
      <c r="AU214" s="9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</row>
    <row r="215" spans="1:81" ht="18.75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86"/>
      <c r="T215" s="1"/>
      <c r="U215" s="1"/>
      <c r="V215" s="89"/>
      <c r="W215" s="3"/>
      <c r="X215" s="3"/>
      <c r="Y215" s="3"/>
      <c r="Z215" s="3"/>
      <c r="AA215" s="3"/>
      <c r="AB215" s="3"/>
      <c r="AC215" s="3"/>
      <c r="AD215" s="3"/>
      <c r="AE215" s="3"/>
      <c r="AF215" s="1"/>
      <c r="AG215" s="1"/>
      <c r="AH215" s="1"/>
      <c r="AI215" s="1"/>
      <c r="AJ215" s="1"/>
      <c r="AK215" s="1"/>
      <c r="AL215" s="1"/>
      <c r="AM215" s="86"/>
      <c r="AN215" s="1"/>
      <c r="AO215" s="1"/>
      <c r="AP215" s="1"/>
      <c r="AQ215" s="86"/>
      <c r="AR215" s="9"/>
      <c r="AS215" s="9"/>
      <c r="AT215" s="9"/>
      <c r="AU215" s="9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</row>
    <row r="216" spans="1:81" ht="18.75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86"/>
      <c r="T216" s="1"/>
      <c r="U216" s="1"/>
      <c r="V216" s="89"/>
      <c r="W216" s="3"/>
      <c r="X216" s="3"/>
      <c r="Y216" s="3"/>
      <c r="Z216" s="3"/>
      <c r="AA216" s="3"/>
      <c r="AB216" s="3"/>
      <c r="AC216" s="3"/>
      <c r="AD216" s="3"/>
      <c r="AE216" s="3"/>
      <c r="AF216" s="1"/>
      <c r="AG216" s="1"/>
      <c r="AH216" s="1"/>
      <c r="AI216" s="1"/>
      <c r="AJ216" s="1"/>
      <c r="AK216" s="1"/>
      <c r="AL216" s="1"/>
      <c r="AM216" s="86"/>
      <c r="AN216" s="1"/>
      <c r="AO216" s="1"/>
      <c r="AP216" s="1"/>
      <c r="AQ216" s="86"/>
      <c r="AR216" s="9"/>
      <c r="AS216" s="9"/>
      <c r="AT216" s="9"/>
      <c r="AU216" s="9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</row>
    <row r="217" spans="1:81" ht="18.75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86"/>
      <c r="T217" s="1"/>
      <c r="U217" s="1"/>
      <c r="V217" s="89"/>
      <c r="W217" s="3"/>
      <c r="X217" s="3"/>
      <c r="Y217" s="3"/>
      <c r="Z217" s="3"/>
      <c r="AA217" s="3"/>
      <c r="AB217" s="3"/>
      <c r="AC217" s="3"/>
      <c r="AD217" s="3"/>
      <c r="AE217" s="3"/>
      <c r="AF217" s="1"/>
      <c r="AG217" s="1"/>
      <c r="AH217" s="1"/>
      <c r="AI217" s="1"/>
      <c r="AJ217" s="1"/>
      <c r="AK217" s="1"/>
      <c r="AL217" s="1"/>
      <c r="AM217" s="86"/>
      <c r="AN217" s="1"/>
      <c r="AO217" s="1"/>
      <c r="AP217" s="1"/>
      <c r="AQ217" s="86"/>
      <c r="AR217" s="9"/>
      <c r="AS217" s="9"/>
      <c r="AT217" s="9"/>
      <c r="AU217" s="9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</row>
    <row r="218" spans="1:81" ht="18.75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86"/>
      <c r="T218" s="1"/>
      <c r="U218" s="1"/>
      <c r="V218" s="89"/>
      <c r="W218" s="3"/>
      <c r="X218" s="3"/>
      <c r="Y218" s="3"/>
      <c r="Z218" s="3"/>
      <c r="AA218" s="3"/>
      <c r="AB218" s="3"/>
      <c r="AC218" s="3"/>
      <c r="AD218" s="3"/>
      <c r="AE218" s="3"/>
      <c r="AF218" s="1"/>
      <c r="AG218" s="1"/>
      <c r="AH218" s="1"/>
      <c r="AI218" s="1"/>
      <c r="AJ218" s="1"/>
      <c r="AK218" s="1"/>
      <c r="AL218" s="1"/>
      <c r="AM218" s="86"/>
      <c r="AN218" s="1"/>
      <c r="AO218" s="1"/>
      <c r="AP218" s="1"/>
      <c r="AQ218" s="86"/>
      <c r="AR218" s="9"/>
      <c r="AS218" s="9"/>
      <c r="AT218" s="9"/>
      <c r="AU218" s="9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</row>
    <row r="219" spans="1:81" ht="18.75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86"/>
      <c r="T219" s="1"/>
      <c r="U219" s="1"/>
      <c r="V219" s="89"/>
      <c r="W219" s="3"/>
      <c r="X219" s="3"/>
      <c r="Y219" s="3"/>
      <c r="Z219" s="3"/>
      <c r="AA219" s="3"/>
      <c r="AB219" s="3"/>
      <c r="AC219" s="3"/>
      <c r="AD219" s="3"/>
      <c r="AE219" s="3"/>
      <c r="AF219" s="1"/>
      <c r="AG219" s="1"/>
      <c r="AH219" s="1"/>
      <c r="AI219" s="1"/>
      <c r="AJ219" s="1"/>
      <c r="AK219" s="1"/>
      <c r="AL219" s="1"/>
      <c r="AM219" s="86"/>
      <c r="AN219" s="1"/>
      <c r="AO219" s="1"/>
      <c r="AP219" s="1"/>
      <c r="AQ219" s="86"/>
      <c r="AR219" s="9"/>
      <c r="AS219" s="9"/>
      <c r="AT219" s="9"/>
      <c r="AU219" s="9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</row>
    <row r="220" spans="1:81" ht="18.75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86"/>
      <c r="T220" s="1"/>
      <c r="U220" s="1"/>
      <c r="V220" s="89"/>
      <c r="W220" s="3"/>
      <c r="X220" s="3"/>
      <c r="Y220" s="3"/>
      <c r="Z220" s="3"/>
      <c r="AA220" s="3"/>
      <c r="AB220" s="3"/>
      <c r="AC220" s="3"/>
      <c r="AD220" s="3"/>
      <c r="AE220" s="3"/>
      <c r="AF220" s="1"/>
      <c r="AG220" s="1"/>
      <c r="AH220" s="1"/>
      <c r="AI220" s="1"/>
      <c r="AJ220" s="1"/>
      <c r="AK220" s="1"/>
      <c r="AL220" s="1"/>
      <c r="AM220" s="86"/>
      <c r="AN220" s="1"/>
      <c r="AO220" s="1"/>
      <c r="AP220" s="1"/>
      <c r="AQ220" s="86"/>
      <c r="AR220" s="9"/>
      <c r="AS220" s="9"/>
      <c r="AT220" s="9"/>
      <c r="AU220" s="9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</row>
    <row r="221" spans="1:81" ht="18.75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86"/>
      <c r="T221" s="1"/>
      <c r="U221" s="1"/>
      <c r="V221" s="89"/>
      <c r="W221" s="3"/>
      <c r="X221" s="3"/>
      <c r="Y221" s="3"/>
      <c r="Z221" s="3"/>
      <c r="AA221" s="3"/>
      <c r="AB221" s="3"/>
      <c r="AC221" s="3"/>
      <c r="AD221" s="3"/>
      <c r="AE221" s="3"/>
      <c r="AF221" s="1"/>
      <c r="AG221" s="1"/>
      <c r="AH221" s="1"/>
      <c r="AI221" s="1"/>
      <c r="AJ221" s="1"/>
      <c r="AK221" s="1"/>
      <c r="AL221" s="1"/>
      <c r="AM221" s="86"/>
      <c r="AN221" s="1"/>
      <c r="AO221" s="1"/>
      <c r="AP221" s="1"/>
      <c r="AQ221" s="86"/>
      <c r="AR221" s="9"/>
      <c r="AS221" s="9"/>
      <c r="AT221" s="9"/>
      <c r="AU221" s="9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</row>
    <row r="222" spans="1:81" ht="18.75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86"/>
      <c r="T222" s="1"/>
      <c r="U222" s="1"/>
      <c r="V222" s="89"/>
      <c r="W222" s="3"/>
      <c r="X222" s="3"/>
      <c r="Y222" s="3"/>
      <c r="Z222" s="3"/>
      <c r="AA222" s="3"/>
      <c r="AB222" s="3"/>
      <c r="AC222" s="3"/>
      <c r="AD222" s="3"/>
      <c r="AE222" s="3"/>
      <c r="AF222" s="1"/>
      <c r="AG222" s="1"/>
      <c r="AH222" s="1"/>
      <c r="AI222" s="1"/>
      <c r="AJ222" s="1"/>
      <c r="AK222" s="1"/>
      <c r="AL222" s="1"/>
      <c r="AM222" s="86"/>
      <c r="AN222" s="1"/>
      <c r="AO222" s="1"/>
      <c r="AP222" s="1"/>
      <c r="AQ222" s="86"/>
      <c r="AR222" s="9"/>
      <c r="AS222" s="9"/>
      <c r="AT222" s="9"/>
      <c r="AU222" s="9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</row>
    <row r="223" spans="1:81" ht="18.75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86"/>
      <c r="T223" s="1"/>
      <c r="U223" s="1"/>
      <c r="V223" s="89"/>
      <c r="W223" s="3"/>
      <c r="X223" s="3"/>
      <c r="Y223" s="3"/>
      <c r="Z223" s="3"/>
      <c r="AA223" s="3"/>
      <c r="AB223" s="3"/>
      <c r="AC223" s="3"/>
      <c r="AD223" s="3"/>
      <c r="AE223" s="3"/>
      <c r="AF223" s="1"/>
      <c r="AG223" s="1"/>
      <c r="AH223" s="1"/>
      <c r="AI223" s="1"/>
      <c r="AJ223" s="1"/>
      <c r="AK223" s="1"/>
      <c r="AL223" s="1"/>
      <c r="AM223" s="86"/>
      <c r="AN223" s="1"/>
      <c r="AO223" s="1"/>
      <c r="AP223" s="1"/>
      <c r="AQ223" s="86"/>
      <c r="AR223" s="9"/>
      <c r="AS223" s="9"/>
      <c r="AT223" s="9"/>
      <c r="AU223" s="9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</row>
    <row r="224" spans="1:81" ht="18.75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86"/>
      <c r="T224" s="1"/>
      <c r="U224" s="1"/>
      <c r="V224" s="89"/>
      <c r="W224" s="3"/>
      <c r="X224" s="3"/>
      <c r="Y224" s="3"/>
      <c r="Z224" s="3"/>
      <c r="AA224" s="3"/>
      <c r="AB224" s="3"/>
      <c r="AC224" s="3"/>
      <c r="AD224" s="3"/>
      <c r="AE224" s="3"/>
      <c r="AF224" s="1"/>
      <c r="AG224" s="1"/>
      <c r="AH224" s="1"/>
      <c r="AI224" s="1"/>
      <c r="AJ224" s="1"/>
      <c r="AK224" s="1"/>
      <c r="AL224" s="1"/>
      <c r="AM224" s="86"/>
      <c r="AN224" s="1"/>
      <c r="AO224" s="1"/>
      <c r="AP224" s="1"/>
      <c r="AQ224" s="86"/>
      <c r="AR224" s="9"/>
      <c r="AS224" s="9"/>
      <c r="AT224" s="9"/>
      <c r="AU224" s="9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</row>
    <row r="225" spans="1:81" ht="18.75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86"/>
      <c r="T225" s="1"/>
      <c r="U225" s="1"/>
      <c r="V225" s="89"/>
      <c r="W225" s="3"/>
      <c r="X225" s="3"/>
      <c r="Y225" s="3"/>
      <c r="Z225" s="3"/>
      <c r="AA225" s="3"/>
      <c r="AB225" s="3"/>
      <c r="AC225" s="3"/>
      <c r="AD225" s="3"/>
      <c r="AE225" s="3"/>
      <c r="AF225" s="1"/>
      <c r="AG225" s="1"/>
      <c r="AH225" s="1"/>
      <c r="AI225" s="1"/>
      <c r="AJ225" s="1"/>
      <c r="AK225" s="1"/>
      <c r="AL225" s="1"/>
      <c r="AM225" s="86"/>
      <c r="AN225" s="1"/>
      <c r="AO225" s="1"/>
      <c r="AP225" s="1"/>
      <c r="AQ225" s="86"/>
      <c r="AR225" s="9"/>
      <c r="AS225" s="9"/>
      <c r="AT225" s="9"/>
      <c r="AU225" s="9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</row>
    <row r="226" spans="1:81" ht="18.75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86"/>
      <c r="T226" s="1"/>
      <c r="U226" s="1"/>
      <c r="V226" s="89"/>
      <c r="W226" s="3"/>
      <c r="X226" s="3"/>
      <c r="Y226" s="3"/>
      <c r="Z226" s="3"/>
      <c r="AA226" s="3"/>
      <c r="AB226" s="3"/>
      <c r="AC226" s="3"/>
      <c r="AD226" s="3"/>
      <c r="AE226" s="3"/>
      <c r="AF226" s="1"/>
      <c r="AG226" s="1"/>
      <c r="AH226" s="1"/>
      <c r="AI226" s="1"/>
      <c r="AJ226" s="1"/>
      <c r="AK226" s="1"/>
      <c r="AL226" s="1"/>
      <c r="AM226" s="86"/>
      <c r="AN226" s="1"/>
      <c r="AO226" s="1"/>
      <c r="AP226" s="1"/>
      <c r="AQ226" s="86"/>
      <c r="AR226" s="9"/>
      <c r="AS226" s="9"/>
      <c r="AT226" s="9"/>
      <c r="AU226" s="9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</row>
    <row r="227" spans="1:81" ht="18.75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86"/>
      <c r="T227" s="1"/>
      <c r="U227" s="1"/>
      <c r="V227" s="89"/>
      <c r="W227" s="3"/>
      <c r="X227" s="3"/>
      <c r="Y227" s="3"/>
      <c r="Z227" s="3"/>
      <c r="AA227" s="3"/>
      <c r="AB227" s="3"/>
      <c r="AC227" s="3"/>
      <c r="AD227" s="3"/>
      <c r="AE227" s="3"/>
      <c r="AF227" s="1"/>
      <c r="AG227" s="1"/>
      <c r="AH227" s="1"/>
      <c r="AI227" s="1"/>
      <c r="AJ227" s="1"/>
      <c r="AK227" s="1"/>
      <c r="AL227" s="1"/>
      <c r="AM227" s="86"/>
      <c r="AN227" s="1"/>
      <c r="AO227" s="1"/>
      <c r="AP227" s="1"/>
      <c r="AQ227" s="86"/>
      <c r="AR227" s="9"/>
      <c r="AS227" s="9"/>
      <c r="AT227" s="9"/>
      <c r="AU227" s="9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</row>
    <row r="228" spans="1:81" ht="18.75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86"/>
      <c r="T228" s="1"/>
      <c r="U228" s="1"/>
      <c r="V228" s="89"/>
      <c r="W228" s="3"/>
      <c r="X228" s="3"/>
      <c r="Y228" s="3"/>
      <c r="Z228" s="3"/>
      <c r="AA228" s="3"/>
      <c r="AB228" s="3"/>
      <c r="AC228" s="3"/>
      <c r="AD228" s="3"/>
      <c r="AE228" s="3"/>
      <c r="AF228" s="1"/>
      <c r="AG228" s="1"/>
      <c r="AH228" s="1"/>
      <c r="AI228" s="1"/>
      <c r="AJ228" s="1"/>
      <c r="AK228" s="1"/>
      <c r="AL228" s="1"/>
      <c r="AM228" s="86"/>
      <c r="AN228" s="1"/>
      <c r="AO228" s="1"/>
      <c r="AP228" s="1"/>
      <c r="AQ228" s="86"/>
      <c r="AR228" s="9"/>
      <c r="AS228" s="9"/>
      <c r="AT228" s="9"/>
      <c r="AU228" s="9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</row>
    <row r="229" spans="1:81" ht="18.75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86"/>
      <c r="T229" s="1"/>
      <c r="U229" s="1"/>
      <c r="V229" s="89"/>
      <c r="W229" s="3"/>
      <c r="X229" s="3"/>
      <c r="Y229" s="3"/>
      <c r="Z229" s="3"/>
      <c r="AA229" s="3"/>
      <c r="AB229" s="3"/>
      <c r="AC229" s="3"/>
      <c r="AD229" s="3"/>
      <c r="AE229" s="3"/>
      <c r="AF229" s="1"/>
      <c r="AG229" s="1"/>
      <c r="AH229" s="1"/>
      <c r="AI229" s="1"/>
      <c r="AJ229" s="1"/>
      <c r="AK229" s="1"/>
      <c r="AL229" s="1"/>
      <c r="AM229" s="86"/>
      <c r="AN229" s="1"/>
      <c r="AO229" s="1"/>
      <c r="AP229" s="1"/>
      <c r="AQ229" s="86"/>
      <c r="AR229" s="9"/>
      <c r="AS229" s="9"/>
      <c r="AT229" s="9"/>
      <c r="AU229" s="9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</row>
    <row r="230" spans="1:81" ht="18.75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86"/>
      <c r="T230" s="1"/>
      <c r="U230" s="1"/>
      <c r="V230" s="89"/>
      <c r="W230" s="3"/>
      <c r="X230" s="3"/>
      <c r="Y230" s="3"/>
      <c r="Z230" s="3"/>
      <c r="AA230" s="3"/>
      <c r="AB230" s="3"/>
      <c r="AC230" s="3"/>
      <c r="AD230" s="3"/>
      <c r="AE230" s="3"/>
      <c r="AF230" s="1"/>
      <c r="AG230" s="1"/>
      <c r="AH230" s="1"/>
      <c r="AI230" s="1"/>
      <c r="AJ230" s="1"/>
      <c r="AK230" s="1"/>
      <c r="AL230" s="1"/>
      <c r="AM230" s="86"/>
      <c r="AN230" s="1"/>
      <c r="AO230" s="1"/>
      <c r="AP230" s="1"/>
      <c r="AQ230" s="86"/>
      <c r="AR230" s="9"/>
      <c r="AS230" s="9"/>
      <c r="AT230" s="9"/>
      <c r="AU230" s="9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</row>
    <row r="231" spans="1:81" ht="18.75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86"/>
      <c r="T231" s="1"/>
      <c r="U231" s="1"/>
      <c r="V231" s="89"/>
      <c r="W231" s="3"/>
      <c r="X231" s="3"/>
      <c r="Y231" s="3"/>
      <c r="Z231" s="3"/>
      <c r="AA231" s="3"/>
      <c r="AB231" s="3"/>
      <c r="AC231" s="3"/>
      <c r="AD231" s="3"/>
      <c r="AE231" s="3"/>
      <c r="AF231" s="1"/>
      <c r="AG231" s="1"/>
      <c r="AH231" s="1"/>
      <c r="AI231" s="1"/>
      <c r="AJ231" s="1"/>
      <c r="AK231" s="1"/>
      <c r="AL231" s="1"/>
      <c r="AM231" s="86"/>
      <c r="AN231" s="1"/>
      <c r="AO231" s="1"/>
      <c r="AP231" s="1"/>
      <c r="AQ231" s="86"/>
      <c r="AR231" s="9"/>
      <c r="AS231" s="9"/>
      <c r="AT231" s="9"/>
      <c r="AU231" s="9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</row>
    <row r="232" spans="1:81" ht="18.75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86"/>
      <c r="T232" s="1"/>
      <c r="U232" s="1"/>
      <c r="V232" s="89"/>
      <c r="W232" s="3"/>
      <c r="X232" s="3"/>
      <c r="Y232" s="3"/>
      <c r="Z232" s="3"/>
      <c r="AA232" s="3"/>
      <c r="AB232" s="3"/>
      <c r="AC232" s="3"/>
      <c r="AD232" s="3"/>
      <c r="AE232" s="3"/>
      <c r="AF232" s="1"/>
      <c r="AG232" s="1"/>
      <c r="AH232" s="1"/>
      <c r="AI232" s="1"/>
      <c r="AJ232" s="1"/>
      <c r="AK232" s="1"/>
      <c r="AL232" s="1"/>
      <c r="AM232" s="86"/>
      <c r="AN232" s="1"/>
      <c r="AO232" s="1"/>
      <c r="AP232" s="1"/>
      <c r="AQ232" s="86"/>
      <c r="AR232" s="9"/>
      <c r="AS232" s="9"/>
      <c r="AT232" s="9"/>
      <c r="AU232" s="9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</row>
    <row r="233" spans="1:81" ht="18.75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86"/>
      <c r="T233" s="1"/>
      <c r="U233" s="1"/>
      <c r="V233" s="89"/>
      <c r="W233" s="3"/>
      <c r="X233" s="3"/>
      <c r="Y233" s="3"/>
      <c r="Z233" s="3"/>
      <c r="AA233" s="3"/>
      <c r="AB233" s="3"/>
      <c r="AC233" s="3"/>
      <c r="AD233" s="3"/>
      <c r="AE233" s="3"/>
      <c r="AF233" s="1"/>
      <c r="AG233" s="1"/>
      <c r="AH233" s="1"/>
      <c r="AI233" s="1"/>
      <c r="AJ233" s="1"/>
      <c r="AK233" s="1"/>
      <c r="AL233" s="1"/>
      <c r="AM233" s="86"/>
      <c r="AN233" s="1"/>
      <c r="AO233" s="1"/>
      <c r="AP233" s="1"/>
      <c r="AQ233" s="86"/>
      <c r="AR233" s="9"/>
      <c r="AS233" s="9"/>
      <c r="AT233" s="9"/>
      <c r="AU233" s="9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</row>
    <row r="234" spans="1:81" ht="18.75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86"/>
      <c r="T234" s="1"/>
      <c r="U234" s="1"/>
      <c r="V234" s="89"/>
      <c r="W234" s="3"/>
      <c r="X234" s="3"/>
      <c r="Y234" s="3"/>
      <c r="Z234" s="3"/>
      <c r="AA234" s="3"/>
      <c r="AB234" s="3"/>
      <c r="AC234" s="3"/>
      <c r="AD234" s="3"/>
      <c r="AE234" s="3"/>
      <c r="AF234" s="1"/>
      <c r="AG234" s="1"/>
      <c r="AH234" s="1"/>
      <c r="AI234" s="1"/>
      <c r="AJ234" s="1"/>
      <c r="AK234" s="1"/>
      <c r="AL234" s="1"/>
      <c r="AM234" s="86"/>
      <c r="AN234" s="1"/>
      <c r="AO234" s="1"/>
      <c r="AP234" s="1"/>
      <c r="AQ234" s="86"/>
      <c r="AR234" s="9"/>
      <c r="AS234" s="9"/>
      <c r="AT234" s="9"/>
      <c r="AU234" s="9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</row>
    <row r="235" spans="1:81" ht="18.75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86"/>
      <c r="T235" s="1"/>
      <c r="U235" s="1"/>
      <c r="V235" s="89"/>
      <c r="W235" s="3"/>
      <c r="X235" s="3"/>
      <c r="Y235" s="3"/>
      <c r="Z235" s="3"/>
      <c r="AA235" s="3"/>
      <c r="AB235" s="3"/>
      <c r="AC235" s="3"/>
      <c r="AD235" s="3"/>
      <c r="AE235" s="3"/>
      <c r="AF235" s="1"/>
      <c r="AG235" s="1"/>
      <c r="AH235" s="1"/>
      <c r="AI235" s="1"/>
      <c r="AJ235" s="1"/>
      <c r="AK235" s="1"/>
      <c r="AL235" s="1"/>
      <c r="AM235" s="86"/>
      <c r="AN235" s="1"/>
      <c r="AO235" s="1"/>
      <c r="AP235" s="1"/>
      <c r="AQ235" s="86"/>
      <c r="AR235" s="9"/>
      <c r="AS235" s="9"/>
      <c r="AT235" s="9"/>
      <c r="AU235" s="9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</row>
    <row r="236" spans="1:81" ht="18.75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86"/>
      <c r="T236" s="1"/>
      <c r="U236" s="1"/>
      <c r="V236" s="89"/>
      <c r="W236" s="3"/>
      <c r="X236" s="3"/>
      <c r="Y236" s="3"/>
      <c r="Z236" s="3"/>
      <c r="AA236" s="3"/>
      <c r="AB236" s="3"/>
      <c r="AC236" s="3"/>
      <c r="AD236" s="3"/>
      <c r="AE236" s="3"/>
      <c r="AF236" s="1"/>
      <c r="AG236" s="1"/>
      <c r="AH236" s="1"/>
      <c r="AI236" s="1"/>
      <c r="AJ236" s="1"/>
      <c r="AK236" s="1"/>
      <c r="AL236" s="1"/>
      <c r="AM236" s="86"/>
      <c r="AN236" s="1"/>
      <c r="AO236" s="1"/>
      <c r="AP236" s="1"/>
      <c r="AQ236" s="86"/>
      <c r="AR236" s="9"/>
      <c r="AS236" s="9"/>
      <c r="AT236" s="9"/>
      <c r="AU236" s="9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</row>
    <row r="237" spans="1:81" ht="18.75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86"/>
      <c r="T237" s="1"/>
      <c r="U237" s="1"/>
      <c r="V237" s="89"/>
      <c r="W237" s="3"/>
      <c r="X237" s="3"/>
      <c r="Y237" s="3"/>
      <c r="Z237" s="3"/>
      <c r="AA237" s="3"/>
      <c r="AB237" s="3"/>
      <c r="AC237" s="3"/>
      <c r="AD237" s="3"/>
      <c r="AE237" s="3"/>
      <c r="AF237" s="1"/>
      <c r="AG237" s="1"/>
      <c r="AH237" s="1"/>
      <c r="AI237" s="1"/>
      <c r="AJ237" s="1"/>
      <c r="AK237" s="1"/>
      <c r="AL237" s="1"/>
      <c r="AM237" s="86"/>
      <c r="AN237" s="1"/>
      <c r="AO237" s="1"/>
      <c r="AP237" s="1"/>
      <c r="AQ237" s="86"/>
      <c r="AR237" s="9"/>
      <c r="AS237" s="9"/>
      <c r="AT237" s="9"/>
      <c r="AU237" s="9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</row>
    <row r="238" spans="1:81" ht="18.75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86"/>
      <c r="T238" s="1"/>
      <c r="U238" s="1"/>
      <c r="V238" s="89"/>
      <c r="W238" s="3"/>
      <c r="X238" s="3"/>
      <c r="Y238" s="3"/>
      <c r="Z238" s="3"/>
      <c r="AA238" s="3"/>
      <c r="AB238" s="3"/>
      <c r="AC238" s="3"/>
      <c r="AD238" s="3"/>
      <c r="AE238" s="3"/>
      <c r="AF238" s="1"/>
      <c r="AG238" s="1"/>
      <c r="AH238" s="1"/>
      <c r="AI238" s="1"/>
      <c r="AJ238" s="1"/>
      <c r="AK238" s="1"/>
      <c r="AL238" s="1"/>
      <c r="AM238" s="86"/>
      <c r="AN238" s="1"/>
      <c r="AO238" s="1"/>
      <c r="AP238" s="1"/>
      <c r="AQ238" s="86"/>
      <c r="AR238" s="9"/>
      <c r="AS238" s="9"/>
      <c r="AT238" s="9"/>
      <c r="AU238" s="9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</row>
    <row r="239" spans="1:81" ht="18.75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86"/>
      <c r="T239" s="1"/>
      <c r="U239" s="1"/>
      <c r="V239" s="89"/>
      <c r="W239" s="3"/>
      <c r="X239" s="3"/>
      <c r="Y239" s="3"/>
      <c r="Z239" s="3"/>
      <c r="AA239" s="3"/>
      <c r="AB239" s="3"/>
      <c r="AC239" s="3"/>
      <c r="AD239" s="3"/>
      <c r="AE239" s="3"/>
      <c r="AF239" s="1"/>
      <c r="AG239" s="1"/>
      <c r="AH239" s="1"/>
      <c r="AI239" s="1"/>
      <c r="AJ239" s="1"/>
      <c r="AK239" s="1"/>
      <c r="AL239" s="1"/>
      <c r="AM239" s="86"/>
      <c r="AN239" s="1"/>
      <c r="AO239" s="1"/>
      <c r="AP239" s="1"/>
      <c r="AQ239" s="86"/>
      <c r="AR239" s="9"/>
      <c r="AS239" s="9"/>
      <c r="AT239" s="9"/>
      <c r="AU239" s="9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</row>
    <row r="240" spans="1:81" ht="18.75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86"/>
      <c r="T240" s="1"/>
      <c r="U240" s="1"/>
      <c r="V240" s="89"/>
      <c r="W240" s="3"/>
      <c r="X240" s="3"/>
      <c r="Y240" s="3"/>
      <c r="Z240" s="3"/>
      <c r="AA240" s="3"/>
      <c r="AB240" s="3"/>
      <c r="AC240" s="3"/>
      <c r="AD240" s="3"/>
      <c r="AE240" s="3"/>
      <c r="AF240" s="1"/>
      <c r="AG240" s="1"/>
      <c r="AH240" s="1"/>
      <c r="AI240" s="1"/>
      <c r="AJ240" s="1"/>
      <c r="AK240" s="1"/>
      <c r="AL240" s="1"/>
      <c r="AM240" s="86"/>
      <c r="AN240" s="1"/>
      <c r="AO240" s="1"/>
      <c r="AP240" s="1"/>
      <c r="AQ240" s="86"/>
      <c r="AR240" s="9"/>
      <c r="AS240" s="9"/>
      <c r="AT240" s="9"/>
      <c r="AU240" s="9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</row>
    <row r="241" spans="1:81" ht="18.75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86"/>
      <c r="T241" s="1"/>
      <c r="U241" s="1"/>
      <c r="V241" s="89"/>
      <c r="W241" s="3"/>
      <c r="X241" s="3"/>
      <c r="Y241" s="3"/>
      <c r="Z241" s="3"/>
      <c r="AA241" s="3"/>
      <c r="AB241" s="3"/>
      <c r="AC241" s="3"/>
      <c r="AD241" s="3"/>
      <c r="AE241" s="3"/>
      <c r="AF241" s="1"/>
      <c r="AG241" s="1"/>
      <c r="AH241" s="1"/>
      <c r="AI241" s="1"/>
      <c r="AJ241" s="1"/>
      <c r="AK241" s="1"/>
      <c r="AL241" s="1"/>
      <c r="AM241" s="86"/>
      <c r="AN241" s="1"/>
      <c r="AO241" s="1"/>
      <c r="AP241" s="1"/>
      <c r="AQ241" s="86"/>
      <c r="AR241" s="9"/>
      <c r="AS241" s="9"/>
      <c r="AT241" s="9"/>
      <c r="AU241" s="9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</row>
    <row r="242" spans="1:81" ht="18.75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86"/>
      <c r="T242" s="1"/>
      <c r="U242" s="1"/>
      <c r="V242" s="89"/>
      <c r="W242" s="3"/>
      <c r="X242" s="3"/>
      <c r="Y242" s="3"/>
      <c r="Z242" s="3"/>
      <c r="AA242" s="3"/>
      <c r="AB242" s="3"/>
      <c r="AC242" s="3"/>
      <c r="AD242" s="3"/>
      <c r="AE242" s="3"/>
      <c r="AF242" s="1"/>
      <c r="AG242" s="1"/>
      <c r="AH242" s="1"/>
      <c r="AI242" s="1"/>
      <c r="AJ242" s="1"/>
      <c r="AK242" s="1"/>
      <c r="AL242" s="1"/>
      <c r="AM242" s="86"/>
      <c r="AN242" s="1"/>
      <c r="AO242" s="1"/>
      <c r="AP242" s="1"/>
      <c r="AQ242" s="86"/>
      <c r="AR242" s="9"/>
      <c r="AS242" s="9"/>
      <c r="AT242" s="9"/>
      <c r="AU242" s="9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</row>
    <row r="243" spans="1:81" ht="18.75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86"/>
      <c r="T243" s="1"/>
      <c r="U243" s="1"/>
      <c r="V243" s="89"/>
      <c r="W243" s="3"/>
      <c r="X243" s="3"/>
      <c r="Y243" s="3"/>
      <c r="Z243" s="3"/>
      <c r="AA243" s="3"/>
      <c r="AB243" s="3"/>
      <c r="AC243" s="3"/>
      <c r="AD243" s="3"/>
      <c r="AE243" s="3"/>
      <c r="AF243" s="1"/>
      <c r="AG243" s="1"/>
      <c r="AH243" s="1"/>
      <c r="AI243" s="1"/>
      <c r="AJ243" s="1"/>
      <c r="AK243" s="1"/>
      <c r="AL243" s="1"/>
      <c r="AM243" s="86"/>
      <c r="AN243" s="1"/>
      <c r="AO243" s="1"/>
      <c r="AP243" s="1"/>
      <c r="AQ243" s="86"/>
      <c r="AR243" s="9"/>
      <c r="AS243" s="9"/>
      <c r="AT243" s="9"/>
      <c r="AU243" s="9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</row>
    <row r="244" spans="1:81" ht="18.75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86"/>
      <c r="T244" s="1"/>
      <c r="U244" s="1"/>
      <c r="V244" s="89"/>
      <c r="W244" s="3"/>
      <c r="X244" s="3"/>
      <c r="Y244" s="3"/>
      <c r="Z244" s="3"/>
      <c r="AA244" s="3"/>
      <c r="AB244" s="3"/>
      <c r="AC244" s="3"/>
      <c r="AD244" s="3"/>
      <c r="AE244" s="3"/>
      <c r="AF244" s="1"/>
      <c r="AG244" s="1"/>
      <c r="AH244" s="1"/>
      <c r="AI244" s="1"/>
      <c r="AJ244" s="1"/>
      <c r="AK244" s="1"/>
      <c r="AL244" s="1"/>
      <c r="AM244" s="86"/>
      <c r="AN244" s="1"/>
      <c r="AO244" s="1"/>
      <c r="AP244" s="1"/>
      <c r="AQ244" s="86"/>
      <c r="AR244" s="9"/>
      <c r="AS244" s="9"/>
      <c r="AT244" s="9"/>
      <c r="AU244" s="9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</row>
    <row r="245" spans="1:81" ht="18.75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86"/>
      <c r="T245" s="1"/>
      <c r="U245" s="1"/>
      <c r="V245" s="89"/>
      <c r="W245" s="3"/>
      <c r="X245" s="3"/>
      <c r="Y245" s="3"/>
      <c r="Z245" s="3"/>
      <c r="AA245" s="3"/>
      <c r="AB245" s="3"/>
      <c r="AC245" s="3"/>
      <c r="AD245" s="3"/>
      <c r="AE245" s="3"/>
      <c r="AF245" s="1"/>
      <c r="AG245" s="1"/>
      <c r="AH245" s="1"/>
      <c r="AI245" s="1"/>
      <c r="AJ245" s="1"/>
      <c r="AK245" s="1"/>
      <c r="AL245" s="1"/>
      <c r="AM245" s="86"/>
      <c r="AN245" s="1"/>
      <c r="AO245" s="1"/>
      <c r="AP245" s="1"/>
      <c r="AQ245" s="86"/>
      <c r="AR245" s="9"/>
      <c r="AS245" s="9"/>
      <c r="AT245" s="9"/>
      <c r="AU245" s="9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</row>
    <row r="246" spans="1:81" ht="18.75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86"/>
      <c r="T246" s="1"/>
      <c r="U246" s="1"/>
      <c r="V246" s="89"/>
      <c r="W246" s="3"/>
      <c r="X246" s="3"/>
      <c r="Y246" s="3"/>
      <c r="Z246" s="3"/>
      <c r="AA246" s="3"/>
      <c r="AB246" s="3"/>
      <c r="AC246" s="3"/>
      <c r="AD246" s="3"/>
      <c r="AE246" s="3"/>
      <c r="AF246" s="1"/>
      <c r="AG246" s="1"/>
      <c r="AH246" s="1"/>
      <c r="AI246" s="1"/>
      <c r="AJ246" s="1"/>
      <c r="AK246" s="1"/>
      <c r="AL246" s="1"/>
      <c r="AM246" s="86"/>
      <c r="AN246" s="1"/>
      <c r="AO246" s="1"/>
      <c r="AP246" s="1"/>
      <c r="AQ246" s="86"/>
      <c r="AR246" s="9"/>
      <c r="AS246" s="9"/>
      <c r="AT246" s="9"/>
      <c r="AU246" s="9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</row>
    <row r="247" spans="1:81" ht="18.75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86"/>
      <c r="T247" s="1"/>
      <c r="U247" s="1"/>
      <c r="V247" s="89"/>
      <c r="W247" s="3"/>
      <c r="X247" s="3"/>
      <c r="Y247" s="3"/>
      <c r="Z247" s="3"/>
      <c r="AA247" s="3"/>
      <c r="AB247" s="3"/>
      <c r="AC247" s="3"/>
      <c r="AD247" s="3"/>
      <c r="AE247" s="3"/>
      <c r="AF247" s="1"/>
      <c r="AG247" s="1"/>
      <c r="AH247" s="1"/>
      <c r="AI247" s="1"/>
      <c r="AJ247" s="1"/>
      <c r="AK247" s="1"/>
      <c r="AL247" s="1"/>
      <c r="AM247" s="86"/>
      <c r="AN247" s="1"/>
      <c r="AO247" s="1"/>
      <c r="AP247" s="1"/>
      <c r="AQ247" s="86"/>
      <c r="AR247" s="9"/>
      <c r="AS247" s="9"/>
      <c r="AT247" s="9"/>
      <c r="AU247" s="9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</row>
    <row r="248" spans="1:81" ht="18.75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86"/>
      <c r="T248" s="1"/>
      <c r="U248" s="1"/>
      <c r="V248" s="89"/>
      <c r="W248" s="3"/>
      <c r="X248" s="3"/>
      <c r="Y248" s="3"/>
      <c r="Z248" s="3"/>
      <c r="AA248" s="3"/>
      <c r="AB248" s="3"/>
      <c r="AC248" s="3"/>
      <c r="AD248" s="3"/>
      <c r="AE248" s="3"/>
      <c r="AF248" s="1"/>
      <c r="AG248" s="1"/>
      <c r="AH248" s="1"/>
      <c r="AI248" s="1"/>
      <c r="AJ248" s="1"/>
      <c r="AK248" s="1"/>
      <c r="AL248" s="1"/>
      <c r="AM248" s="86"/>
      <c r="AN248" s="1"/>
      <c r="AO248" s="1"/>
      <c r="AP248" s="1"/>
      <c r="AQ248" s="86"/>
      <c r="AR248" s="9"/>
      <c r="AS248" s="9"/>
      <c r="AT248" s="9"/>
      <c r="AU248" s="9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</row>
    <row r="249" spans="1:81" ht="18.75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86"/>
      <c r="T249" s="1"/>
      <c r="U249" s="1"/>
      <c r="V249" s="89"/>
      <c r="W249" s="3"/>
      <c r="X249" s="3"/>
      <c r="Y249" s="3"/>
      <c r="Z249" s="3"/>
      <c r="AA249" s="3"/>
      <c r="AB249" s="3"/>
      <c r="AC249" s="3"/>
      <c r="AD249" s="3"/>
      <c r="AE249" s="3"/>
      <c r="AF249" s="1"/>
      <c r="AG249" s="1"/>
      <c r="AH249" s="1"/>
      <c r="AI249" s="1"/>
      <c r="AJ249" s="1"/>
      <c r="AK249" s="1"/>
      <c r="AL249" s="1"/>
      <c r="AM249" s="86"/>
      <c r="AN249" s="1"/>
      <c r="AO249" s="1"/>
      <c r="AP249" s="1"/>
      <c r="AQ249" s="86"/>
      <c r="AR249" s="9"/>
      <c r="AS249" s="9"/>
      <c r="AT249" s="9"/>
      <c r="AU249" s="9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</row>
    <row r="250" spans="1:81" ht="18.75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86"/>
      <c r="T250" s="1"/>
      <c r="U250" s="1"/>
      <c r="V250" s="89"/>
      <c r="W250" s="3"/>
      <c r="X250" s="3"/>
      <c r="Y250" s="3"/>
      <c r="Z250" s="3"/>
      <c r="AA250" s="3"/>
      <c r="AB250" s="3"/>
      <c r="AC250" s="3"/>
      <c r="AD250" s="3"/>
      <c r="AE250" s="3"/>
      <c r="AF250" s="1"/>
      <c r="AG250" s="1"/>
      <c r="AH250" s="1"/>
      <c r="AI250" s="1"/>
      <c r="AJ250" s="1"/>
      <c r="AK250" s="1"/>
      <c r="AL250" s="1"/>
      <c r="AM250" s="86"/>
      <c r="AN250" s="1"/>
      <c r="AO250" s="1"/>
      <c r="AP250" s="1"/>
      <c r="AQ250" s="86"/>
      <c r="AR250" s="9"/>
      <c r="AS250" s="9"/>
      <c r="AT250" s="9"/>
      <c r="AU250" s="9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</row>
    <row r="251" spans="1:81" ht="18.75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86"/>
      <c r="T251" s="1"/>
      <c r="U251" s="1"/>
      <c r="V251" s="89"/>
      <c r="W251" s="3"/>
      <c r="X251" s="3"/>
      <c r="Y251" s="3"/>
      <c r="Z251" s="3"/>
      <c r="AA251" s="3"/>
      <c r="AB251" s="3"/>
      <c r="AC251" s="3"/>
      <c r="AD251" s="3"/>
      <c r="AE251" s="3"/>
      <c r="AF251" s="1"/>
      <c r="AG251" s="1"/>
      <c r="AH251" s="1"/>
      <c r="AI251" s="1"/>
      <c r="AJ251" s="1"/>
      <c r="AK251" s="1"/>
      <c r="AL251" s="1"/>
      <c r="AM251" s="86"/>
      <c r="AN251" s="1"/>
      <c r="AO251" s="1"/>
      <c r="AP251" s="1"/>
      <c r="AQ251" s="86"/>
      <c r="AR251" s="9"/>
      <c r="AS251" s="9"/>
      <c r="AT251" s="9"/>
      <c r="AU251" s="9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</row>
    <row r="252" spans="1:81" ht="18.75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86"/>
      <c r="T252" s="1"/>
      <c r="U252" s="1"/>
      <c r="V252" s="89"/>
      <c r="W252" s="3"/>
      <c r="X252" s="3"/>
      <c r="Y252" s="3"/>
      <c r="Z252" s="3"/>
      <c r="AA252" s="3"/>
      <c r="AB252" s="3"/>
      <c r="AC252" s="3"/>
      <c r="AD252" s="3"/>
      <c r="AE252" s="3"/>
      <c r="AF252" s="1"/>
      <c r="AG252" s="1"/>
      <c r="AH252" s="1"/>
      <c r="AI252" s="1"/>
      <c r="AJ252" s="1"/>
      <c r="AK252" s="1"/>
      <c r="AL252" s="1"/>
      <c r="AM252" s="86"/>
      <c r="AN252" s="1"/>
      <c r="AO252" s="1"/>
      <c r="AP252" s="1"/>
      <c r="AQ252" s="86"/>
      <c r="AR252" s="9"/>
      <c r="AS252" s="9"/>
      <c r="AT252" s="9"/>
      <c r="AU252" s="9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</row>
    <row r="253" spans="1:81" ht="18.75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86"/>
      <c r="T253" s="1"/>
      <c r="U253" s="1"/>
      <c r="V253" s="89"/>
      <c r="W253" s="3"/>
      <c r="X253" s="3"/>
      <c r="Y253" s="3"/>
      <c r="Z253" s="3"/>
      <c r="AA253" s="3"/>
      <c r="AB253" s="3"/>
      <c r="AC253" s="3"/>
      <c r="AD253" s="3"/>
      <c r="AE253" s="3"/>
      <c r="AF253" s="1"/>
      <c r="AG253" s="1"/>
      <c r="AH253" s="1"/>
      <c r="AI253" s="1"/>
      <c r="AJ253" s="1"/>
      <c r="AK253" s="1"/>
      <c r="AL253" s="1"/>
      <c r="AM253" s="86"/>
      <c r="AN253" s="1"/>
      <c r="AO253" s="1"/>
      <c r="AP253" s="1"/>
      <c r="AQ253" s="86"/>
      <c r="AR253" s="9"/>
      <c r="AS253" s="9"/>
      <c r="AT253" s="9"/>
      <c r="AU253" s="9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</row>
    <row r="254" spans="1:81" ht="18.75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86"/>
      <c r="T254" s="1"/>
      <c r="U254" s="1"/>
      <c r="V254" s="89"/>
      <c r="W254" s="3"/>
      <c r="X254" s="3"/>
      <c r="Y254" s="3"/>
      <c r="Z254" s="3"/>
      <c r="AA254" s="3"/>
      <c r="AB254" s="3"/>
      <c r="AC254" s="3"/>
      <c r="AD254" s="3"/>
      <c r="AE254" s="3"/>
      <c r="AF254" s="1"/>
      <c r="AG254" s="1"/>
      <c r="AH254" s="1"/>
      <c r="AI254" s="1"/>
      <c r="AJ254" s="1"/>
      <c r="AK254" s="1"/>
      <c r="AL254" s="1"/>
      <c r="AM254" s="86"/>
      <c r="AN254" s="1"/>
      <c r="AO254" s="1"/>
      <c r="AP254" s="1"/>
      <c r="AQ254" s="86"/>
      <c r="AR254" s="9"/>
      <c r="AS254" s="9"/>
      <c r="AT254" s="9"/>
      <c r="AU254" s="9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</row>
    <row r="255" spans="1:81" ht="18.75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86"/>
      <c r="T255" s="1"/>
      <c r="U255" s="1"/>
      <c r="V255" s="89"/>
      <c r="W255" s="3"/>
      <c r="X255" s="3"/>
      <c r="Y255" s="3"/>
      <c r="Z255" s="3"/>
      <c r="AA255" s="3"/>
      <c r="AB255" s="3"/>
      <c r="AC255" s="3"/>
      <c r="AD255" s="3"/>
      <c r="AE255" s="3"/>
      <c r="AF255" s="1"/>
      <c r="AG255" s="1"/>
      <c r="AH255" s="1"/>
      <c r="AI255" s="1"/>
      <c r="AJ255" s="1"/>
      <c r="AK255" s="1"/>
      <c r="AL255" s="1"/>
      <c r="AM255" s="86"/>
      <c r="AN255" s="1"/>
      <c r="AO255" s="1"/>
      <c r="AP255" s="1"/>
      <c r="AQ255" s="86"/>
      <c r="AR255" s="9"/>
      <c r="AS255" s="9"/>
      <c r="AT255" s="9"/>
      <c r="AU255" s="9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</row>
    <row r="256" spans="1:81" ht="18.75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86"/>
      <c r="T256" s="1"/>
      <c r="U256" s="1"/>
      <c r="V256" s="89"/>
      <c r="W256" s="3"/>
      <c r="X256" s="3"/>
      <c r="Y256" s="3"/>
      <c r="Z256" s="3"/>
      <c r="AA256" s="3"/>
      <c r="AB256" s="3"/>
      <c r="AC256" s="3"/>
      <c r="AD256" s="3"/>
      <c r="AE256" s="3"/>
      <c r="AF256" s="1"/>
      <c r="AG256" s="1"/>
      <c r="AH256" s="1"/>
      <c r="AI256" s="1"/>
      <c r="AJ256" s="1"/>
      <c r="AK256" s="1"/>
      <c r="AL256" s="1"/>
      <c r="AM256" s="86"/>
      <c r="AN256" s="1"/>
      <c r="AO256" s="1"/>
      <c r="AP256" s="1"/>
      <c r="AQ256" s="86"/>
      <c r="AR256" s="9"/>
      <c r="AS256" s="9"/>
      <c r="AT256" s="9"/>
      <c r="AU256" s="9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</row>
    <row r="257" spans="1:81" ht="18.75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86"/>
      <c r="T257" s="1"/>
      <c r="U257" s="1"/>
      <c r="V257" s="89"/>
      <c r="W257" s="3"/>
      <c r="X257" s="3"/>
      <c r="Y257" s="3"/>
      <c r="Z257" s="3"/>
      <c r="AA257" s="3"/>
      <c r="AB257" s="3"/>
      <c r="AC257" s="3"/>
      <c r="AD257" s="3"/>
      <c r="AE257" s="3"/>
      <c r="AF257" s="1"/>
      <c r="AG257" s="1"/>
      <c r="AH257" s="1"/>
      <c r="AI257" s="1"/>
      <c r="AJ257" s="1"/>
      <c r="AK257" s="1"/>
      <c r="AL257" s="1"/>
      <c r="AM257" s="86"/>
      <c r="AN257" s="1"/>
      <c r="AO257" s="1"/>
      <c r="AP257" s="1"/>
      <c r="AQ257" s="86"/>
      <c r="AR257" s="9"/>
      <c r="AS257" s="9"/>
      <c r="AT257" s="9"/>
      <c r="AU257" s="9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</row>
    <row r="258" spans="1:81" ht="18.75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86"/>
      <c r="T258" s="1"/>
      <c r="U258" s="1"/>
      <c r="V258" s="89"/>
      <c r="W258" s="3"/>
      <c r="X258" s="3"/>
      <c r="Y258" s="3"/>
      <c r="Z258" s="3"/>
      <c r="AA258" s="3"/>
      <c r="AB258" s="3"/>
      <c r="AC258" s="3"/>
      <c r="AD258" s="3"/>
      <c r="AE258" s="3"/>
      <c r="AF258" s="1"/>
      <c r="AG258" s="1"/>
      <c r="AH258" s="1"/>
      <c r="AI258" s="1"/>
      <c r="AJ258" s="1"/>
      <c r="AK258" s="1"/>
      <c r="AL258" s="1"/>
      <c r="AM258" s="86"/>
      <c r="AN258" s="1"/>
      <c r="AO258" s="1"/>
      <c r="AP258" s="1"/>
      <c r="AQ258" s="86"/>
      <c r="AR258" s="9"/>
      <c r="AS258" s="9"/>
      <c r="AT258" s="9"/>
      <c r="AU258" s="9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</row>
    <row r="259" spans="1:81" ht="18.75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86"/>
      <c r="T259" s="1"/>
      <c r="U259" s="1"/>
      <c r="V259" s="89"/>
      <c r="W259" s="3"/>
      <c r="X259" s="3"/>
      <c r="Y259" s="3"/>
      <c r="Z259" s="3"/>
      <c r="AA259" s="3"/>
      <c r="AB259" s="3"/>
      <c r="AC259" s="3"/>
      <c r="AD259" s="3"/>
      <c r="AE259" s="3"/>
      <c r="AF259" s="1"/>
      <c r="AG259" s="1"/>
      <c r="AH259" s="1"/>
      <c r="AI259" s="1"/>
      <c r="AJ259" s="1"/>
      <c r="AK259" s="1"/>
      <c r="AL259" s="1"/>
      <c r="AM259" s="86"/>
      <c r="AN259" s="1"/>
      <c r="AO259" s="1"/>
      <c r="AP259" s="1"/>
      <c r="AQ259" s="86"/>
      <c r="AR259" s="9"/>
      <c r="AS259" s="9"/>
      <c r="AT259" s="9"/>
      <c r="AU259" s="9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</row>
    <row r="260" spans="1:81" ht="18.75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86"/>
      <c r="T260" s="1"/>
      <c r="U260" s="1"/>
      <c r="V260" s="89"/>
      <c r="W260" s="3"/>
      <c r="X260" s="3"/>
      <c r="Y260" s="3"/>
      <c r="Z260" s="3"/>
      <c r="AA260" s="3"/>
      <c r="AB260" s="3"/>
      <c r="AC260" s="3"/>
      <c r="AD260" s="3"/>
      <c r="AE260" s="3"/>
      <c r="AF260" s="1"/>
      <c r="AG260" s="1"/>
      <c r="AH260" s="1"/>
      <c r="AI260" s="1"/>
      <c r="AJ260" s="1"/>
      <c r="AK260" s="1"/>
      <c r="AL260" s="1"/>
      <c r="AM260" s="86"/>
      <c r="AN260" s="1"/>
      <c r="AO260" s="1"/>
      <c r="AP260" s="1"/>
      <c r="AQ260" s="86"/>
      <c r="AR260" s="9"/>
      <c r="AS260" s="9"/>
      <c r="AT260" s="9"/>
      <c r="AU260" s="9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</row>
    <row r="261" spans="1:81" ht="18.75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86"/>
      <c r="T261" s="1"/>
      <c r="U261" s="1"/>
      <c r="V261" s="89"/>
      <c r="W261" s="3"/>
      <c r="X261" s="3"/>
      <c r="Y261" s="3"/>
      <c r="Z261" s="3"/>
      <c r="AA261" s="3"/>
      <c r="AB261" s="3"/>
      <c r="AC261" s="3"/>
      <c r="AD261" s="3"/>
      <c r="AE261" s="3"/>
      <c r="AF261" s="1"/>
      <c r="AG261" s="1"/>
      <c r="AH261" s="1"/>
      <c r="AI261" s="1"/>
      <c r="AJ261" s="1"/>
      <c r="AK261" s="1"/>
      <c r="AL261" s="1"/>
      <c r="AM261" s="86"/>
      <c r="AN261" s="1"/>
      <c r="AO261" s="1"/>
      <c r="AP261" s="1"/>
      <c r="AQ261" s="86"/>
      <c r="AR261" s="9"/>
      <c r="AS261" s="9"/>
      <c r="AT261" s="9"/>
      <c r="AU261" s="9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</row>
    <row r="262" spans="1:81" ht="18.75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86"/>
      <c r="T262" s="1"/>
      <c r="U262" s="1"/>
      <c r="V262" s="89"/>
      <c r="W262" s="3"/>
      <c r="X262" s="3"/>
      <c r="Y262" s="3"/>
      <c r="Z262" s="3"/>
      <c r="AA262" s="3"/>
      <c r="AB262" s="3"/>
      <c r="AC262" s="3"/>
      <c r="AD262" s="3"/>
      <c r="AE262" s="3"/>
      <c r="AF262" s="1"/>
      <c r="AG262" s="1"/>
      <c r="AH262" s="1"/>
      <c r="AI262" s="1"/>
      <c r="AJ262" s="1"/>
      <c r="AK262" s="1"/>
      <c r="AL262" s="1"/>
      <c r="AM262" s="86"/>
      <c r="AN262" s="1"/>
      <c r="AO262" s="1"/>
      <c r="AP262" s="1"/>
      <c r="AQ262" s="86"/>
      <c r="AR262" s="9"/>
      <c r="AS262" s="9"/>
      <c r="AT262" s="9"/>
      <c r="AU262" s="9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</row>
    <row r="263" spans="1:81" ht="18.75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86"/>
      <c r="T263" s="1"/>
      <c r="U263" s="1"/>
      <c r="V263" s="89"/>
      <c r="W263" s="3"/>
      <c r="X263" s="3"/>
      <c r="Y263" s="3"/>
      <c r="Z263" s="3"/>
      <c r="AA263" s="3"/>
      <c r="AB263" s="3"/>
      <c r="AC263" s="3"/>
      <c r="AD263" s="3"/>
      <c r="AE263" s="3"/>
      <c r="AF263" s="1"/>
      <c r="AG263" s="1"/>
      <c r="AH263" s="1"/>
      <c r="AI263" s="1"/>
      <c r="AJ263" s="1"/>
      <c r="AK263" s="1"/>
      <c r="AL263" s="1"/>
      <c r="AM263" s="86"/>
      <c r="AN263" s="1"/>
      <c r="AO263" s="1"/>
      <c r="AP263" s="1"/>
      <c r="AQ263" s="86"/>
      <c r="AR263" s="9"/>
      <c r="AS263" s="9"/>
      <c r="AT263" s="9"/>
      <c r="AU263" s="9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</row>
    <row r="264" spans="1:81" ht="18.75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86"/>
      <c r="T264" s="1"/>
      <c r="U264" s="1"/>
      <c r="V264" s="89"/>
      <c r="W264" s="3"/>
      <c r="X264" s="3"/>
      <c r="Y264" s="3"/>
      <c r="Z264" s="3"/>
      <c r="AA264" s="3"/>
      <c r="AB264" s="3"/>
      <c r="AC264" s="3"/>
      <c r="AD264" s="3"/>
      <c r="AE264" s="3"/>
      <c r="AF264" s="1"/>
      <c r="AG264" s="1"/>
      <c r="AH264" s="1"/>
      <c r="AI264" s="1"/>
      <c r="AJ264" s="1"/>
      <c r="AK264" s="1"/>
      <c r="AL264" s="1"/>
      <c r="AM264" s="86"/>
      <c r="AN264" s="1"/>
      <c r="AO264" s="1"/>
      <c r="AP264" s="1"/>
      <c r="AQ264" s="86"/>
      <c r="AR264" s="9"/>
      <c r="AS264" s="9"/>
      <c r="AT264" s="9"/>
      <c r="AU264" s="9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</row>
    <row r="265" spans="1:81" ht="18.75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86"/>
      <c r="T265" s="1"/>
      <c r="U265" s="1"/>
      <c r="V265" s="89"/>
      <c r="W265" s="3"/>
      <c r="X265" s="3"/>
      <c r="Y265" s="3"/>
      <c r="Z265" s="3"/>
      <c r="AA265" s="3"/>
      <c r="AB265" s="3"/>
      <c r="AC265" s="3"/>
      <c r="AD265" s="3"/>
      <c r="AE265" s="3"/>
      <c r="AF265" s="1"/>
      <c r="AG265" s="1"/>
      <c r="AH265" s="1"/>
      <c r="AI265" s="1"/>
      <c r="AJ265" s="1"/>
      <c r="AK265" s="1"/>
      <c r="AL265" s="1"/>
      <c r="AM265" s="86"/>
      <c r="AN265" s="1"/>
      <c r="AO265" s="1"/>
      <c r="AP265" s="1"/>
      <c r="AQ265" s="86"/>
      <c r="AR265" s="9"/>
      <c r="AS265" s="9"/>
      <c r="AT265" s="9"/>
      <c r="AU265" s="9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</row>
    <row r="266" spans="1:81" ht="18.75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86"/>
      <c r="T266" s="1"/>
      <c r="U266" s="1"/>
      <c r="V266" s="89"/>
      <c r="W266" s="3"/>
      <c r="X266" s="3"/>
      <c r="Y266" s="3"/>
      <c r="Z266" s="3"/>
      <c r="AA266" s="3"/>
      <c r="AB266" s="3"/>
      <c r="AC266" s="3"/>
      <c r="AD266" s="3"/>
      <c r="AE266" s="3"/>
      <c r="AF266" s="1"/>
      <c r="AG266" s="1"/>
      <c r="AH266" s="1"/>
      <c r="AI266" s="1"/>
      <c r="AJ266" s="1"/>
      <c r="AK266" s="1"/>
      <c r="AL266" s="1"/>
      <c r="AM266" s="86"/>
      <c r="AN266" s="1"/>
      <c r="AO266" s="1"/>
      <c r="AP266" s="1"/>
      <c r="AQ266" s="86"/>
      <c r="AR266" s="9"/>
      <c r="AS266" s="9"/>
      <c r="AT266" s="9"/>
      <c r="AU266" s="9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</row>
    <row r="267" spans="1:81" ht="18.75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86"/>
      <c r="T267" s="1"/>
      <c r="U267" s="1"/>
      <c r="V267" s="89"/>
      <c r="W267" s="3"/>
      <c r="X267" s="3"/>
      <c r="Y267" s="3"/>
      <c r="Z267" s="3"/>
      <c r="AA267" s="3"/>
      <c r="AB267" s="3"/>
      <c r="AC267" s="3"/>
      <c r="AD267" s="3"/>
      <c r="AE267" s="3"/>
      <c r="AF267" s="1"/>
      <c r="AG267" s="1"/>
      <c r="AH267" s="1"/>
      <c r="AI267" s="1"/>
      <c r="AJ267" s="1"/>
      <c r="AK267" s="1"/>
      <c r="AL267" s="1"/>
      <c r="AM267" s="86"/>
      <c r="AN267" s="1"/>
      <c r="AO267" s="1"/>
      <c r="AP267" s="1"/>
      <c r="AQ267" s="86"/>
      <c r="AR267" s="9"/>
      <c r="AS267" s="9"/>
      <c r="AT267" s="9"/>
      <c r="AU267" s="9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1"/>
      <c r="CB267" s="1"/>
      <c r="CC267" s="1"/>
    </row>
    <row r="268" spans="1:81" ht="18.75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86"/>
      <c r="T268" s="1"/>
      <c r="U268" s="1"/>
      <c r="V268" s="89"/>
      <c r="W268" s="3"/>
      <c r="X268" s="3"/>
      <c r="Y268" s="3"/>
      <c r="Z268" s="3"/>
      <c r="AA268" s="3"/>
      <c r="AB268" s="3"/>
      <c r="AC268" s="3"/>
      <c r="AD268" s="3"/>
      <c r="AE268" s="3"/>
      <c r="AF268" s="1"/>
      <c r="AG268" s="1"/>
      <c r="AH268" s="1"/>
      <c r="AI268" s="1"/>
      <c r="AJ268" s="1"/>
      <c r="AK268" s="1"/>
      <c r="AL268" s="1"/>
      <c r="AM268" s="86"/>
      <c r="AN268" s="1"/>
      <c r="AO268" s="1"/>
      <c r="AP268" s="1"/>
      <c r="AQ268" s="86"/>
      <c r="AR268" s="9"/>
      <c r="AS268" s="9"/>
      <c r="AT268" s="9"/>
      <c r="AU268" s="9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"/>
      <c r="CB268" s="1"/>
      <c r="CC268" s="1"/>
    </row>
    <row r="269" spans="1:81" ht="18.75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86"/>
      <c r="T269" s="1"/>
      <c r="U269" s="1"/>
      <c r="V269" s="89"/>
      <c r="W269" s="3"/>
      <c r="X269" s="3"/>
      <c r="Y269" s="3"/>
      <c r="Z269" s="3"/>
      <c r="AA269" s="3"/>
      <c r="AB269" s="3"/>
      <c r="AC269" s="3"/>
      <c r="AD269" s="3"/>
      <c r="AE269" s="3"/>
      <c r="AF269" s="1"/>
      <c r="AG269" s="1"/>
      <c r="AH269" s="1"/>
      <c r="AI269" s="1"/>
      <c r="AJ269" s="1"/>
      <c r="AK269" s="1"/>
      <c r="AL269" s="1"/>
      <c r="AM269" s="86"/>
      <c r="AN269" s="1"/>
      <c r="AO269" s="1"/>
      <c r="AP269" s="1"/>
      <c r="AQ269" s="86"/>
      <c r="AR269" s="9"/>
      <c r="AS269" s="9"/>
      <c r="AT269" s="9"/>
      <c r="AU269" s="9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  <c r="BN269" s="1"/>
      <c r="BO269" s="1"/>
      <c r="BP269" s="1"/>
      <c r="BQ269" s="1"/>
      <c r="BR269" s="1"/>
      <c r="BS269" s="1"/>
      <c r="BT269" s="1"/>
      <c r="BU269" s="1"/>
      <c r="BV269" s="1"/>
      <c r="BW269" s="1"/>
      <c r="BX269" s="1"/>
      <c r="BY269" s="1"/>
      <c r="BZ269" s="1"/>
      <c r="CA269" s="1"/>
      <c r="CB269" s="1"/>
      <c r="CC269" s="1"/>
    </row>
    <row r="270" spans="1:81" ht="18.75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86"/>
      <c r="T270" s="1"/>
      <c r="U270" s="1"/>
      <c r="V270" s="89"/>
      <c r="W270" s="3"/>
      <c r="X270" s="3"/>
      <c r="Y270" s="3"/>
      <c r="Z270" s="3"/>
      <c r="AA270" s="3"/>
      <c r="AB270" s="3"/>
      <c r="AC270" s="3"/>
      <c r="AD270" s="3"/>
      <c r="AE270" s="3"/>
      <c r="AF270" s="1"/>
      <c r="AG270" s="1"/>
      <c r="AH270" s="1"/>
      <c r="AI270" s="1"/>
      <c r="AJ270" s="1"/>
      <c r="AK270" s="1"/>
      <c r="AL270" s="1"/>
      <c r="AM270" s="86"/>
      <c r="AN270" s="1"/>
      <c r="AO270" s="1"/>
      <c r="AP270" s="1"/>
      <c r="AQ270" s="86"/>
      <c r="AR270" s="9"/>
      <c r="AS270" s="9"/>
      <c r="AT270" s="9"/>
      <c r="AU270" s="9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"/>
      <c r="CA270" s="1"/>
      <c r="CB270" s="1"/>
      <c r="CC270" s="1"/>
    </row>
    <row r="271" spans="1:81" ht="18.75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86"/>
      <c r="T271" s="1"/>
      <c r="U271" s="1"/>
      <c r="V271" s="89"/>
      <c r="W271" s="3"/>
      <c r="X271" s="3"/>
      <c r="Y271" s="3"/>
      <c r="Z271" s="3"/>
      <c r="AA271" s="3"/>
      <c r="AB271" s="3"/>
      <c r="AC271" s="3"/>
      <c r="AD271" s="3"/>
      <c r="AE271" s="3"/>
      <c r="AF271" s="1"/>
      <c r="AG271" s="1"/>
      <c r="AH271" s="1"/>
      <c r="AI271" s="1"/>
      <c r="AJ271" s="1"/>
      <c r="AK271" s="1"/>
      <c r="AL271" s="1"/>
      <c r="AM271" s="86"/>
      <c r="AN271" s="1"/>
      <c r="AO271" s="1"/>
      <c r="AP271" s="1"/>
      <c r="AQ271" s="86"/>
      <c r="AR271" s="9"/>
      <c r="AS271" s="9"/>
      <c r="AT271" s="9"/>
      <c r="AU271" s="9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"/>
      <c r="CB271" s="1"/>
      <c r="CC271" s="1"/>
    </row>
    <row r="272" spans="1:81" ht="18.75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86"/>
      <c r="T272" s="1"/>
      <c r="U272" s="1"/>
      <c r="V272" s="89"/>
      <c r="W272" s="3"/>
      <c r="X272" s="3"/>
      <c r="Y272" s="3"/>
      <c r="Z272" s="3"/>
      <c r="AA272" s="3"/>
      <c r="AB272" s="3"/>
      <c r="AC272" s="3"/>
      <c r="AD272" s="3"/>
      <c r="AE272" s="3"/>
      <c r="AF272" s="1"/>
      <c r="AG272" s="1"/>
      <c r="AH272" s="1"/>
      <c r="AI272" s="1"/>
      <c r="AJ272" s="1"/>
      <c r="AK272" s="1"/>
      <c r="AL272" s="1"/>
      <c r="AM272" s="86"/>
      <c r="AN272" s="1"/>
      <c r="AO272" s="1"/>
      <c r="AP272" s="1"/>
      <c r="AQ272" s="86"/>
      <c r="AR272" s="9"/>
      <c r="AS272" s="9"/>
      <c r="AT272" s="9"/>
      <c r="AU272" s="9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"/>
      <c r="CA272" s="1"/>
      <c r="CB272" s="1"/>
      <c r="CC272" s="1"/>
    </row>
    <row r="273" spans="1:81" ht="18.75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86"/>
      <c r="T273" s="1"/>
      <c r="U273" s="1"/>
      <c r="V273" s="89"/>
      <c r="W273" s="3"/>
      <c r="X273" s="3"/>
      <c r="Y273" s="3"/>
      <c r="Z273" s="3"/>
      <c r="AA273" s="3"/>
      <c r="AB273" s="3"/>
      <c r="AC273" s="3"/>
      <c r="AD273" s="3"/>
      <c r="AE273" s="3"/>
      <c r="AF273" s="1"/>
      <c r="AG273" s="1"/>
      <c r="AH273" s="1"/>
      <c r="AI273" s="1"/>
      <c r="AJ273" s="1"/>
      <c r="AK273" s="1"/>
      <c r="AL273" s="1"/>
      <c r="AM273" s="86"/>
      <c r="AN273" s="1"/>
      <c r="AO273" s="1"/>
      <c r="AP273" s="1"/>
      <c r="AQ273" s="86"/>
      <c r="AR273" s="9"/>
      <c r="AS273" s="9"/>
      <c r="AT273" s="9"/>
      <c r="AU273" s="9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"/>
      <c r="CA273" s="1"/>
      <c r="CB273" s="1"/>
      <c r="CC273" s="1"/>
    </row>
    <row r="274" spans="1:81" ht="18.75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86"/>
      <c r="T274" s="1"/>
      <c r="U274" s="1"/>
      <c r="V274" s="89"/>
      <c r="W274" s="3"/>
      <c r="X274" s="3"/>
      <c r="Y274" s="3"/>
      <c r="Z274" s="3"/>
      <c r="AA274" s="3"/>
      <c r="AB274" s="3"/>
      <c r="AC274" s="3"/>
      <c r="AD274" s="3"/>
      <c r="AE274" s="3"/>
      <c r="AF274" s="1"/>
      <c r="AG274" s="1"/>
      <c r="AH274" s="1"/>
      <c r="AI274" s="1"/>
      <c r="AJ274" s="1"/>
      <c r="AK274" s="1"/>
      <c r="AL274" s="1"/>
      <c r="AM274" s="86"/>
      <c r="AN274" s="1"/>
      <c r="AO274" s="1"/>
      <c r="AP274" s="1"/>
      <c r="AQ274" s="86"/>
      <c r="AR274" s="9"/>
      <c r="AS274" s="9"/>
      <c r="AT274" s="9"/>
      <c r="AU274" s="9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  <c r="BO274" s="1"/>
      <c r="BP274" s="1"/>
      <c r="BQ274" s="1"/>
      <c r="BR274" s="1"/>
      <c r="BS274" s="1"/>
      <c r="BT274" s="1"/>
      <c r="BU274" s="1"/>
      <c r="BV274" s="1"/>
      <c r="BW274" s="1"/>
      <c r="BX274" s="1"/>
      <c r="BY274" s="1"/>
      <c r="BZ274" s="1"/>
      <c r="CA274" s="1"/>
      <c r="CB274" s="1"/>
      <c r="CC274" s="1"/>
    </row>
    <row r="275" spans="1:81" ht="18.75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86"/>
      <c r="T275" s="1"/>
      <c r="U275" s="1"/>
      <c r="V275" s="89"/>
      <c r="W275" s="3"/>
      <c r="X275" s="3"/>
      <c r="Y275" s="3"/>
      <c r="Z275" s="3"/>
      <c r="AA275" s="3"/>
      <c r="AB275" s="3"/>
      <c r="AC275" s="3"/>
      <c r="AD275" s="3"/>
      <c r="AE275" s="3"/>
      <c r="AF275" s="1"/>
      <c r="AG275" s="1"/>
      <c r="AH275" s="1"/>
      <c r="AI275" s="1"/>
      <c r="AJ275" s="1"/>
      <c r="AK275" s="1"/>
      <c r="AL275" s="1"/>
      <c r="AM275" s="86"/>
      <c r="AN275" s="1"/>
      <c r="AO275" s="1"/>
      <c r="AP275" s="1"/>
      <c r="AQ275" s="86"/>
      <c r="AR275" s="9"/>
      <c r="AS275" s="9"/>
      <c r="AT275" s="9"/>
      <c r="AU275" s="9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"/>
      <c r="CA275" s="1"/>
      <c r="CB275" s="1"/>
      <c r="CC275" s="1"/>
    </row>
    <row r="276" spans="1:81" ht="18.75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86"/>
      <c r="T276" s="1"/>
      <c r="U276" s="1"/>
      <c r="V276" s="89"/>
      <c r="W276" s="3"/>
      <c r="X276" s="3"/>
      <c r="Y276" s="3"/>
      <c r="Z276" s="3"/>
      <c r="AA276" s="3"/>
      <c r="AB276" s="3"/>
      <c r="AC276" s="3"/>
      <c r="AD276" s="3"/>
      <c r="AE276" s="3"/>
      <c r="AF276" s="1"/>
      <c r="AG276" s="1"/>
      <c r="AH276" s="1"/>
      <c r="AI276" s="1"/>
      <c r="AJ276" s="1"/>
      <c r="AK276" s="1"/>
      <c r="AL276" s="1"/>
      <c r="AM276" s="86"/>
      <c r="AN276" s="1"/>
      <c r="AO276" s="1"/>
      <c r="AP276" s="1"/>
      <c r="AQ276" s="86"/>
      <c r="AR276" s="9"/>
      <c r="AS276" s="9"/>
      <c r="AT276" s="9"/>
      <c r="AU276" s="9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"/>
      <c r="CA276" s="1"/>
      <c r="CB276" s="1"/>
      <c r="CC276" s="1"/>
    </row>
    <row r="277" spans="1:81" ht="18.75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86"/>
      <c r="T277" s="1"/>
      <c r="U277" s="1"/>
      <c r="V277" s="89"/>
      <c r="W277" s="3"/>
      <c r="X277" s="3"/>
      <c r="Y277" s="3"/>
      <c r="Z277" s="3"/>
      <c r="AA277" s="3"/>
      <c r="AB277" s="3"/>
      <c r="AC277" s="3"/>
      <c r="AD277" s="3"/>
      <c r="AE277" s="3"/>
      <c r="AF277" s="1"/>
      <c r="AG277" s="1"/>
      <c r="AH277" s="1"/>
      <c r="AI277" s="1"/>
      <c r="AJ277" s="1"/>
      <c r="AK277" s="1"/>
      <c r="AL277" s="1"/>
      <c r="AM277" s="86"/>
      <c r="AN277" s="1"/>
      <c r="AO277" s="1"/>
      <c r="AP277" s="1"/>
      <c r="AQ277" s="86"/>
      <c r="AR277" s="9"/>
      <c r="AS277" s="9"/>
      <c r="AT277" s="9"/>
      <c r="AU277" s="9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"/>
      <c r="CA277" s="1"/>
      <c r="CB277" s="1"/>
      <c r="CC277" s="1"/>
    </row>
    <row r="278" spans="1:81" ht="18.75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86"/>
      <c r="T278" s="1"/>
      <c r="U278" s="1"/>
      <c r="V278" s="89"/>
      <c r="W278" s="3"/>
      <c r="X278" s="3"/>
      <c r="Y278" s="3"/>
      <c r="Z278" s="3"/>
      <c r="AA278" s="3"/>
      <c r="AB278" s="3"/>
      <c r="AC278" s="3"/>
      <c r="AD278" s="3"/>
      <c r="AE278" s="3"/>
      <c r="AF278" s="1"/>
      <c r="AG278" s="1"/>
      <c r="AH278" s="1"/>
      <c r="AI278" s="1"/>
      <c r="AJ278" s="1"/>
      <c r="AK278" s="1"/>
      <c r="AL278" s="1"/>
      <c r="AM278" s="86"/>
      <c r="AN278" s="1"/>
      <c r="AO278" s="1"/>
      <c r="AP278" s="1"/>
      <c r="AQ278" s="86"/>
      <c r="AR278" s="9"/>
      <c r="AS278" s="9"/>
      <c r="AT278" s="9"/>
      <c r="AU278" s="9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  <c r="BY278" s="1"/>
      <c r="BZ278" s="1"/>
      <c r="CA278" s="1"/>
      <c r="CB278" s="1"/>
      <c r="CC278" s="1"/>
    </row>
    <row r="279" spans="1:81" ht="18.75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86"/>
      <c r="T279" s="1"/>
      <c r="U279" s="1"/>
      <c r="V279" s="89"/>
      <c r="W279" s="3"/>
      <c r="X279" s="3"/>
      <c r="Y279" s="3"/>
      <c r="Z279" s="3"/>
      <c r="AA279" s="3"/>
      <c r="AB279" s="3"/>
      <c r="AC279" s="3"/>
      <c r="AD279" s="3"/>
      <c r="AE279" s="3"/>
      <c r="AF279" s="1"/>
      <c r="AG279" s="1"/>
      <c r="AH279" s="1"/>
      <c r="AI279" s="1"/>
      <c r="AJ279" s="1"/>
      <c r="AK279" s="1"/>
      <c r="AL279" s="1"/>
      <c r="AM279" s="86"/>
      <c r="AN279" s="1"/>
      <c r="AO279" s="1"/>
      <c r="AP279" s="1"/>
      <c r="AQ279" s="86"/>
      <c r="AR279" s="9"/>
      <c r="AS279" s="9"/>
      <c r="AT279" s="9"/>
      <c r="AU279" s="9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  <c r="BS279" s="1"/>
      <c r="BT279" s="1"/>
      <c r="BU279" s="1"/>
      <c r="BV279" s="1"/>
      <c r="BW279" s="1"/>
      <c r="BX279" s="1"/>
      <c r="BY279" s="1"/>
      <c r="BZ279" s="1"/>
      <c r="CA279" s="1"/>
      <c r="CB279" s="1"/>
      <c r="CC279" s="1"/>
    </row>
    <row r="280" spans="1:81" ht="18.75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86"/>
      <c r="T280" s="1"/>
      <c r="U280" s="1"/>
      <c r="V280" s="89"/>
      <c r="W280" s="3"/>
      <c r="X280" s="3"/>
      <c r="Y280" s="3"/>
      <c r="Z280" s="3"/>
      <c r="AA280" s="3"/>
      <c r="AB280" s="3"/>
      <c r="AC280" s="3"/>
      <c r="AD280" s="3"/>
      <c r="AE280" s="3"/>
      <c r="AF280" s="1"/>
      <c r="AG280" s="1"/>
      <c r="AH280" s="1"/>
      <c r="AI280" s="1"/>
      <c r="AJ280" s="1"/>
      <c r="AK280" s="1"/>
      <c r="AL280" s="1"/>
      <c r="AM280" s="86"/>
      <c r="AN280" s="1"/>
      <c r="AO280" s="1"/>
      <c r="AP280" s="1"/>
      <c r="AQ280" s="86"/>
      <c r="AR280" s="9"/>
      <c r="AS280" s="9"/>
      <c r="AT280" s="9"/>
      <c r="AU280" s="9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  <c r="BY280" s="1"/>
      <c r="BZ280" s="1"/>
      <c r="CA280" s="1"/>
      <c r="CB280" s="1"/>
      <c r="CC280" s="1"/>
    </row>
    <row r="281" spans="1:81" ht="18.75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86"/>
      <c r="T281" s="1"/>
      <c r="U281" s="1"/>
      <c r="V281" s="89"/>
      <c r="W281" s="3"/>
      <c r="X281" s="3"/>
      <c r="Y281" s="3"/>
      <c r="Z281" s="3"/>
      <c r="AA281" s="3"/>
      <c r="AB281" s="3"/>
      <c r="AC281" s="3"/>
      <c r="AD281" s="3"/>
      <c r="AE281" s="3"/>
      <c r="AF281" s="1"/>
      <c r="AG281" s="1"/>
      <c r="AH281" s="1"/>
      <c r="AI281" s="1"/>
      <c r="AJ281" s="1"/>
      <c r="AK281" s="1"/>
      <c r="AL281" s="1"/>
      <c r="AM281" s="86"/>
      <c r="AN281" s="1"/>
      <c r="AO281" s="1"/>
      <c r="AP281" s="1"/>
      <c r="AQ281" s="86"/>
      <c r="AR281" s="9"/>
      <c r="AS281" s="9"/>
      <c r="AT281" s="9"/>
      <c r="AU281" s="9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M281" s="1"/>
      <c r="BN281" s="1"/>
      <c r="BO281" s="1"/>
      <c r="BP281" s="1"/>
      <c r="BQ281" s="1"/>
      <c r="BR281" s="1"/>
      <c r="BS281" s="1"/>
      <c r="BT281" s="1"/>
      <c r="BU281" s="1"/>
      <c r="BV281" s="1"/>
      <c r="BW281" s="1"/>
      <c r="BX281" s="1"/>
      <c r="BY281" s="1"/>
      <c r="BZ281" s="1"/>
      <c r="CA281" s="1"/>
      <c r="CB281" s="1"/>
      <c r="CC281" s="1"/>
    </row>
    <row r="282" spans="1:81" ht="18.75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86"/>
      <c r="T282" s="1"/>
      <c r="U282" s="1"/>
      <c r="V282" s="89"/>
      <c r="W282" s="3"/>
      <c r="X282" s="3"/>
      <c r="Y282" s="3"/>
      <c r="Z282" s="3"/>
      <c r="AA282" s="3"/>
      <c r="AB282" s="3"/>
      <c r="AC282" s="3"/>
      <c r="AD282" s="3"/>
      <c r="AE282" s="3"/>
      <c r="AF282" s="1"/>
      <c r="AG282" s="1"/>
      <c r="AH282" s="1"/>
      <c r="AI282" s="1"/>
      <c r="AJ282" s="1"/>
      <c r="AK282" s="1"/>
      <c r="AL282" s="1"/>
      <c r="AM282" s="86"/>
      <c r="AN282" s="1"/>
      <c r="AO282" s="1"/>
      <c r="AP282" s="1"/>
      <c r="AQ282" s="86"/>
      <c r="AR282" s="9"/>
      <c r="AS282" s="9"/>
      <c r="AT282" s="9"/>
      <c r="AU282" s="9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M282" s="1"/>
      <c r="BN282" s="1"/>
      <c r="BO282" s="1"/>
      <c r="BP282" s="1"/>
      <c r="BQ282" s="1"/>
      <c r="BR282" s="1"/>
      <c r="BS282" s="1"/>
      <c r="BT282" s="1"/>
      <c r="BU282" s="1"/>
      <c r="BV282" s="1"/>
      <c r="BW282" s="1"/>
      <c r="BX282" s="1"/>
      <c r="BY282" s="1"/>
      <c r="BZ282" s="1"/>
      <c r="CA282" s="1"/>
      <c r="CB282" s="1"/>
      <c r="CC282" s="1"/>
    </row>
    <row r="283" spans="1:81" ht="18.75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86"/>
      <c r="T283" s="1"/>
      <c r="U283" s="1"/>
      <c r="V283" s="89"/>
      <c r="W283" s="3"/>
      <c r="X283" s="3"/>
      <c r="Y283" s="3"/>
      <c r="Z283" s="3"/>
      <c r="AA283" s="3"/>
      <c r="AB283" s="3"/>
      <c r="AC283" s="3"/>
      <c r="AD283" s="3"/>
      <c r="AE283" s="3"/>
      <c r="AF283" s="1"/>
      <c r="AG283" s="1"/>
      <c r="AH283" s="1"/>
      <c r="AI283" s="1"/>
      <c r="AJ283" s="1"/>
      <c r="AK283" s="1"/>
      <c r="AL283" s="1"/>
      <c r="AM283" s="86"/>
      <c r="AN283" s="1"/>
      <c r="AO283" s="1"/>
      <c r="AP283" s="1"/>
      <c r="AQ283" s="86"/>
      <c r="AR283" s="9"/>
      <c r="AS283" s="9"/>
      <c r="AT283" s="9"/>
      <c r="AU283" s="9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  <c r="BL283" s="1"/>
      <c r="BM283" s="1"/>
      <c r="BN283" s="1"/>
      <c r="BO283" s="1"/>
      <c r="BP283" s="1"/>
      <c r="BQ283" s="1"/>
      <c r="BR283" s="1"/>
      <c r="BS283" s="1"/>
      <c r="BT283" s="1"/>
      <c r="BU283" s="1"/>
      <c r="BV283" s="1"/>
      <c r="BW283" s="1"/>
      <c r="BX283" s="1"/>
      <c r="BY283" s="1"/>
      <c r="BZ283" s="1"/>
      <c r="CA283" s="1"/>
      <c r="CB283" s="1"/>
      <c r="CC283" s="1"/>
    </row>
    <row r="284" spans="1:81" ht="18.75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86"/>
      <c r="T284" s="1"/>
      <c r="U284" s="1"/>
      <c r="V284" s="89"/>
      <c r="W284" s="3"/>
      <c r="X284" s="3"/>
      <c r="Y284" s="3"/>
      <c r="Z284" s="3"/>
      <c r="AA284" s="3"/>
      <c r="AB284" s="3"/>
      <c r="AC284" s="3"/>
      <c r="AD284" s="3"/>
      <c r="AE284" s="3"/>
      <c r="AF284" s="1"/>
      <c r="AG284" s="1"/>
      <c r="AH284" s="1"/>
      <c r="AI284" s="1"/>
      <c r="AJ284" s="1"/>
      <c r="AK284" s="1"/>
      <c r="AL284" s="1"/>
      <c r="AM284" s="86"/>
      <c r="AN284" s="1"/>
      <c r="AO284" s="1"/>
      <c r="AP284" s="1"/>
      <c r="AQ284" s="86"/>
      <c r="AR284" s="9"/>
      <c r="AS284" s="9"/>
      <c r="AT284" s="9"/>
      <c r="AU284" s="9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  <c r="BL284" s="1"/>
      <c r="BM284" s="1"/>
      <c r="BN284" s="1"/>
      <c r="BO284" s="1"/>
      <c r="BP284" s="1"/>
      <c r="BQ284" s="1"/>
      <c r="BR284" s="1"/>
      <c r="BS284" s="1"/>
      <c r="BT284" s="1"/>
      <c r="BU284" s="1"/>
      <c r="BV284" s="1"/>
      <c r="BW284" s="1"/>
      <c r="BX284" s="1"/>
      <c r="BY284" s="1"/>
      <c r="BZ284" s="1"/>
      <c r="CA284" s="1"/>
      <c r="CB284" s="1"/>
      <c r="CC284" s="1"/>
    </row>
    <row r="285" spans="1:81" ht="18.75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86"/>
      <c r="T285" s="1"/>
      <c r="U285" s="1"/>
      <c r="V285" s="89"/>
      <c r="W285" s="3"/>
      <c r="X285" s="3"/>
      <c r="Y285" s="3"/>
      <c r="Z285" s="3"/>
      <c r="AA285" s="3"/>
      <c r="AB285" s="3"/>
      <c r="AC285" s="3"/>
      <c r="AD285" s="3"/>
      <c r="AE285" s="3"/>
      <c r="AF285" s="1"/>
      <c r="AG285" s="1"/>
      <c r="AH285" s="1"/>
      <c r="AI285" s="1"/>
      <c r="AJ285" s="1"/>
      <c r="AK285" s="1"/>
      <c r="AL285" s="1"/>
      <c r="AM285" s="86"/>
      <c r="AN285" s="1"/>
      <c r="AO285" s="1"/>
      <c r="AP285" s="1"/>
      <c r="AQ285" s="86"/>
      <c r="AR285" s="9"/>
      <c r="AS285" s="9"/>
      <c r="AT285" s="9"/>
      <c r="AU285" s="9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  <c r="BL285" s="1"/>
      <c r="BM285" s="1"/>
      <c r="BN285" s="1"/>
      <c r="BO285" s="1"/>
      <c r="BP285" s="1"/>
      <c r="BQ285" s="1"/>
      <c r="BR285" s="1"/>
      <c r="BS285" s="1"/>
      <c r="BT285" s="1"/>
      <c r="BU285" s="1"/>
      <c r="BV285" s="1"/>
      <c r="BW285" s="1"/>
      <c r="BX285" s="1"/>
      <c r="BY285" s="1"/>
      <c r="BZ285" s="1"/>
      <c r="CA285" s="1"/>
      <c r="CB285" s="1"/>
      <c r="CC285" s="1"/>
    </row>
    <row r="286" spans="1:81" ht="18.75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86"/>
      <c r="T286" s="1"/>
      <c r="U286" s="1"/>
      <c r="V286" s="89"/>
      <c r="W286" s="3"/>
      <c r="X286" s="3"/>
      <c r="Y286" s="3"/>
      <c r="Z286" s="3"/>
      <c r="AA286" s="3"/>
      <c r="AB286" s="3"/>
      <c r="AC286" s="3"/>
      <c r="AD286" s="3"/>
      <c r="AE286" s="3"/>
      <c r="AF286" s="1"/>
      <c r="AG286" s="1"/>
      <c r="AH286" s="1"/>
      <c r="AI286" s="1"/>
      <c r="AJ286" s="1"/>
      <c r="AK286" s="1"/>
      <c r="AL286" s="1"/>
      <c r="AM286" s="86"/>
      <c r="AN286" s="1"/>
      <c r="AO286" s="1"/>
      <c r="AP286" s="1"/>
      <c r="AQ286" s="86"/>
      <c r="AR286" s="9"/>
      <c r="AS286" s="9"/>
      <c r="AT286" s="9"/>
      <c r="AU286" s="9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  <c r="BL286" s="1"/>
      <c r="BM286" s="1"/>
      <c r="BN286" s="1"/>
      <c r="BO286" s="1"/>
      <c r="BP286" s="1"/>
      <c r="BQ286" s="1"/>
      <c r="BR286" s="1"/>
      <c r="BS286" s="1"/>
      <c r="BT286" s="1"/>
      <c r="BU286" s="1"/>
      <c r="BV286" s="1"/>
      <c r="BW286" s="1"/>
      <c r="BX286" s="1"/>
      <c r="BY286" s="1"/>
      <c r="BZ286" s="1"/>
      <c r="CA286" s="1"/>
      <c r="CB286" s="1"/>
      <c r="CC286" s="1"/>
    </row>
    <row r="287" spans="1:81" ht="18.75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86"/>
      <c r="T287" s="1"/>
      <c r="U287" s="1"/>
      <c r="V287" s="89"/>
      <c r="W287" s="3"/>
      <c r="X287" s="3"/>
      <c r="Y287" s="3"/>
      <c r="Z287" s="3"/>
      <c r="AA287" s="3"/>
      <c r="AB287" s="3"/>
      <c r="AC287" s="3"/>
      <c r="AD287" s="3"/>
      <c r="AE287" s="3"/>
      <c r="AF287" s="1"/>
      <c r="AG287" s="1"/>
      <c r="AH287" s="1"/>
      <c r="AI287" s="1"/>
      <c r="AJ287" s="1"/>
      <c r="AK287" s="1"/>
      <c r="AL287" s="1"/>
      <c r="AM287" s="86"/>
      <c r="AN287" s="1"/>
      <c r="AO287" s="1"/>
      <c r="AP287" s="1"/>
      <c r="AQ287" s="86"/>
      <c r="AR287" s="9"/>
      <c r="AS287" s="9"/>
      <c r="AT287" s="9"/>
      <c r="AU287" s="9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  <c r="BL287" s="1"/>
      <c r="BM287" s="1"/>
      <c r="BN287" s="1"/>
      <c r="BO287" s="1"/>
      <c r="BP287" s="1"/>
      <c r="BQ287" s="1"/>
      <c r="BR287" s="1"/>
      <c r="BS287" s="1"/>
      <c r="BT287" s="1"/>
      <c r="BU287" s="1"/>
      <c r="BV287" s="1"/>
      <c r="BW287" s="1"/>
      <c r="BX287" s="1"/>
      <c r="BY287" s="1"/>
      <c r="BZ287" s="1"/>
      <c r="CA287" s="1"/>
      <c r="CB287" s="1"/>
      <c r="CC287" s="1"/>
    </row>
    <row r="288" spans="1:81" ht="18.75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86"/>
      <c r="T288" s="1"/>
      <c r="U288" s="1"/>
      <c r="V288" s="89"/>
      <c r="W288" s="3"/>
      <c r="X288" s="3"/>
      <c r="Y288" s="3"/>
      <c r="Z288" s="3"/>
      <c r="AA288" s="3"/>
      <c r="AB288" s="3"/>
      <c r="AC288" s="3"/>
      <c r="AD288" s="3"/>
      <c r="AE288" s="3"/>
      <c r="AF288" s="1"/>
      <c r="AG288" s="1"/>
      <c r="AH288" s="1"/>
      <c r="AI288" s="1"/>
      <c r="AJ288" s="1"/>
      <c r="AK288" s="1"/>
      <c r="AL288" s="1"/>
      <c r="AM288" s="86"/>
      <c r="AN288" s="1"/>
      <c r="AO288" s="1"/>
      <c r="AP288" s="1"/>
      <c r="AQ288" s="86"/>
      <c r="AR288" s="9"/>
      <c r="AS288" s="9"/>
      <c r="AT288" s="9"/>
      <c r="AU288" s="9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  <c r="BL288" s="1"/>
      <c r="BM288" s="1"/>
      <c r="BN288" s="1"/>
      <c r="BO288" s="1"/>
      <c r="BP288" s="1"/>
      <c r="BQ288" s="1"/>
      <c r="BR288" s="1"/>
      <c r="BS288" s="1"/>
      <c r="BT288" s="1"/>
      <c r="BU288" s="1"/>
      <c r="BV288" s="1"/>
      <c r="BW288" s="1"/>
      <c r="BX288" s="1"/>
      <c r="BY288" s="1"/>
      <c r="BZ288" s="1"/>
      <c r="CA288" s="1"/>
      <c r="CB288" s="1"/>
      <c r="CC288" s="1"/>
    </row>
    <row r="289" spans="1:81" ht="18.75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86"/>
      <c r="T289" s="1"/>
      <c r="U289" s="1"/>
      <c r="V289" s="89"/>
      <c r="W289" s="3"/>
      <c r="X289" s="3"/>
      <c r="Y289" s="3"/>
      <c r="Z289" s="3"/>
      <c r="AA289" s="3"/>
      <c r="AB289" s="3"/>
      <c r="AC289" s="3"/>
      <c r="AD289" s="3"/>
      <c r="AE289" s="3"/>
      <c r="AF289" s="1"/>
      <c r="AG289" s="1"/>
      <c r="AH289" s="1"/>
      <c r="AI289" s="1"/>
      <c r="AJ289" s="1"/>
      <c r="AK289" s="1"/>
      <c r="AL289" s="1"/>
      <c r="AM289" s="86"/>
      <c r="AN289" s="1"/>
      <c r="AO289" s="1"/>
      <c r="AP289" s="1"/>
      <c r="AQ289" s="86"/>
      <c r="AR289" s="9"/>
      <c r="AS289" s="9"/>
      <c r="AT289" s="9"/>
      <c r="AU289" s="9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  <c r="BL289" s="1"/>
      <c r="BM289" s="1"/>
      <c r="BN289" s="1"/>
      <c r="BO289" s="1"/>
      <c r="BP289" s="1"/>
      <c r="BQ289" s="1"/>
      <c r="BR289" s="1"/>
      <c r="BS289" s="1"/>
      <c r="BT289" s="1"/>
      <c r="BU289" s="1"/>
      <c r="BV289" s="1"/>
      <c r="BW289" s="1"/>
      <c r="BX289" s="1"/>
      <c r="BY289" s="1"/>
      <c r="BZ289" s="1"/>
      <c r="CA289" s="1"/>
      <c r="CB289" s="1"/>
      <c r="CC289" s="1"/>
    </row>
    <row r="290" spans="1:81" ht="18.75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86"/>
      <c r="T290" s="1"/>
      <c r="U290" s="1"/>
      <c r="V290" s="89"/>
      <c r="W290" s="3"/>
      <c r="X290" s="3"/>
      <c r="Y290" s="3"/>
      <c r="Z290" s="3"/>
      <c r="AA290" s="3"/>
      <c r="AB290" s="3"/>
      <c r="AC290" s="3"/>
      <c r="AD290" s="3"/>
      <c r="AE290" s="3"/>
      <c r="AF290" s="1"/>
      <c r="AG290" s="1"/>
      <c r="AH290" s="1"/>
      <c r="AI290" s="1"/>
      <c r="AJ290" s="1"/>
      <c r="AK290" s="1"/>
      <c r="AL290" s="1"/>
      <c r="AM290" s="86"/>
      <c r="AN290" s="1"/>
      <c r="AO290" s="1"/>
      <c r="AP290" s="1"/>
      <c r="AQ290" s="86"/>
      <c r="AR290" s="9"/>
      <c r="AS290" s="9"/>
      <c r="AT290" s="9"/>
      <c r="AU290" s="9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  <c r="BL290" s="1"/>
      <c r="BM290" s="1"/>
      <c r="BN290" s="1"/>
      <c r="BO290" s="1"/>
      <c r="BP290" s="1"/>
      <c r="BQ290" s="1"/>
      <c r="BR290" s="1"/>
      <c r="BS290" s="1"/>
      <c r="BT290" s="1"/>
      <c r="BU290" s="1"/>
      <c r="BV290" s="1"/>
      <c r="BW290" s="1"/>
      <c r="BX290" s="1"/>
      <c r="BY290" s="1"/>
      <c r="BZ290" s="1"/>
      <c r="CA290" s="1"/>
      <c r="CB290" s="1"/>
      <c r="CC290" s="1"/>
    </row>
    <row r="291" spans="1:81" ht="18.75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86"/>
      <c r="T291" s="1"/>
      <c r="U291" s="1"/>
      <c r="V291" s="89"/>
      <c r="W291" s="3"/>
      <c r="X291" s="3"/>
      <c r="Y291" s="3"/>
      <c r="Z291" s="3"/>
      <c r="AA291" s="3"/>
      <c r="AB291" s="3"/>
      <c r="AC291" s="3"/>
      <c r="AD291" s="3"/>
      <c r="AE291" s="3"/>
      <c r="AF291" s="1"/>
      <c r="AG291" s="1"/>
      <c r="AH291" s="1"/>
      <c r="AI291" s="1"/>
      <c r="AJ291" s="1"/>
      <c r="AK291" s="1"/>
      <c r="AL291" s="1"/>
      <c r="AM291" s="86"/>
      <c r="AN291" s="1"/>
      <c r="AO291" s="1"/>
      <c r="AP291" s="1"/>
      <c r="AQ291" s="86"/>
      <c r="AR291" s="9"/>
      <c r="AS291" s="9"/>
      <c r="AT291" s="9"/>
      <c r="AU291" s="9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  <c r="BL291" s="1"/>
      <c r="BM291" s="1"/>
      <c r="BN291" s="1"/>
      <c r="BO291" s="1"/>
      <c r="BP291" s="1"/>
      <c r="BQ291" s="1"/>
      <c r="BR291" s="1"/>
      <c r="BS291" s="1"/>
      <c r="BT291" s="1"/>
      <c r="BU291" s="1"/>
      <c r="BV291" s="1"/>
      <c r="BW291" s="1"/>
      <c r="BX291" s="1"/>
      <c r="BY291" s="1"/>
      <c r="BZ291" s="1"/>
      <c r="CA291" s="1"/>
      <c r="CB291" s="1"/>
      <c r="CC291" s="1"/>
    </row>
    <row r="292" spans="1:81" ht="18.75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86"/>
      <c r="T292" s="1"/>
      <c r="U292" s="1"/>
      <c r="V292" s="89"/>
      <c r="W292" s="3"/>
      <c r="X292" s="3"/>
      <c r="Y292" s="3"/>
      <c r="Z292" s="3"/>
      <c r="AA292" s="3"/>
      <c r="AB292" s="3"/>
      <c r="AC292" s="3"/>
      <c r="AD292" s="3"/>
      <c r="AE292" s="3"/>
      <c r="AF292" s="1"/>
      <c r="AG292" s="1"/>
      <c r="AH292" s="1"/>
      <c r="AI292" s="1"/>
      <c r="AJ292" s="1"/>
      <c r="AK292" s="1"/>
      <c r="AL292" s="1"/>
      <c r="AM292" s="86"/>
      <c r="AN292" s="1"/>
      <c r="AO292" s="1"/>
      <c r="AP292" s="1"/>
      <c r="AQ292" s="86"/>
      <c r="AR292" s="9"/>
      <c r="AS292" s="9"/>
      <c r="AT292" s="9"/>
      <c r="AU292" s="9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  <c r="BL292" s="1"/>
      <c r="BM292" s="1"/>
      <c r="BN292" s="1"/>
      <c r="BO292" s="1"/>
      <c r="BP292" s="1"/>
      <c r="BQ292" s="1"/>
      <c r="BR292" s="1"/>
      <c r="BS292" s="1"/>
      <c r="BT292" s="1"/>
      <c r="BU292" s="1"/>
      <c r="BV292" s="1"/>
      <c r="BW292" s="1"/>
      <c r="BX292" s="1"/>
      <c r="BY292" s="1"/>
      <c r="BZ292" s="1"/>
      <c r="CA292" s="1"/>
      <c r="CB292" s="1"/>
      <c r="CC292" s="1"/>
    </row>
    <row r="293" spans="1:81" ht="18.75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86"/>
      <c r="T293" s="1"/>
      <c r="U293" s="1"/>
      <c r="V293" s="89"/>
      <c r="W293" s="3"/>
      <c r="X293" s="3"/>
      <c r="Y293" s="3"/>
      <c r="Z293" s="3"/>
      <c r="AA293" s="3"/>
      <c r="AB293" s="3"/>
      <c r="AC293" s="3"/>
      <c r="AD293" s="3"/>
      <c r="AE293" s="3"/>
      <c r="AF293" s="1"/>
      <c r="AG293" s="1"/>
      <c r="AH293" s="1"/>
      <c r="AI293" s="1"/>
      <c r="AJ293" s="1"/>
      <c r="AK293" s="1"/>
      <c r="AL293" s="1"/>
      <c r="AM293" s="86"/>
      <c r="AN293" s="1"/>
      <c r="AO293" s="1"/>
      <c r="AP293" s="1"/>
      <c r="AQ293" s="86"/>
      <c r="AR293" s="9"/>
      <c r="AS293" s="9"/>
      <c r="AT293" s="9"/>
      <c r="AU293" s="9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  <c r="BL293" s="1"/>
      <c r="BM293" s="1"/>
      <c r="BN293" s="1"/>
      <c r="BO293" s="1"/>
      <c r="BP293" s="1"/>
      <c r="BQ293" s="1"/>
      <c r="BR293" s="1"/>
      <c r="BS293" s="1"/>
      <c r="BT293" s="1"/>
      <c r="BU293" s="1"/>
      <c r="BV293" s="1"/>
      <c r="BW293" s="1"/>
      <c r="BX293" s="1"/>
      <c r="BY293" s="1"/>
      <c r="BZ293" s="1"/>
      <c r="CA293" s="1"/>
      <c r="CB293" s="1"/>
      <c r="CC293" s="1"/>
    </row>
    <row r="294" spans="1:81" ht="18.75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86"/>
      <c r="T294" s="1"/>
      <c r="U294" s="1"/>
      <c r="V294" s="89"/>
      <c r="W294" s="3"/>
      <c r="X294" s="3"/>
      <c r="Y294" s="3"/>
      <c r="Z294" s="3"/>
      <c r="AA294" s="3"/>
      <c r="AB294" s="3"/>
      <c r="AC294" s="3"/>
      <c r="AD294" s="3"/>
      <c r="AE294" s="3"/>
      <c r="AF294" s="1"/>
      <c r="AG294" s="1"/>
      <c r="AH294" s="1"/>
      <c r="AI294" s="1"/>
      <c r="AJ294" s="1"/>
      <c r="AK294" s="1"/>
      <c r="AL294" s="1"/>
      <c r="AM294" s="86"/>
      <c r="AN294" s="1"/>
      <c r="AO294" s="1"/>
      <c r="AP294" s="1"/>
      <c r="AQ294" s="86"/>
      <c r="AR294" s="9"/>
      <c r="AS294" s="9"/>
      <c r="AT294" s="9"/>
      <c r="AU294" s="9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  <c r="BL294" s="1"/>
      <c r="BM294" s="1"/>
      <c r="BN294" s="1"/>
      <c r="BO294" s="1"/>
      <c r="BP294" s="1"/>
      <c r="BQ294" s="1"/>
      <c r="BR294" s="1"/>
      <c r="BS294" s="1"/>
      <c r="BT294" s="1"/>
      <c r="BU294" s="1"/>
      <c r="BV294" s="1"/>
      <c r="BW294" s="1"/>
      <c r="BX294" s="1"/>
      <c r="BY294" s="1"/>
      <c r="BZ294" s="1"/>
      <c r="CA294" s="1"/>
      <c r="CB294" s="1"/>
      <c r="CC294" s="1"/>
    </row>
    <row r="295" spans="1:81" ht="18.75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86"/>
      <c r="T295" s="1"/>
      <c r="U295" s="1"/>
      <c r="V295" s="89"/>
      <c r="W295" s="3"/>
      <c r="X295" s="3"/>
      <c r="Y295" s="3"/>
      <c r="Z295" s="3"/>
      <c r="AA295" s="3"/>
      <c r="AB295" s="3"/>
      <c r="AC295" s="3"/>
      <c r="AD295" s="3"/>
      <c r="AE295" s="3"/>
      <c r="AF295" s="1"/>
      <c r="AG295" s="1"/>
      <c r="AH295" s="1"/>
      <c r="AI295" s="1"/>
      <c r="AJ295" s="1"/>
      <c r="AK295" s="1"/>
      <c r="AL295" s="1"/>
      <c r="AM295" s="86"/>
      <c r="AN295" s="1"/>
      <c r="AO295" s="1"/>
      <c r="AP295" s="1"/>
      <c r="AQ295" s="86"/>
      <c r="AR295" s="9"/>
      <c r="AS295" s="9"/>
      <c r="AT295" s="9"/>
      <c r="AU295" s="9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  <c r="BL295" s="1"/>
      <c r="BM295" s="1"/>
      <c r="BN295" s="1"/>
      <c r="BO295" s="1"/>
      <c r="BP295" s="1"/>
      <c r="BQ295" s="1"/>
      <c r="BR295" s="1"/>
      <c r="BS295" s="1"/>
      <c r="BT295" s="1"/>
      <c r="BU295" s="1"/>
      <c r="BV295" s="1"/>
      <c r="BW295" s="1"/>
      <c r="BX295" s="1"/>
      <c r="BY295" s="1"/>
      <c r="BZ295" s="1"/>
      <c r="CA295" s="1"/>
      <c r="CB295" s="1"/>
      <c r="CC295" s="1"/>
    </row>
    <row r="296" spans="1:81" ht="18.75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86"/>
      <c r="T296" s="1"/>
      <c r="U296" s="1"/>
      <c r="V296" s="89"/>
      <c r="W296" s="3"/>
      <c r="X296" s="3"/>
      <c r="Y296" s="3"/>
      <c r="Z296" s="3"/>
      <c r="AA296" s="3"/>
      <c r="AB296" s="3"/>
      <c r="AC296" s="3"/>
      <c r="AD296" s="3"/>
      <c r="AE296" s="3"/>
      <c r="AF296" s="1"/>
      <c r="AG296" s="1"/>
      <c r="AH296" s="1"/>
      <c r="AI296" s="1"/>
      <c r="AJ296" s="1"/>
      <c r="AK296" s="1"/>
      <c r="AL296" s="1"/>
      <c r="AM296" s="86"/>
      <c r="AN296" s="1"/>
      <c r="AO296" s="1"/>
      <c r="AP296" s="1"/>
      <c r="AQ296" s="86"/>
      <c r="AR296" s="9"/>
      <c r="AS296" s="9"/>
      <c r="AT296" s="9"/>
      <c r="AU296" s="9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  <c r="BL296" s="1"/>
      <c r="BM296" s="1"/>
      <c r="BN296" s="1"/>
      <c r="BO296" s="1"/>
      <c r="BP296" s="1"/>
      <c r="BQ296" s="1"/>
      <c r="BR296" s="1"/>
      <c r="BS296" s="1"/>
      <c r="BT296" s="1"/>
      <c r="BU296" s="1"/>
      <c r="BV296" s="1"/>
      <c r="BW296" s="1"/>
      <c r="BX296" s="1"/>
      <c r="BY296" s="1"/>
      <c r="BZ296" s="1"/>
      <c r="CA296" s="1"/>
      <c r="CB296" s="1"/>
      <c r="CC296" s="1"/>
    </row>
    <row r="297" spans="1:81" ht="18.75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86"/>
      <c r="T297" s="1"/>
      <c r="U297" s="1"/>
      <c r="V297" s="89"/>
      <c r="W297" s="3"/>
      <c r="X297" s="3"/>
      <c r="Y297" s="3"/>
      <c r="Z297" s="3"/>
      <c r="AA297" s="3"/>
      <c r="AB297" s="3"/>
      <c r="AC297" s="3"/>
      <c r="AD297" s="3"/>
      <c r="AE297" s="3"/>
      <c r="AF297" s="1"/>
      <c r="AG297" s="1"/>
      <c r="AH297" s="1"/>
      <c r="AI297" s="1"/>
      <c r="AJ297" s="1"/>
      <c r="AK297" s="1"/>
      <c r="AL297" s="1"/>
      <c r="AM297" s="86"/>
      <c r="AN297" s="1"/>
      <c r="AO297" s="1"/>
      <c r="AP297" s="1"/>
      <c r="AQ297" s="86"/>
      <c r="AR297" s="9"/>
      <c r="AS297" s="9"/>
      <c r="AT297" s="9"/>
      <c r="AU297" s="9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  <c r="BL297" s="1"/>
      <c r="BM297" s="1"/>
      <c r="BN297" s="1"/>
      <c r="BO297" s="1"/>
      <c r="BP297" s="1"/>
      <c r="BQ297" s="1"/>
      <c r="BR297" s="1"/>
      <c r="BS297" s="1"/>
      <c r="BT297" s="1"/>
      <c r="BU297" s="1"/>
      <c r="BV297" s="1"/>
      <c r="BW297" s="1"/>
      <c r="BX297" s="1"/>
      <c r="BY297" s="1"/>
      <c r="BZ297" s="1"/>
      <c r="CA297" s="1"/>
      <c r="CB297" s="1"/>
      <c r="CC297" s="1"/>
    </row>
    <row r="298" spans="1:81" ht="18.75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86"/>
      <c r="T298" s="1"/>
      <c r="U298" s="1"/>
      <c r="V298" s="89"/>
      <c r="W298" s="3"/>
      <c r="X298" s="3"/>
      <c r="Y298" s="3"/>
      <c r="Z298" s="3"/>
      <c r="AA298" s="3"/>
      <c r="AB298" s="3"/>
      <c r="AC298" s="3"/>
      <c r="AD298" s="3"/>
      <c r="AE298" s="3"/>
      <c r="AF298" s="1"/>
      <c r="AG298" s="1"/>
      <c r="AH298" s="1"/>
      <c r="AI298" s="1"/>
      <c r="AJ298" s="1"/>
      <c r="AK298" s="1"/>
      <c r="AL298" s="1"/>
      <c r="AM298" s="86"/>
      <c r="AN298" s="1"/>
      <c r="AO298" s="1"/>
      <c r="AP298" s="1"/>
      <c r="AQ298" s="86"/>
      <c r="AR298" s="9"/>
      <c r="AS298" s="9"/>
      <c r="AT298" s="9"/>
      <c r="AU298" s="9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  <c r="BL298" s="1"/>
      <c r="BM298" s="1"/>
      <c r="BN298" s="1"/>
      <c r="BO298" s="1"/>
      <c r="BP298" s="1"/>
      <c r="BQ298" s="1"/>
      <c r="BR298" s="1"/>
      <c r="BS298" s="1"/>
      <c r="BT298" s="1"/>
      <c r="BU298" s="1"/>
      <c r="BV298" s="1"/>
      <c r="BW298" s="1"/>
      <c r="BX298" s="1"/>
      <c r="BY298" s="1"/>
      <c r="BZ298" s="1"/>
      <c r="CA298" s="1"/>
      <c r="CB298" s="1"/>
      <c r="CC298" s="1"/>
    </row>
    <row r="299" spans="1:81" ht="18.75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86"/>
      <c r="T299" s="1"/>
      <c r="U299" s="1"/>
      <c r="V299" s="89"/>
      <c r="W299" s="3"/>
      <c r="X299" s="3"/>
      <c r="Y299" s="3"/>
      <c r="Z299" s="3"/>
      <c r="AA299" s="3"/>
      <c r="AB299" s="3"/>
      <c r="AC299" s="3"/>
      <c r="AD299" s="3"/>
      <c r="AE299" s="3"/>
      <c r="AF299" s="1"/>
      <c r="AG299" s="1"/>
      <c r="AH299" s="1"/>
      <c r="AI299" s="1"/>
      <c r="AJ299" s="1"/>
      <c r="AK299" s="1"/>
      <c r="AL299" s="1"/>
      <c r="AM299" s="86"/>
      <c r="AN299" s="1"/>
      <c r="AO299" s="1"/>
      <c r="AP299" s="1"/>
      <c r="AQ299" s="86"/>
      <c r="AR299" s="9"/>
      <c r="AS299" s="9"/>
      <c r="AT299" s="9"/>
      <c r="AU299" s="9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  <c r="BL299" s="1"/>
      <c r="BM299" s="1"/>
      <c r="BN299" s="1"/>
      <c r="BO299" s="1"/>
      <c r="BP299" s="1"/>
      <c r="BQ299" s="1"/>
      <c r="BR299" s="1"/>
      <c r="BS299" s="1"/>
      <c r="BT299" s="1"/>
      <c r="BU299" s="1"/>
      <c r="BV299" s="1"/>
      <c r="BW299" s="1"/>
      <c r="BX299" s="1"/>
      <c r="BY299" s="1"/>
      <c r="BZ299" s="1"/>
      <c r="CA299" s="1"/>
      <c r="CB299" s="1"/>
      <c r="CC299" s="1"/>
    </row>
    <row r="300" spans="1:81" ht="18.75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86"/>
      <c r="T300" s="1"/>
      <c r="U300" s="1"/>
      <c r="V300" s="89"/>
      <c r="W300" s="3"/>
      <c r="X300" s="3"/>
      <c r="Y300" s="3"/>
      <c r="Z300" s="3"/>
      <c r="AA300" s="3"/>
      <c r="AB300" s="3"/>
      <c r="AC300" s="3"/>
      <c r="AD300" s="3"/>
      <c r="AE300" s="3"/>
      <c r="AF300" s="1"/>
      <c r="AG300" s="1"/>
      <c r="AH300" s="1"/>
      <c r="AI300" s="1"/>
      <c r="AJ300" s="1"/>
      <c r="AK300" s="1"/>
      <c r="AL300" s="1"/>
      <c r="AM300" s="86"/>
      <c r="AN300" s="1"/>
      <c r="AO300" s="1"/>
      <c r="AP300" s="1"/>
      <c r="AQ300" s="86"/>
      <c r="AR300" s="9"/>
      <c r="AS300" s="9"/>
      <c r="AT300" s="9"/>
      <c r="AU300" s="9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  <c r="BL300" s="1"/>
      <c r="BM300" s="1"/>
      <c r="BN300" s="1"/>
      <c r="BO300" s="1"/>
      <c r="BP300" s="1"/>
      <c r="BQ300" s="1"/>
      <c r="BR300" s="1"/>
      <c r="BS300" s="1"/>
      <c r="BT300" s="1"/>
      <c r="BU300" s="1"/>
      <c r="BV300" s="1"/>
      <c r="BW300" s="1"/>
      <c r="BX300" s="1"/>
      <c r="BY300" s="1"/>
      <c r="BZ300" s="1"/>
      <c r="CA300" s="1"/>
      <c r="CB300" s="1"/>
      <c r="CC300" s="1"/>
    </row>
    <row r="301" spans="1:81" ht="18.75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86"/>
      <c r="T301" s="1"/>
      <c r="U301" s="1"/>
      <c r="V301" s="89"/>
      <c r="W301" s="3"/>
      <c r="X301" s="3"/>
      <c r="Y301" s="3"/>
      <c r="Z301" s="3"/>
      <c r="AA301" s="3"/>
      <c r="AB301" s="3"/>
      <c r="AC301" s="3"/>
      <c r="AD301" s="3"/>
      <c r="AE301" s="3"/>
      <c r="AF301" s="1"/>
      <c r="AG301" s="1"/>
      <c r="AH301" s="1"/>
      <c r="AI301" s="1"/>
      <c r="AJ301" s="1"/>
      <c r="AK301" s="1"/>
      <c r="AL301" s="1"/>
      <c r="AM301" s="86"/>
      <c r="AN301" s="1"/>
      <c r="AO301" s="1"/>
      <c r="AP301" s="1"/>
      <c r="AQ301" s="86"/>
      <c r="AR301" s="9"/>
      <c r="AS301" s="9"/>
      <c r="AT301" s="9"/>
      <c r="AU301" s="9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  <c r="BL301" s="1"/>
      <c r="BM301" s="1"/>
      <c r="BN301" s="1"/>
      <c r="BO301" s="1"/>
      <c r="BP301" s="1"/>
      <c r="BQ301" s="1"/>
      <c r="BR301" s="1"/>
      <c r="BS301" s="1"/>
      <c r="BT301" s="1"/>
      <c r="BU301" s="1"/>
      <c r="BV301" s="1"/>
      <c r="BW301" s="1"/>
      <c r="BX301" s="1"/>
      <c r="BY301" s="1"/>
      <c r="BZ301" s="1"/>
      <c r="CA301" s="1"/>
      <c r="CB301" s="1"/>
      <c r="CC301" s="1"/>
    </row>
    <row r="302" spans="1:81" ht="18.75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86"/>
      <c r="T302" s="1"/>
      <c r="U302" s="1"/>
      <c r="V302" s="89"/>
      <c r="W302" s="3"/>
      <c r="X302" s="3"/>
      <c r="Y302" s="3"/>
      <c r="Z302" s="3"/>
      <c r="AA302" s="3"/>
      <c r="AB302" s="3"/>
      <c r="AC302" s="3"/>
      <c r="AD302" s="3"/>
      <c r="AE302" s="3"/>
      <c r="AF302" s="1"/>
      <c r="AG302" s="1"/>
      <c r="AH302" s="1"/>
      <c r="AI302" s="1"/>
      <c r="AJ302" s="1"/>
      <c r="AK302" s="1"/>
      <c r="AL302" s="1"/>
      <c r="AM302" s="86"/>
      <c r="AN302" s="1"/>
      <c r="AO302" s="1"/>
      <c r="AP302" s="1"/>
      <c r="AQ302" s="86"/>
      <c r="AR302" s="9"/>
      <c r="AS302" s="9"/>
      <c r="AT302" s="9"/>
      <c r="AU302" s="9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  <c r="BL302" s="1"/>
      <c r="BM302" s="1"/>
      <c r="BN302" s="1"/>
      <c r="BO302" s="1"/>
      <c r="BP302" s="1"/>
      <c r="BQ302" s="1"/>
      <c r="BR302" s="1"/>
      <c r="BS302" s="1"/>
      <c r="BT302" s="1"/>
      <c r="BU302" s="1"/>
      <c r="BV302" s="1"/>
      <c r="BW302" s="1"/>
      <c r="BX302" s="1"/>
      <c r="BY302" s="1"/>
      <c r="BZ302" s="1"/>
      <c r="CA302" s="1"/>
      <c r="CB302" s="1"/>
      <c r="CC302" s="1"/>
    </row>
    <row r="303" spans="1:81" ht="18.75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86"/>
      <c r="T303" s="1"/>
      <c r="U303" s="1"/>
      <c r="V303" s="89"/>
      <c r="W303" s="3"/>
      <c r="X303" s="3"/>
      <c r="Y303" s="3"/>
      <c r="Z303" s="3"/>
      <c r="AA303" s="3"/>
      <c r="AB303" s="3"/>
      <c r="AC303" s="3"/>
      <c r="AD303" s="3"/>
      <c r="AE303" s="3"/>
      <c r="AF303" s="1"/>
      <c r="AG303" s="1"/>
      <c r="AH303" s="1"/>
      <c r="AI303" s="1"/>
      <c r="AJ303" s="1"/>
      <c r="AK303" s="1"/>
      <c r="AL303" s="1"/>
      <c r="AM303" s="86"/>
      <c r="AN303" s="1"/>
      <c r="AO303" s="1"/>
      <c r="AP303" s="1"/>
      <c r="AQ303" s="86"/>
      <c r="AR303" s="9"/>
      <c r="AS303" s="9"/>
      <c r="AT303" s="9"/>
      <c r="AU303" s="9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"/>
      <c r="CA303" s="1"/>
      <c r="CB303" s="1"/>
      <c r="CC303" s="1"/>
    </row>
    <row r="304" spans="1:81" ht="18.75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86"/>
      <c r="T304" s="1"/>
      <c r="U304" s="1"/>
      <c r="V304" s="89"/>
      <c r="W304" s="3"/>
      <c r="X304" s="3"/>
      <c r="Y304" s="3"/>
      <c r="Z304" s="3"/>
      <c r="AA304" s="3"/>
      <c r="AB304" s="3"/>
      <c r="AC304" s="3"/>
      <c r="AD304" s="3"/>
      <c r="AE304" s="3"/>
      <c r="AF304" s="1"/>
      <c r="AG304" s="1"/>
      <c r="AH304" s="1"/>
      <c r="AI304" s="1"/>
      <c r="AJ304" s="1"/>
      <c r="AK304" s="1"/>
      <c r="AL304" s="1"/>
      <c r="AM304" s="86"/>
      <c r="AN304" s="1"/>
      <c r="AO304" s="1"/>
      <c r="AP304" s="1"/>
      <c r="AQ304" s="86"/>
      <c r="AR304" s="9"/>
      <c r="AS304" s="9"/>
      <c r="AT304" s="9"/>
      <c r="AU304" s="9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"/>
      <c r="CA304" s="1"/>
      <c r="CB304" s="1"/>
      <c r="CC304" s="1"/>
    </row>
    <row r="305" spans="1:81" ht="18.75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86"/>
      <c r="T305" s="1"/>
      <c r="U305" s="1"/>
      <c r="V305" s="89"/>
      <c r="W305" s="3"/>
      <c r="X305" s="3"/>
      <c r="Y305" s="3"/>
      <c r="Z305" s="3"/>
      <c r="AA305" s="3"/>
      <c r="AB305" s="3"/>
      <c r="AC305" s="3"/>
      <c r="AD305" s="3"/>
      <c r="AE305" s="3"/>
      <c r="AF305" s="1"/>
      <c r="AG305" s="1"/>
      <c r="AH305" s="1"/>
      <c r="AI305" s="1"/>
      <c r="AJ305" s="1"/>
      <c r="AK305" s="1"/>
      <c r="AL305" s="1"/>
      <c r="AM305" s="86"/>
      <c r="AN305" s="1"/>
      <c r="AO305" s="1"/>
      <c r="AP305" s="1"/>
      <c r="AQ305" s="86"/>
      <c r="AR305" s="9"/>
      <c r="AS305" s="9"/>
      <c r="AT305" s="9"/>
      <c r="AU305" s="9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  <c r="BL305" s="1"/>
      <c r="BM305" s="1"/>
      <c r="BN305" s="1"/>
      <c r="BO305" s="1"/>
      <c r="BP305" s="1"/>
      <c r="BQ305" s="1"/>
      <c r="BR305" s="1"/>
      <c r="BS305" s="1"/>
      <c r="BT305" s="1"/>
      <c r="BU305" s="1"/>
      <c r="BV305" s="1"/>
      <c r="BW305" s="1"/>
      <c r="BX305" s="1"/>
      <c r="BY305" s="1"/>
      <c r="BZ305" s="1"/>
      <c r="CA305" s="1"/>
      <c r="CB305" s="1"/>
      <c r="CC305" s="1"/>
    </row>
    <row r="306" spans="1:81" ht="18.75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86"/>
      <c r="T306" s="1"/>
      <c r="U306" s="1"/>
      <c r="V306" s="89"/>
      <c r="W306" s="3"/>
      <c r="X306" s="3"/>
      <c r="Y306" s="3"/>
      <c r="Z306" s="3"/>
      <c r="AA306" s="3"/>
      <c r="AB306" s="3"/>
      <c r="AC306" s="3"/>
      <c r="AD306" s="3"/>
      <c r="AE306" s="3"/>
      <c r="AF306" s="1"/>
      <c r="AG306" s="1"/>
      <c r="AH306" s="1"/>
      <c r="AI306" s="1"/>
      <c r="AJ306" s="1"/>
      <c r="AK306" s="1"/>
      <c r="AL306" s="1"/>
      <c r="AM306" s="86"/>
      <c r="AN306" s="1"/>
      <c r="AO306" s="1"/>
      <c r="AP306" s="1"/>
      <c r="AQ306" s="86"/>
      <c r="AR306" s="9"/>
      <c r="AS306" s="9"/>
      <c r="AT306" s="9"/>
      <c r="AU306" s="9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  <c r="BL306" s="1"/>
      <c r="BM306" s="1"/>
      <c r="BN306" s="1"/>
      <c r="BO306" s="1"/>
      <c r="BP306" s="1"/>
      <c r="BQ306" s="1"/>
      <c r="BR306" s="1"/>
      <c r="BS306" s="1"/>
      <c r="BT306" s="1"/>
      <c r="BU306" s="1"/>
      <c r="BV306" s="1"/>
      <c r="BW306" s="1"/>
      <c r="BX306" s="1"/>
      <c r="BY306" s="1"/>
      <c r="BZ306" s="1"/>
      <c r="CA306" s="1"/>
      <c r="CB306" s="1"/>
      <c r="CC306" s="1"/>
    </row>
    <row r="307" spans="1:81" ht="18.75" x14ac:dyDescent="0.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86"/>
      <c r="T307" s="1"/>
      <c r="U307" s="1"/>
      <c r="V307" s="89"/>
      <c r="W307" s="3"/>
      <c r="X307" s="3"/>
      <c r="Y307" s="3"/>
      <c r="Z307" s="3"/>
      <c r="AA307" s="3"/>
      <c r="AB307" s="3"/>
      <c r="AC307" s="3"/>
      <c r="AD307" s="3"/>
      <c r="AE307" s="3"/>
      <c r="AF307" s="1"/>
      <c r="AG307" s="1"/>
      <c r="AH307" s="1"/>
      <c r="AI307" s="1"/>
      <c r="AJ307" s="1"/>
      <c r="AK307" s="1"/>
      <c r="AL307" s="1"/>
      <c r="AM307" s="86"/>
      <c r="AN307" s="1"/>
      <c r="AO307" s="1"/>
      <c r="AP307" s="1"/>
      <c r="AQ307" s="86"/>
      <c r="AR307" s="9"/>
      <c r="AS307" s="9"/>
      <c r="AT307" s="9"/>
      <c r="AU307" s="9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  <c r="BL307" s="1"/>
      <c r="BM307" s="1"/>
      <c r="BN307" s="1"/>
      <c r="BO307" s="1"/>
      <c r="BP307" s="1"/>
      <c r="BQ307" s="1"/>
      <c r="BR307" s="1"/>
      <c r="BS307" s="1"/>
      <c r="BT307" s="1"/>
      <c r="BU307" s="1"/>
      <c r="BV307" s="1"/>
      <c r="BW307" s="1"/>
      <c r="BX307" s="1"/>
      <c r="BY307" s="1"/>
      <c r="BZ307" s="1"/>
      <c r="CA307" s="1"/>
      <c r="CB307" s="1"/>
      <c r="CC307" s="1"/>
    </row>
    <row r="308" spans="1:81" ht="18.75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86"/>
      <c r="T308" s="1"/>
      <c r="U308" s="1"/>
      <c r="V308" s="89"/>
      <c r="W308" s="3"/>
      <c r="X308" s="3"/>
      <c r="Y308" s="3"/>
      <c r="Z308" s="3"/>
      <c r="AA308" s="3"/>
      <c r="AB308" s="3"/>
      <c r="AC308" s="3"/>
      <c r="AD308" s="3"/>
      <c r="AE308" s="3"/>
      <c r="AF308" s="1"/>
      <c r="AG308" s="1"/>
      <c r="AH308" s="1"/>
      <c r="AI308" s="1"/>
      <c r="AJ308" s="1"/>
      <c r="AK308" s="1"/>
      <c r="AL308" s="1"/>
      <c r="AM308" s="86"/>
      <c r="AN308" s="1"/>
      <c r="AO308" s="1"/>
      <c r="AP308" s="1"/>
      <c r="AQ308" s="86"/>
      <c r="AR308" s="9"/>
      <c r="AS308" s="9"/>
      <c r="AT308" s="9"/>
      <c r="AU308" s="9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  <c r="BL308" s="1"/>
      <c r="BM308" s="1"/>
      <c r="BN308" s="1"/>
      <c r="BO308" s="1"/>
      <c r="BP308" s="1"/>
      <c r="BQ308" s="1"/>
      <c r="BR308" s="1"/>
      <c r="BS308" s="1"/>
      <c r="BT308" s="1"/>
      <c r="BU308" s="1"/>
      <c r="BV308" s="1"/>
      <c r="BW308" s="1"/>
      <c r="BX308" s="1"/>
      <c r="BY308" s="1"/>
      <c r="BZ308" s="1"/>
      <c r="CA308" s="1"/>
      <c r="CB308" s="1"/>
      <c r="CC308" s="1"/>
    </row>
    <row r="309" spans="1:81" ht="18.75" x14ac:dyDescent="0.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86"/>
      <c r="T309" s="1"/>
      <c r="U309" s="1"/>
      <c r="V309" s="89"/>
      <c r="W309" s="3"/>
      <c r="X309" s="3"/>
      <c r="Y309" s="3"/>
      <c r="Z309" s="3"/>
      <c r="AA309" s="3"/>
      <c r="AB309" s="3"/>
      <c r="AC309" s="3"/>
      <c r="AD309" s="3"/>
      <c r="AE309" s="3"/>
      <c r="AF309" s="1"/>
      <c r="AG309" s="1"/>
      <c r="AH309" s="1"/>
      <c r="AI309" s="1"/>
      <c r="AJ309" s="1"/>
      <c r="AK309" s="1"/>
      <c r="AL309" s="1"/>
      <c r="AM309" s="86"/>
      <c r="AN309" s="1"/>
      <c r="AO309" s="1"/>
      <c r="AP309" s="1"/>
      <c r="AQ309" s="86"/>
      <c r="AR309" s="9"/>
      <c r="AS309" s="9"/>
      <c r="AT309" s="9"/>
      <c r="AU309" s="9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  <c r="BL309" s="1"/>
      <c r="BM309" s="1"/>
      <c r="BN309" s="1"/>
      <c r="BO309" s="1"/>
      <c r="BP309" s="1"/>
      <c r="BQ309" s="1"/>
      <c r="BR309" s="1"/>
      <c r="BS309" s="1"/>
      <c r="BT309" s="1"/>
      <c r="BU309" s="1"/>
      <c r="BV309" s="1"/>
      <c r="BW309" s="1"/>
      <c r="BX309" s="1"/>
      <c r="BY309" s="1"/>
      <c r="BZ309" s="1"/>
      <c r="CA309" s="1"/>
      <c r="CB309" s="1"/>
      <c r="CC309" s="1"/>
    </row>
    <row r="310" spans="1:81" ht="18.75" x14ac:dyDescent="0.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86"/>
      <c r="T310" s="1"/>
      <c r="U310" s="1"/>
      <c r="V310" s="89"/>
      <c r="W310" s="3"/>
      <c r="X310" s="3"/>
      <c r="Y310" s="3"/>
      <c r="Z310" s="3"/>
      <c r="AA310" s="3"/>
      <c r="AB310" s="3"/>
      <c r="AC310" s="3"/>
      <c r="AD310" s="3"/>
      <c r="AE310" s="3"/>
      <c r="AF310" s="1"/>
      <c r="AG310" s="1"/>
      <c r="AH310" s="1"/>
      <c r="AI310" s="1"/>
      <c r="AJ310" s="1"/>
      <c r="AK310" s="1"/>
      <c r="AL310" s="1"/>
      <c r="AM310" s="86"/>
      <c r="AN310" s="1"/>
      <c r="AO310" s="1"/>
      <c r="AP310" s="1"/>
      <c r="AQ310" s="86"/>
      <c r="AR310" s="9"/>
      <c r="AS310" s="9"/>
      <c r="AT310" s="9"/>
      <c r="AU310" s="9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  <c r="BL310" s="1"/>
      <c r="BM310" s="1"/>
      <c r="BN310" s="1"/>
      <c r="BO310" s="1"/>
      <c r="BP310" s="1"/>
      <c r="BQ310" s="1"/>
      <c r="BR310" s="1"/>
      <c r="BS310" s="1"/>
      <c r="BT310" s="1"/>
      <c r="BU310" s="1"/>
      <c r="BV310" s="1"/>
      <c r="BW310" s="1"/>
      <c r="BX310" s="1"/>
      <c r="BY310" s="1"/>
      <c r="BZ310" s="1"/>
      <c r="CA310" s="1"/>
      <c r="CB310" s="1"/>
      <c r="CC310" s="1"/>
    </row>
    <row r="311" spans="1:81" ht="18.75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86"/>
      <c r="T311" s="1"/>
      <c r="U311" s="1"/>
      <c r="V311" s="89"/>
      <c r="W311" s="3"/>
      <c r="X311" s="3"/>
      <c r="Y311" s="3"/>
      <c r="Z311" s="3"/>
      <c r="AA311" s="3"/>
      <c r="AB311" s="3"/>
      <c r="AC311" s="3"/>
      <c r="AD311" s="3"/>
      <c r="AE311" s="3"/>
      <c r="AF311" s="1"/>
      <c r="AG311" s="1"/>
      <c r="AH311" s="1"/>
      <c r="AI311" s="1"/>
      <c r="AJ311" s="1"/>
      <c r="AK311" s="1"/>
      <c r="AL311" s="1"/>
      <c r="AM311" s="86"/>
      <c r="AN311" s="1"/>
      <c r="AO311" s="1"/>
      <c r="AP311" s="1"/>
      <c r="AQ311" s="86"/>
      <c r="AR311" s="9"/>
      <c r="AS311" s="9"/>
      <c r="AT311" s="9"/>
      <c r="AU311" s="9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  <c r="BL311" s="1"/>
      <c r="BM311" s="1"/>
      <c r="BN311" s="1"/>
      <c r="BO311" s="1"/>
      <c r="BP311" s="1"/>
      <c r="BQ311" s="1"/>
      <c r="BR311" s="1"/>
      <c r="BS311" s="1"/>
      <c r="BT311" s="1"/>
      <c r="BU311" s="1"/>
      <c r="BV311" s="1"/>
      <c r="BW311" s="1"/>
      <c r="BX311" s="1"/>
      <c r="BY311" s="1"/>
      <c r="BZ311" s="1"/>
      <c r="CA311" s="1"/>
      <c r="CB311" s="1"/>
      <c r="CC311" s="1"/>
    </row>
    <row r="312" spans="1:81" ht="18.75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86"/>
      <c r="T312" s="1"/>
      <c r="U312" s="1"/>
      <c r="V312" s="89"/>
      <c r="W312" s="3"/>
      <c r="X312" s="3"/>
      <c r="Y312" s="3"/>
      <c r="Z312" s="3"/>
      <c r="AA312" s="3"/>
      <c r="AB312" s="3"/>
      <c r="AC312" s="3"/>
      <c r="AD312" s="3"/>
      <c r="AE312" s="3"/>
      <c r="AF312" s="1"/>
      <c r="AG312" s="1"/>
      <c r="AH312" s="1"/>
      <c r="AI312" s="1"/>
      <c r="AJ312" s="1"/>
      <c r="AK312" s="1"/>
      <c r="AL312" s="1"/>
      <c r="AM312" s="86"/>
      <c r="AN312" s="1"/>
      <c r="AO312" s="1"/>
      <c r="AP312" s="1"/>
      <c r="AQ312" s="86"/>
      <c r="AR312" s="9"/>
      <c r="AS312" s="9"/>
      <c r="AT312" s="9"/>
      <c r="AU312" s="9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  <c r="BL312" s="1"/>
      <c r="BM312" s="1"/>
      <c r="BN312" s="1"/>
      <c r="BO312" s="1"/>
      <c r="BP312" s="1"/>
      <c r="BQ312" s="1"/>
      <c r="BR312" s="1"/>
      <c r="BS312" s="1"/>
      <c r="BT312" s="1"/>
      <c r="BU312" s="1"/>
      <c r="BV312" s="1"/>
      <c r="BW312" s="1"/>
      <c r="BX312" s="1"/>
      <c r="BY312" s="1"/>
      <c r="BZ312" s="1"/>
      <c r="CA312" s="1"/>
      <c r="CB312" s="1"/>
      <c r="CC312" s="1"/>
    </row>
    <row r="313" spans="1:81" ht="18.75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86"/>
      <c r="T313" s="1"/>
      <c r="U313" s="1"/>
      <c r="V313" s="89"/>
      <c r="W313" s="3"/>
      <c r="X313" s="3"/>
      <c r="Y313" s="3"/>
      <c r="Z313" s="3"/>
      <c r="AA313" s="3"/>
      <c r="AB313" s="3"/>
      <c r="AC313" s="3"/>
      <c r="AD313" s="3"/>
      <c r="AE313" s="3"/>
      <c r="AF313" s="1"/>
      <c r="AG313" s="1"/>
      <c r="AH313" s="1"/>
      <c r="AI313" s="1"/>
      <c r="AJ313" s="1"/>
      <c r="AK313" s="1"/>
      <c r="AL313" s="1"/>
      <c r="AM313" s="86"/>
      <c r="AN313" s="1"/>
      <c r="AO313" s="1"/>
      <c r="AP313" s="1"/>
      <c r="AQ313" s="86"/>
      <c r="AR313" s="9"/>
      <c r="AS313" s="9"/>
      <c r="AT313" s="9"/>
      <c r="AU313" s="9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  <c r="BL313" s="1"/>
      <c r="BM313" s="1"/>
      <c r="BN313" s="1"/>
      <c r="BO313" s="1"/>
      <c r="BP313" s="1"/>
      <c r="BQ313" s="1"/>
      <c r="BR313" s="1"/>
      <c r="BS313" s="1"/>
      <c r="BT313" s="1"/>
      <c r="BU313" s="1"/>
      <c r="BV313" s="1"/>
      <c r="BW313" s="1"/>
      <c r="BX313" s="1"/>
      <c r="BY313" s="1"/>
      <c r="BZ313" s="1"/>
      <c r="CA313" s="1"/>
      <c r="CB313" s="1"/>
      <c r="CC313" s="1"/>
    </row>
    <row r="314" spans="1:81" ht="18.75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86"/>
      <c r="T314" s="1"/>
      <c r="U314" s="1"/>
      <c r="V314" s="89"/>
      <c r="W314" s="3"/>
      <c r="X314" s="3"/>
      <c r="Y314" s="3"/>
      <c r="Z314" s="3"/>
      <c r="AA314" s="3"/>
      <c r="AB314" s="3"/>
      <c r="AC314" s="3"/>
      <c r="AD314" s="3"/>
      <c r="AE314" s="3"/>
      <c r="AF314" s="1"/>
      <c r="AG314" s="1"/>
      <c r="AH314" s="1"/>
      <c r="AI314" s="1"/>
      <c r="AJ314" s="1"/>
      <c r="AK314" s="1"/>
      <c r="AL314" s="1"/>
      <c r="AM314" s="86"/>
      <c r="AN314" s="1"/>
      <c r="AO314" s="1"/>
      <c r="AP314" s="1"/>
      <c r="AQ314" s="86"/>
      <c r="AR314" s="9"/>
      <c r="AS314" s="9"/>
      <c r="AT314" s="9"/>
      <c r="AU314" s="9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  <c r="BL314" s="1"/>
      <c r="BM314" s="1"/>
      <c r="BN314" s="1"/>
      <c r="BO314" s="1"/>
      <c r="BP314" s="1"/>
      <c r="BQ314" s="1"/>
      <c r="BR314" s="1"/>
      <c r="BS314" s="1"/>
      <c r="BT314" s="1"/>
      <c r="BU314" s="1"/>
      <c r="BV314" s="1"/>
      <c r="BW314" s="1"/>
      <c r="BX314" s="1"/>
      <c r="BY314" s="1"/>
      <c r="BZ314" s="1"/>
      <c r="CA314" s="1"/>
      <c r="CB314" s="1"/>
      <c r="CC314" s="1"/>
    </row>
    <row r="315" spans="1:81" ht="18.75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86"/>
      <c r="T315" s="1"/>
      <c r="U315" s="1"/>
      <c r="V315" s="89"/>
      <c r="W315" s="3"/>
      <c r="X315" s="3"/>
      <c r="Y315" s="3"/>
      <c r="Z315" s="3"/>
      <c r="AA315" s="3"/>
      <c r="AB315" s="3"/>
      <c r="AC315" s="3"/>
      <c r="AD315" s="3"/>
      <c r="AE315" s="3"/>
      <c r="AF315" s="1"/>
      <c r="AG315" s="1"/>
      <c r="AH315" s="1"/>
      <c r="AI315" s="1"/>
      <c r="AJ315" s="1"/>
      <c r="AK315" s="1"/>
      <c r="AL315" s="1"/>
      <c r="AM315" s="86"/>
      <c r="AN315" s="1"/>
      <c r="AO315" s="1"/>
      <c r="AP315" s="1"/>
      <c r="AQ315" s="86"/>
      <c r="AR315" s="9"/>
      <c r="AS315" s="9"/>
      <c r="AT315" s="9"/>
      <c r="AU315" s="9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  <c r="BL315" s="1"/>
      <c r="BM315" s="1"/>
      <c r="BN315" s="1"/>
      <c r="BO315" s="1"/>
      <c r="BP315" s="1"/>
      <c r="BQ315" s="1"/>
      <c r="BR315" s="1"/>
      <c r="BS315" s="1"/>
      <c r="BT315" s="1"/>
      <c r="BU315" s="1"/>
      <c r="BV315" s="1"/>
      <c r="BW315" s="1"/>
      <c r="BX315" s="1"/>
      <c r="BY315" s="1"/>
      <c r="BZ315" s="1"/>
      <c r="CA315" s="1"/>
      <c r="CB315" s="1"/>
      <c r="CC315" s="1"/>
    </row>
    <row r="316" spans="1:81" ht="18.75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86"/>
      <c r="T316" s="1"/>
      <c r="U316" s="1"/>
      <c r="V316" s="89"/>
      <c r="W316" s="3"/>
      <c r="X316" s="3"/>
      <c r="Y316" s="3"/>
      <c r="Z316" s="3"/>
      <c r="AA316" s="3"/>
      <c r="AB316" s="3"/>
      <c r="AC316" s="3"/>
      <c r="AD316" s="3"/>
      <c r="AE316" s="3"/>
      <c r="AF316" s="1"/>
      <c r="AG316" s="1"/>
      <c r="AH316" s="1"/>
      <c r="AI316" s="1"/>
      <c r="AJ316" s="1"/>
      <c r="AK316" s="1"/>
      <c r="AL316" s="1"/>
      <c r="AM316" s="86"/>
      <c r="AN316" s="1"/>
      <c r="AO316" s="1"/>
      <c r="AP316" s="1"/>
      <c r="AQ316" s="86"/>
      <c r="AR316" s="9"/>
      <c r="AS316" s="9"/>
      <c r="AT316" s="9"/>
      <c r="AU316" s="9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  <c r="BL316" s="1"/>
      <c r="BM316" s="1"/>
      <c r="BN316" s="1"/>
      <c r="BO316" s="1"/>
      <c r="BP316" s="1"/>
      <c r="BQ316" s="1"/>
      <c r="BR316" s="1"/>
      <c r="BS316" s="1"/>
      <c r="BT316" s="1"/>
      <c r="BU316" s="1"/>
      <c r="BV316" s="1"/>
      <c r="BW316" s="1"/>
      <c r="BX316" s="1"/>
      <c r="BY316" s="1"/>
      <c r="BZ316" s="1"/>
      <c r="CA316" s="1"/>
      <c r="CB316" s="1"/>
      <c r="CC316" s="1"/>
    </row>
    <row r="317" spans="1:81" ht="18.75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86"/>
      <c r="T317" s="1"/>
      <c r="U317" s="1"/>
      <c r="V317" s="89"/>
      <c r="W317" s="3"/>
      <c r="X317" s="3"/>
      <c r="Y317" s="3"/>
      <c r="Z317" s="3"/>
      <c r="AA317" s="3"/>
      <c r="AB317" s="3"/>
      <c r="AC317" s="3"/>
      <c r="AD317" s="3"/>
      <c r="AE317" s="3"/>
      <c r="AF317" s="1"/>
      <c r="AG317" s="1"/>
      <c r="AH317" s="1"/>
      <c r="AI317" s="1"/>
      <c r="AJ317" s="1"/>
      <c r="AK317" s="1"/>
      <c r="AL317" s="1"/>
      <c r="AM317" s="86"/>
      <c r="AN317" s="1"/>
      <c r="AO317" s="1"/>
      <c r="AP317" s="1"/>
      <c r="AQ317" s="86"/>
      <c r="AR317" s="9"/>
      <c r="AS317" s="9"/>
      <c r="AT317" s="9"/>
      <c r="AU317" s="9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  <c r="BL317" s="1"/>
      <c r="BM317" s="1"/>
      <c r="BN317" s="1"/>
      <c r="BO317" s="1"/>
      <c r="BP317" s="1"/>
      <c r="BQ317" s="1"/>
      <c r="BR317" s="1"/>
      <c r="BS317" s="1"/>
      <c r="BT317" s="1"/>
      <c r="BU317" s="1"/>
      <c r="BV317" s="1"/>
      <c r="BW317" s="1"/>
      <c r="BX317" s="1"/>
      <c r="BY317" s="1"/>
      <c r="BZ317" s="1"/>
      <c r="CA317" s="1"/>
      <c r="CB317" s="1"/>
      <c r="CC317" s="1"/>
    </row>
    <row r="318" spans="1:81" ht="18.75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86"/>
      <c r="T318" s="1"/>
      <c r="U318" s="1"/>
      <c r="V318" s="89"/>
      <c r="W318" s="3"/>
      <c r="X318" s="3"/>
      <c r="Y318" s="3"/>
      <c r="Z318" s="3"/>
      <c r="AA318" s="3"/>
      <c r="AB318" s="3"/>
      <c r="AC318" s="3"/>
      <c r="AD318" s="3"/>
      <c r="AE318" s="3"/>
      <c r="AF318" s="1"/>
      <c r="AG318" s="1"/>
      <c r="AH318" s="1"/>
      <c r="AI318" s="1"/>
      <c r="AJ318" s="1"/>
      <c r="AK318" s="1"/>
      <c r="AL318" s="1"/>
      <c r="AM318" s="86"/>
      <c r="AN318" s="1"/>
      <c r="AO318" s="1"/>
      <c r="AP318" s="1"/>
      <c r="AQ318" s="86"/>
      <c r="AR318" s="9"/>
      <c r="AS318" s="9"/>
      <c r="AT318" s="9"/>
      <c r="AU318" s="9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  <c r="BL318" s="1"/>
      <c r="BM318" s="1"/>
      <c r="BN318" s="1"/>
      <c r="BO318" s="1"/>
      <c r="BP318" s="1"/>
      <c r="BQ318" s="1"/>
      <c r="BR318" s="1"/>
      <c r="BS318" s="1"/>
      <c r="BT318" s="1"/>
      <c r="BU318" s="1"/>
      <c r="BV318" s="1"/>
      <c r="BW318" s="1"/>
      <c r="BX318" s="1"/>
      <c r="BY318" s="1"/>
      <c r="BZ318" s="1"/>
      <c r="CA318" s="1"/>
      <c r="CB318" s="1"/>
      <c r="CC318" s="1"/>
    </row>
    <row r="319" spans="1:81" ht="18.75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86"/>
      <c r="T319" s="1"/>
      <c r="U319" s="1"/>
      <c r="V319" s="89"/>
      <c r="W319" s="3"/>
      <c r="X319" s="3"/>
      <c r="Y319" s="3"/>
      <c r="Z319" s="3"/>
      <c r="AA319" s="3"/>
      <c r="AB319" s="3"/>
      <c r="AC319" s="3"/>
      <c r="AD319" s="3"/>
      <c r="AE319" s="3"/>
      <c r="AF319" s="1"/>
      <c r="AG319" s="1"/>
      <c r="AH319" s="1"/>
      <c r="AI319" s="1"/>
      <c r="AJ319" s="1"/>
      <c r="AK319" s="1"/>
      <c r="AL319" s="1"/>
      <c r="AM319" s="86"/>
      <c r="AN319" s="1"/>
      <c r="AO319" s="1"/>
      <c r="AP319" s="1"/>
      <c r="AQ319" s="86"/>
      <c r="AR319" s="9"/>
      <c r="AS319" s="9"/>
      <c r="AT319" s="9"/>
      <c r="AU319" s="9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  <c r="BL319" s="1"/>
      <c r="BM319" s="1"/>
      <c r="BN319" s="1"/>
      <c r="BO319" s="1"/>
      <c r="BP319" s="1"/>
      <c r="BQ319" s="1"/>
      <c r="BR319" s="1"/>
      <c r="BS319" s="1"/>
      <c r="BT319" s="1"/>
      <c r="BU319" s="1"/>
      <c r="BV319" s="1"/>
      <c r="BW319" s="1"/>
      <c r="BX319" s="1"/>
      <c r="BY319" s="1"/>
      <c r="BZ319" s="1"/>
      <c r="CA319" s="1"/>
      <c r="CB319" s="1"/>
      <c r="CC319" s="1"/>
    </row>
    <row r="320" spans="1:81" ht="18.75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86"/>
      <c r="T320" s="1"/>
      <c r="U320" s="1"/>
      <c r="V320" s="89"/>
      <c r="W320" s="3"/>
      <c r="X320" s="3"/>
      <c r="Y320" s="3"/>
      <c r="Z320" s="3"/>
      <c r="AA320" s="3"/>
      <c r="AB320" s="3"/>
      <c r="AC320" s="3"/>
      <c r="AD320" s="3"/>
      <c r="AE320" s="3"/>
      <c r="AF320" s="1"/>
      <c r="AG320" s="1"/>
      <c r="AH320" s="1"/>
      <c r="AI320" s="1"/>
      <c r="AJ320" s="1"/>
      <c r="AK320" s="1"/>
      <c r="AL320" s="1"/>
      <c r="AM320" s="86"/>
      <c r="AN320" s="1"/>
      <c r="AO320" s="1"/>
      <c r="AP320" s="1"/>
      <c r="AQ320" s="86"/>
      <c r="AR320" s="9"/>
      <c r="AS320" s="9"/>
      <c r="AT320" s="9"/>
      <c r="AU320" s="9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  <c r="BL320" s="1"/>
      <c r="BM320" s="1"/>
      <c r="BN320" s="1"/>
      <c r="BO320" s="1"/>
      <c r="BP320" s="1"/>
      <c r="BQ320" s="1"/>
      <c r="BR320" s="1"/>
      <c r="BS320" s="1"/>
      <c r="BT320" s="1"/>
      <c r="BU320" s="1"/>
      <c r="BV320" s="1"/>
      <c r="BW320" s="1"/>
      <c r="BX320" s="1"/>
      <c r="BY320" s="1"/>
      <c r="BZ320" s="1"/>
      <c r="CA320" s="1"/>
      <c r="CB320" s="1"/>
      <c r="CC320" s="1"/>
    </row>
    <row r="321" spans="1:81" ht="18.75" x14ac:dyDescent="0.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86"/>
      <c r="T321" s="1"/>
      <c r="U321" s="1"/>
      <c r="V321" s="89"/>
      <c r="W321" s="3"/>
      <c r="X321" s="3"/>
      <c r="Y321" s="3"/>
      <c r="Z321" s="3"/>
      <c r="AA321" s="3"/>
      <c r="AB321" s="3"/>
      <c r="AC321" s="3"/>
      <c r="AD321" s="3"/>
      <c r="AE321" s="3"/>
      <c r="AF321" s="1"/>
      <c r="AG321" s="1"/>
      <c r="AH321" s="1"/>
      <c r="AI321" s="1"/>
      <c r="AJ321" s="1"/>
      <c r="AK321" s="1"/>
      <c r="AL321" s="1"/>
      <c r="AM321" s="86"/>
      <c r="AN321" s="1"/>
      <c r="AO321" s="1"/>
      <c r="AP321" s="1"/>
      <c r="AQ321" s="86"/>
      <c r="AR321" s="9"/>
      <c r="AS321" s="9"/>
      <c r="AT321" s="9"/>
      <c r="AU321" s="9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  <c r="BL321" s="1"/>
      <c r="BM321" s="1"/>
      <c r="BN321" s="1"/>
      <c r="BO321" s="1"/>
      <c r="BP321" s="1"/>
      <c r="BQ321" s="1"/>
      <c r="BR321" s="1"/>
      <c r="BS321" s="1"/>
      <c r="BT321" s="1"/>
      <c r="BU321" s="1"/>
      <c r="BV321" s="1"/>
      <c r="BW321" s="1"/>
      <c r="BX321" s="1"/>
      <c r="BY321" s="1"/>
      <c r="BZ321" s="1"/>
      <c r="CA321" s="1"/>
      <c r="CB321" s="1"/>
      <c r="CC321" s="1"/>
    </row>
    <row r="322" spans="1:81" ht="18.75" x14ac:dyDescent="0.3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86"/>
      <c r="T322" s="1"/>
      <c r="U322" s="1"/>
      <c r="V322" s="89"/>
      <c r="W322" s="3"/>
      <c r="X322" s="3"/>
      <c r="Y322" s="3"/>
      <c r="Z322" s="3"/>
      <c r="AA322" s="3"/>
      <c r="AB322" s="3"/>
      <c r="AC322" s="3"/>
      <c r="AD322" s="3"/>
      <c r="AE322" s="3"/>
      <c r="AF322" s="1"/>
      <c r="AG322" s="1"/>
      <c r="AH322" s="1"/>
      <c r="AI322" s="1"/>
      <c r="AJ322" s="1"/>
      <c r="AK322" s="1"/>
      <c r="AL322" s="1"/>
      <c r="AM322" s="86"/>
      <c r="AN322" s="1"/>
      <c r="AO322" s="1"/>
      <c r="AP322" s="1"/>
      <c r="AQ322" s="86"/>
      <c r="AR322" s="9"/>
      <c r="AS322" s="9"/>
      <c r="AT322" s="9"/>
      <c r="AU322" s="9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  <c r="BL322" s="1"/>
      <c r="BM322" s="1"/>
      <c r="BN322" s="1"/>
      <c r="BO322" s="1"/>
      <c r="BP322" s="1"/>
      <c r="BQ322" s="1"/>
      <c r="BR322" s="1"/>
      <c r="BS322" s="1"/>
      <c r="BT322" s="1"/>
      <c r="BU322" s="1"/>
      <c r="BV322" s="1"/>
      <c r="BW322" s="1"/>
      <c r="BX322" s="1"/>
      <c r="BY322" s="1"/>
      <c r="BZ322" s="1"/>
      <c r="CA322" s="1"/>
      <c r="CB322" s="1"/>
      <c r="CC322" s="1"/>
    </row>
    <row r="323" spans="1:81" ht="18.75" x14ac:dyDescent="0.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86"/>
      <c r="T323" s="1"/>
      <c r="U323" s="1"/>
      <c r="V323" s="89"/>
      <c r="W323" s="3"/>
      <c r="X323" s="3"/>
      <c r="Y323" s="3"/>
      <c r="Z323" s="3"/>
      <c r="AA323" s="3"/>
      <c r="AB323" s="3"/>
      <c r="AC323" s="3"/>
      <c r="AD323" s="3"/>
      <c r="AE323" s="3"/>
      <c r="AF323" s="1"/>
      <c r="AG323" s="1"/>
      <c r="AH323" s="1"/>
      <c r="AI323" s="1"/>
      <c r="AJ323" s="1"/>
      <c r="AK323" s="1"/>
      <c r="AL323" s="1"/>
      <c r="AM323" s="86"/>
      <c r="AN323" s="1"/>
      <c r="AO323" s="1"/>
      <c r="AP323" s="1"/>
      <c r="AQ323" s="86"/>
      <c r="AR323" s="9"/>
      <c r="AS323" s="9"/>
      <c r="AT323" s="9"/>
      <c r="AU323" s="9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  <c r="BL323" s="1"/>
      <c r="BM323" s="1"/>
      <c r="BN323" s="1"/>
      <c r="BO323" s="1"/>
      <c r="BP323" s="1"/>
      <c r="BQ323" s="1"/>
      <c r="BR323" s="1"/>
      <c r="BS323" s="1"/>
      <c r="BT323" s="1"/>
      <c r="BU323" s="1"/>
      <c r="BV323" s="1"/>
      <c r="BW323" s="1"/>
      <c r="BX323" s="1"/>
      <c r="BY323" s="1"/>
      <c r="BZ323" s="1"/>
      <c r="CA323" s="1"/>
      <c r="CB323" s="1"/>
      <c r="CC323" s="1"/>
    </row>
    <row r="324" spans="1:81" ht="18.75" x14ac:dyDescent="0.3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86"/>
      <c r="T324" s="1"/>
      <c r="U324" s="1"/>
      <c r="V324" s="89"/>
      <c r="W324" s="3"/>
      <c r="X324" s="3"/>
      <c r="Y324" s="3"/>
      <c r="Z324" s="3"/>
      <c r="AA324" s="3"/>
      <c r="AB324" s="3"/>
      <c r="AC324" s="3"/>
      <c r="AD324" s="3"/>
      <c r="AE324" s="3"/>
      <c r="AF324" s="1"/>
      <c r="AG324" s="1"/>
      <c r="AH324" s="1"/>
      <c r="AI324" s="1"/>
      <c r="AJ324" s="1"/>
      <c r="AK324" s="1"/>
      <c r="AL324" s="1"/>
      <c r="AM324" s="86"/>
      <c r="AN324" s="1"/>
      <c r="AO324" s="1"/>
      <c r="AP324" s="1"/>
      <c r="AQ324" s="86"/>
      <c r="AR324" s="9"/>
      <c r="AS324" s="9"/>
      <c r="AT324" s="9"/>
      <c r="AU324" s="9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  <c r="BL324" s="1"/>
      <c r="BM324" s="1"/>
      <c r="BN324" s="1"/>
      <c r="BO324" s="1"/>
      <c r="BP324" s="1"/>
      <c r="BQ324" s="1"/>
      <c r="BR324" s="1"/>
      <c r="BS324" s="1"/>
      <c r="BT324" s="1"/>
      <c r="BU324" s="1"/>
      <c r="BV324" s="1"/>
      <c r="BW324" s="1"/>
      <c r="BX324" s="1"/>
      <c r="BY324" s="1"/>
      <c r="BZ324" s="1"/>
      <c r="CA324" s="1"/>
      <c r="CB324" s="1"/>
      <c r="CC324" s="1"/>
    </row>
    <row r="325" spans="1:81" ht="18.75" x14ac:dyDescent="0.3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86"/>
      <c r="T325" s="1"/>
      <c r="U325" s="1"/>
      <c r="V325" s="89"/>
      <c r="W325" s="3"/>
      <c r="X325" s="3"/>
      <c r="Y325" s="3"/>
      <c r="Z325" s="3"/>
      <c r="AA325" s="3"/>
      <c r="AB325" s="3"/>
      <c r="AC325" s="3"/>
      <c r="AD325" s="3"/>
      <c r="AE325" s="3"/>
      <c r="AF325" s="1"/>
      <c r="AG325" s="1"/>
      <c r="AH325" s="1"/>
      <c r="AI325" s="1"/>
      <c r="AJ325" s="1"/>
      <c r="AK325" s="1"/>
      <c r="AL325" s="1"/>
      <c r="AM325" s="86"/>
      <c r="AN325" s="1"/>
      <c r="AO325" s="1"/>
      <c r="AP325" s="1"/>
      <c r="AQ325" s="86"/>
      <c r="AR325" s="9"/>
      <c r="AS325" s="9"/>
      <c r="AT325" s="9"/>
      <c r="AU325" s="9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  <c r="BL325" s="1"/>
      <c r="BM325" s="1"/>
      <c r="BN325" s="1"/>
      <c r="BO325" s="1"/>
      <c r="BP325" s="1"/>
      <c r="BQ325" s="1"/>
      <c r="BR325" s="1"/>
      <c r="BS325" s="1"/>
      <c r="BT325" s="1"/>
      <c r="BU325" s="1"/>
      <c r="BV325" s="1"/>
      <c r="BW325" s="1"/>
      <c r="BX325" s="1"/>
      <c r="BY325" s="1"/>
      <c r="BZ325" s="1"/>
      <c r="CA325" s="1"/>
      <c r="CB325" s="1"/>
      <c r="CC325" s="1"/>
    </row>
    <row r="326" spans="1:81" ht="18.75" x14ac:dyDescent="0.3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86"/>
      <c r="T326" s="1"/>
      <c r="U326" s="1"/>
      <c r="V326" s="89"/>
      <c r="W326" s="3"/>
      <c r="X326" s="3"/>
      <c r="Y326" s="3"/>
      <c r="Z326" s="3"/>
      <c r="AA326" s="3"/>
      <c r="AB326" s="3"/>
      <c r="AC326" s="3"/>
      <c r="AD326" s="3"/>
      <c r="AE326" s="3"/>
      <c r="AF326" s="1"/>
      <c r="AG326" s="1"/>
      <c r="AH326" s="1"/>
      <c r="AI326" s="1"/>
      <c r="AJ326" s="1"/>
      <c r="AK326" s="1"/>
      <c r="AL326" s="1"/>
      <c r="AM326" s="86"/>
      <c r="AN326" s="1"/>
      <c r="AO326" s="1"/>
      <c r="AP326" s="1"/>
      <c r="AQ326" s="86"/>
      <c r="AR326" s="9"/>
      <c r="AS326" s="9"/>
      <c r="AT326" s="9"/>
      <c r="AU326" s="9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  <c r="BL326" s="1"/>
      <c r="BM326" s="1"/>
      <c r="BN326" s="1"/>
      <c r="BO326" s="1"/>
      <c r="BP326" s="1"/>
      <c r="BQ326" s="1"/>
      <c r="BR326" s="1"/>
      <c r="BS326" s="1"/>
      <c r="BT326" s="1"/>
      <c r="BU326" s="1"/>
      <c r="BV326" s="1"/>
      <c r="BW326" s="1"/>
      <c r="BX326" s="1"/>
      <c r="BY326" s="1"/>
      <c r="BZ326" s="1"/>
      <c r="CA326" s="1"/>
      <c r="CB326" s="1"/>
      <c r="CC326" s="1"/>
    </row>
    <row r="327" spans="1:81" ht="18.75" x14ac:dyDescent="0.3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86"/>
      <c r="T327" s="1"/>
      <c r="U327" s="1"/>
      <c r="V327" s="89"/>
      <c r="W327" s="3"/>
      <c r="X327" s="3"/>
      <c r="Y327" s="3"/>
      <c r="Z327" s="3"/>
      <c r="AA327" s="3"/>
      <c r="AB327" s="3"/>
      <c r="AC327" s="3"/>
      <c r="AD327" s="3"/>
      <c r="AE327" s="3"/>
      <c r="AF327" s="1"/>
      <c r="AG327" s="1"/>
      <c r="AH327" s="1"/>
      <c r="AI327" s="1"/>
      <c r="AJ327" s="1"/>
      <c r="AK327" s="1"/>
      <c r="AL327" s="1"/>
      <c r="AM327" s="86"/>
      <c r="AN327" s="1"/>
      <c r="AO327" s="1"/>
      <c r="AP327" s="1"/>
      <c r="AQ327" s="86"/>
      <c r="AR327" s="9"/>
      <c r="AS327" s="9"/>
      <c r="AT327" s="9"/>
      <c r="AU327" s="9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  <c r="BL327" s="1"/>
      <c r="BM327" s="1"/>
      <c r="BN327" s="1"/>
      <c r="BO327" s="1"/>
      <c r="BP327" s="1"/>
      <c r="BQ327" s="1"/>
      <c r="BR327" s="1"/>
      <c r="BS327" s="1"/>
      <c r="BT327" s="1"/>
      <c r="BU327" s="1"/>
      <c r="BV327" s="1"/>
      <c r="BW327" s="1"/>
      <c r="BX327" s="1"/>
      <c r="BY327" s="1"/>
      <c r="BZ327" s="1"/>
      <c r="CA327" s="1"/>
      <c r="CB327" s="1"/>
      <c r="CC327" s="1"/>
    </row>
    <row r="328" spans="1:81" ht="18.75" x14ac:dyDescent="0.3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86"/>
      <c r="T328" s="1"/>
      <c r="U328" s="1"/>
      <c r="V328" s="89"/>
      <c r="W328" s="3"/>
      <c r="X328" s="3"/>
      <c r="Y328" s="3"/>
      <c r="Z328" s="3"/>
      <c r="AA328" s="3"/>
      <c r="AB328" s="3"/>
      <c r="AC328" s="3"/>
      <c r="AD328" s="3"/>
      <c r="AE328" s="3"/>
      <c r="AF328" s="1"/>
      <c r="AG328" s="1"/>
      <c r="AH328" s="1"/>
      <c r="AI328" s="1"/>
      <c r="AJ328" s="1"/>
      <c r="AK328" s="1"/>
      <c r="AL328" s="1"/>
      <c r="AM328" s="86"/>
      <c r="AN328" s="1"/>
      <c r="AO328" s="1"/>
      <c r="AP328" s="1"/>
      <c r="AQ328" s="86"/>
      <c r="AR328" s="9"/>
      <c r="AS328" s="9"/>
      <c r="AT328" s="9"/>
      <c r="AU328" s="9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  <c r="BL328" s="1"/>
      <c r="BM328" s="1"/>
      <c r="BN328" s="1"/>
      <c r="BO328" s="1"/>
      <c r="BP328" s="1"/>
      <c r="BQ328" s="1"/>
      <c r="BR328" s="1"/>
      <c r="BS328" s="1"/>
      <c r="BT328" s="1"/>
      <c r="BU328" s="1"/>
      <c r="BV328" s="1"/>
      <c r="BW328" s="1"/>
      <c r="BX328" s="1"/>
      <c r="BY328" s="1"/>
      <c r="BZ328" s="1"/>
      <c r="CA328" s="1"/>
      <c r="CB328" s="1"/>
      <c r="CC328" s="1"/>
    </row>
    <row r="329" spans="1:81" ht="18.75" x14ac:dyDescent="0.3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86"/>
      <c r="T329" s="1"/>
      <c r="U329" s="1"/>
      <c r="V329" s="89"/>
      <c r="W329" s="3"/>
      <c r="X329" s="3"/>
      <c r="Y329" s="3"/>
      <c r="Z329" s="3"/>
      <c r="AA329" s="3"/>
      <c r="AB329" s="3"/>
      <c r="AC329" s="3"/>
      <c r="AD329" s="3"/>
      <c r="AE329" s="3"/>
      <c r="AF329" s="1"/>
      <c r="AG329" s="1"/>
      <c r="AH329" s="1"/>
      <c r="AI329" s="1"/>
      <c r="AJ329" s="1"/>
      <c r="AK329" s="1"/>
      <c r="AL329" s="1"/>
      <c r="AM329" s="86"/>
      <c r="AN329" s="1"/>
      <c r="AO329" s="1"/>
      <c r="AP329" s="1"/>
      <c r="AQ329" s="86"/>
      <c r="AR329" s="9"/>
      <c r="AS329" s="9"/>
      <c r="AT329" s="9"/>
      <c r="AU329" s="9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  <c r="BL329" s="1"/>
      <c r="BM329" s="1"/>
      <c r="BN329" s="1"/>
      <c r="BO329" s="1"/>
      <c r="BP329" s="1"/>
      <c r="BQ329" s="1"/>
      <c r="BR329" s="1"/>
      <c r="BS329" s="1"/>
      <c r="BT329" s="1"/>
      <c r="BU329" s="1"/>
      <c r="BV329" s="1"/>
      <c r="BW329" s="1"/>
      <c r="BX329" s="1"/>
      <c r="BY329" s="1"/>
      <c r="BZ329" s="1"/>
      <c r="CA329" s="1"/>
      <c r="CB329" s="1"/>
      <c r="CC329" s="1"/>
    </row>
    <row r="330" spans="1:81" ht="18.75" x14ac:dyDescent="0.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86"/>
      <c r="T330" s="1"/>
      <c r="U330" s="1"/>
      <c r="V330" s="89"/>
      <c r="W330" s="3"/>
      <c r="X330" s="3"/>
      <c r="Y330" s="3"/>
      <c r="Z330" s="3"/>
      <c r="AA330" s="3"/>
      <c r="AB330" s="3"/>
      <c r="AC330" s="3"/>
      <c r="AD330" s="3"/>
      <c r="AE330" s="3"/>
      <c r="AF330" s="1"/>
      <c r="AG330" s="1"/>
      <c r="AH330" s="1"/>
      <c r="AI330" s="1"/>
      <c r="AJ330" s="1"/>
      <c r="AK330" s="1"/>
      <c r="AL330" s="1"/>
      <c r="AM330" s="86"/>
      <c r="AN330" s="1"/>
      <c r="AO330" s="1"/>
      <c r="AP330" s="1"/>
      <c r="AQ330" s="86"/>
      <c r="AR330" s="9"/>
      <c r="AS330" s="9"/>
      <c r="AT330" s="9"/>
      <c r="AU330" s="9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  <c r="BL330" s="1"/>
      <c r="BM330" s="1"/>
      <c r="BN330" s="1"/>
      <c r="BO330" s="1"/>
      <c r="BP330" s="1"/>
      <c r="BQ330" s="1"/>
      <c r="BR330" s="1"/>
      <c r="BS330" s="1"/>
      <c r="BT330" s="1"/>
      <c r="BU330" s="1"/>
      <c r="BV330" s="1"/>
      <c r="BW330" s="1"/>
      <c r="BX330" s="1"/>
      <c r="BY330" s="1"/>
      <c r="BZ330" s="1"/>
      <c r="CA330" s="1"/>
      <c r="CB330" s="1"/>
      <c r="CC330" s="1"/>
    </row>
    <row r="331" spans="1:81" ht="18.75" x14ac:dyDescent="0.3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86"/>
      <c r="T331" s="1"/>
      <c r="U331" s="1"/>
      <c r="V331" s="89"/>
      <c r="W331" s="3"/>
      <c r="X331" s="3"/>
      <c r="Y331" s="3"/>
      <c r="Z331" s="3"/>
      <c r="AA331" s="3"/>
      <c r="AB331" s="3"/>
      <c r="AC331" s="3"/>
      <c r="AD331" s="3"/>
      <c r="AE331" s="3"/>
      <c r="AF331" s="1"/>
      <c r="AG331" s="1"/>
      <c r="AH331" s="1"/>
      <c r="AI331" s="1"/>
      <c r="AJ331" s="1"/>
      <c r="AK331" s="1"/>
      <c r="AL331" s="1"/>
      <c r="AM331" s="86"/>
      <c r="AN331" s="1"/>
      <c r="AO331" s="1"/>
      <c r="AP331" s="1"/>
      <c r="AQ331" s="86"/>
      <c r="AR331" s="9"/>
      <c r="AS331" s="9"/>
      <c r="AT331" s="9"/>
      <c r="AU331" s="9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  <c r="BL331" s="1"/>
      <c r="BM331" s="1"/>
      <c r="BN331" s="1"/>
      <c r="BO331" s="1"/>
      <c r="BP331" s="1"/>
      <c r="BQ331" s="1"/>
      <c r="BR331" s="1"/>
      <c r="BS331" s="1"/>
      <c r="BT331" s="1"/>
      <c r="BU331" s="1"/>
      <c r="BV331" s="1"/>
      <c r="BW331" s="1"/>
      <c r="BX331" s="1"/>
      <c r="BY331" s="1"/>
      <c r="BZ331" s="1"/>
      <c r="CA331" s="1"/>
      <c r="CB331" s="1"/>
      <c r="CC331" s="1"/>
    </row>
    <row r="332" spans="1:81" ht="18.75" x14ac:dyDescent="0.3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86"/>
      <c r="T332" s="1"/>
      <c r="U332" s="1"/>
      <c r="V332" s="89"/>
      <c r="W332" s="3"/>
      <c r="X332" s="3"/>
      <c r="Y332" s="3"/>
      <c r="Z332" s="3"/>
      <c r="AA332" s="3"/>
      <c r="AB332" s="3"/>
      <c r="AC332" s="3"/>
      <c r="AD332" s="3"/>
      <c r="AE332" s="3"/>
      <c r="AF332" s="1"/>
      <c r="AG332" s="1"/>
      <c r="AH332" s="1"/>
      <c r="AI332" s="1"/>
      <c r="AJ332" s="1"/>
      <c r="AK332" s="1"/>
      <c r="AL332" s="1"/>
      <c r="AM332" s="86"/>
      <c r="AN332" s="1"/>
      <c r="AO332" s="1"/>
      <c r="AP332" s="1"/>
      <c r="AQ332" s="86"/>
      <c r="AR332" s="9"/>
      <c r="AS332" s="9"/>
      <c r="AT332" s="9"/>
      <c r="AU332" s="9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  <c r="BL332" s="1"/>
      <c r="BM332" s="1"/>
      <c r="BN332" s="1"/>
      <c r="BO332" s="1"/>
      <c r="BP332" s="1"/>
      <c r="BQ332" s="1"/>
      <c r="BR332" s="1"/>
      <c r="BS332" s="1"/>
      <c r="BT332" s="1"/>
      <c r="BU332" s="1"/>
      <c r="BV332" s="1"/>
      <c r="BW332" s="1"/>
      <c r="BX332" s="1"/>
      <c r="BY332" s="1"/>
      <c r="BZ332" s="1"/>
      <c r="CA332" s="1"/>
      <c r="CB332" s="1"/>
      <c r="CC332" s="1"/>
    </row>
    <row r="333" spans="1:81" ht="18.75" x14ac:dyDescent="0.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86"/>
      <c r="T333" s="1"/>
      <c r="U333" s="1"/>
      <c r="V333" s="89"/>
      <c r="W333" s="3"/>
      <c r="X333" s="3"/>
      <c r="Y333" s="3"/>
      <c r="Z333" s="3"/>
      <c r="AA333" s="3"/>
      <c r="AB333" s="3"/>
      <c r="AC333" s="3"/>
      <c r="AD333" s="3"/>
      <c r="AE333" s="3"/>
      <c r="AF333" s="1"/>
      <c r="AG333" s="1"/>
      <c r="AH333" s="1"/>
      <c r="AI333" s="1"/>
      <c r="AJ333" s="1"/>
      <c r="AK333" s="1"/>
      <c r="AL333" s="1"/>
      <c r="AM333" s="86"/>
      <c r="AN333" s="1"/>
      <c r="AO333" s="1"/>
      <c r="AP333" s="1"/>
      <c r="AQ333" s="86"/>
      <c r="AR333" s="9"/>
      <c r="AS333" s="9"/>
      <c r="AT333" s="9"/>
      <c r="AU333" s="9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  <c r="BL333" s="1"/>
      <c r="BM333" s="1"/>
      <c r="BN333" s="1"/>
      <c r="BO333" s="1"/>
      <c r="BP333" s="1"/>
      <c r="BQ333" s="1"/>
      <c r="BR333" s="1"/>
      <c r="BS333" s="1"/>
      <c r="BT333" s="1"/>
      <c r="BU333" s="1"/>
      <c r="BV333" s="1"/>
      <c r="BW333" s="1"/>
      <c r="BX333" s="1"/>
      <c r="BY333" s="1"/>
      <c r="BZ333" s="1"/>
      <c r="CA333" s="1"/>
      <c r="CB333" s="1"/>
      <c r="CC333" s="1"/>
    </row>
    <row r="334" spans="1:81" ht="18.75" x14ac:dyDescent="0.3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86"/>
      <c r="T334" s="1"/>
      <c r="U334" s="1"/>
      <c r="V334" s="89"/>
      <c r="W334" s="3"/>
      <c r="X334" s="3"/>
      <c r="Y334" s="3"/>
      <c r="Z334" s="3"/>
      <c r="AA334" s="3"/>
      <c r="AB334" s="3"/>
      <c r="AC334" s="3"/>
      <c r="AD334" s="3"/>
      <c r="AE334" s="3"/>
      <c r="AF334" s="1"/>
      <c r="AG334" s="1"/>
      <c r="AH334" s="1"/>
      <c r="AI334" s="1"/>
      <c r="AJ334" s="1"/>
      <c r="AK334" s="1"/>
      <c r="AL334" s="1"/>
      <c r="AM334" s="86"/>
      <c r="AN334" s="1"/>
      <c r="AO334" s="1"/>
      <c r="AP334" s="1"/>
      <c r="AQ334" s="86"/>
      <c r="AR334" s="9"/>
      <c r="AS334" s="9"/>
      <c r="AT334" s="9"/>
      <c r="AU334" s="9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  <c r="BL334" s="1"/>
      <c r="BM334" s="1"/>
      <c r="BN334" s="1"/>
      <c r="BO334" s="1"/>
      <c r="BP334" s="1"/>
      <c r="BQ334" s="1"/>
      <c r="BR334" s="1"/>
      <c r="BS334" s="1"/>
      <c r="BT334" s="1"/>
      <c r="BU334" s="1"/>
      <c r="BV334" s="1"/>
      <c r="BW334" s="1"/>
      <c r="BX334" s="1"/>
      <c r="BY334" s="1"/>
      <c r="BZ334" s="1"/>
      <c r="CA334" s="1"/>
      <c r="CB334" s="1"/>
      <c r="CC334" s="1"/>
    </row>
    <row r="335" spans="1:81" ht="18.75" x14ac:dyDescent="0.3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86"/>
      <c r="T335" s="1"/>
      <c r="U335" s="1"/>
      <c r="V335" s="89"/>
      <c r="W335" s="3"/>
      <c r="X335" s="3"/>
      <c r="Y335" s="3"/>
      <c r="Z335" s="3"/>
      <c r="AA335" s="3"/>
      <c r="AB335" s="3"/>
      <c r="AC335" s="3"/>
      <c r="AD335" s="3"/>
      <c r="AE335" s="3"/>
      <c r="AF335" s="1"/>
      <c r="AG335" s="1"/>
      <c r="AH335" s="1"/>
      <c r="AI335" s="1"/>
      <c r="AJ335" s="1"/>
      <c r="AK335" s="1"/>
      <c r="AL335" s="1"/>
      <c r="AM335" s="86"/>
      <c r="AN335" s="1"/>
      <c r="AO335" s="1"/>
      <c r="AP335" s="1"/>
      <c r="AQ335" s="86"/>
      <c r="AR335" s="9"/>
      <c r="AS335" s="9"/>
      <c r="AT335" s="9"/>
      <c r="AU335" s="9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  <c r="BL335" s="1"/>
      <c r="BM335" s="1"/>
      <c r="BN335" s="1"/>
      <c r="BO335" s="1"/>
      <c r="BP335" s="1"/>
      <c r="BQ335" s="1"/>
      <c r="BR335" s="1"/>
      <c r="BS335" s="1"/>
      <c r="BT335" s="1"/>
      <c r="BU335" s="1"/>
      <c r="BV335" s="1"/>
      <c r="BW335" s="1"/>
      <c r="BX335" s="1"/>
      <c r="BY335" s="1"/>
      <c r="BZ335" s="1"/>
      <c r="CA335" s="1"/>
      <c r="CB335" s="1"/>
      <c r="CC335" s="1"/>
    </row>
    <row r="336" spans="1:81" ht="18.75" x14ac:dyDescent="0.3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86"/>
      <c r="T336" s="1"/>
      <c r="U336" s="1"/>
      <c r="V336" s="89"/>
      <c r="W336" s="3"/>
      <c r="X336" s="3"/>
      <c r="Y336" s="3"/>
      <c r="Z336" s="3"/>
      <c r="AA336" s="3"/>
      <c r="AB336" s="3"/>
      <c r="AC336" s="3"/>
      <c r="AD336" s="3"/>
      <c r="AE336" s="3"/>
      <c r="AF336" s="1"/>
      <c r="AG336" s="1"/>
      <c r="AH336" s="1"/>
      <c r="AI336" s="1"/>
      <c r="AJ336" s="1"/>
      <c r="AK336" s="1"/>
      <c r="AL336" s="1"/>
      <c r="AM336" s="86"/>
      <c r="AN336" s="1"/>
      <c r="AO336" s="1"/>
      <c r="AP336" s="1"/>
      <c r="AQ336" s="86"/>
      <c r="AR336" s="9"/>
      <c r="AS336" s="9"/>
      <c r="AT336" s="9"/>
      <c r="AU336" s="9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  <c r="BL336" s="1"/>
      <c r="BM336" s="1"/>
      <c r="BN336" s="1"/>
      <c r="BO336" s="1"/>
      <c r="BP336" s="1"/>
      <c r="BQ336" s="1"/>
      <c r="BR336" s="1"/>
      <c r="BS336" s="1"/>
      <c r="BT336" s="1"/>
      <c r="BU336" s="1"/>
      <c r="BV336" s="1"/>
      <c r="BW336" s="1"/>
      <c r="BX336" s="1"/>
      <c r="BY336" s="1"/>
      <c r="BZ336" s="1"/>
      <c r="CA336" s="1"/>
      <c r="CB336" s="1"/>
      <c r="CC336" s="1"/>
    </row>
    <row r="337" spans="1:81" ht="18.75" x14ac:dyDescent="0.3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86"/>
      <c r="T337" s="1"/>
      <c r="U337" s="1"/>
      <c r="V337" s="89"/>
      <c r="W337" s="3"/>
      <c r="X337" s="3"/>
      <c r="Y337" s="3"/>
      <c r="Z337" s="3"/>
      <c r="AA337" s="3"/>
      <c r="AB337" s="3"/>
      <c r="AC337" s="3"/>
      <c r="AD337" s="3"/>
      <c r="AE337" s="3"/>
      <c r="AF337" s="1"/>
      <c r="AG337" s="1"/>
      <c r="AH337" s="1"/>
      <c r="AI337" s="1"/>
      <c r="AJ337" s="1"/>
      <c r="AK337" s="1"/>
      <c r="AL337" s="1"/>
      <c r="AM337" s="86"/>
      <c r="AN337" s="1"/>
      <c r="AO337" s="1"/>
      <c r="AP337" s="1"/>
      <c r="AQ337" s="86"/>
      <c r="AR337" s="9"/>
      <c r="AS337" s="9"/>
      <c r="AT337" s="9"/>
      <c r="AU337" s="9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  <c r="BL337" s="1"/>
      <c r="BM337" s="1"/>
      <c r="BN337" s="1"/>
      <c r="BO337" s="1"/>
      <c r="BP337" s="1"/>
      <c r="BQ337" s="1"/>
      <c r="BR337" s="1"/>
      <c r="BS337" s="1"/>
      <c r="BT337" s="1"/>
      <c r="BU337" s="1"/>
      <c r="BV337" s="1"/>
      <c r="BW337" s="1"/>
      <c r="BX337" s="1"/>
      <c r="BY337" s="1"/>
      <c r="BZ337" s="1"/>
      <c r="CA337" s="1"/>
      <c r="CB337" s="1"/>
      <c r="CC337" s="1"/>
    </row>
    <row r="338" spans="1:81" ht="18.75" x14ac:dyDescent="0.3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86"/>
      <c r="T338" s="1"/>
      <c r="U338" s="1"/>
      <c r="V338" s="89"/>
      <c r="W338" s="3"/>
      <c r="X338" s="3"/>
      <c r="Y338" s="3"/>
      <c r="Z338" s="3"/>
      <c r="AA338" s="3"/>
      <c r="AB338" s="3"/>
      <c r="AC338" s="3"/>
      <c r="AD338" s="3"/>
      <c r="AE338" s="3"/>
      <c r="AF338" s="1"/>
      <c r="AG338" s="1"/>
      <c r="AH338" s="1"/>
      <c r="AI338" s="1"/>
      <c r="AJ338" s="1"/>
      <c r="AK338" s="1"/>
      <c r="AL338" s="1"/>
      <c r="AM338" s="86"/>
      <c r="AN338" s="1"/>
      <c r="AO338" s="1"/>
      <c r="AP338" s="1"/>
      <c r="AQ338" s="86"/>
      <c r="AR338" s="9"/>
      <c r="AS338" s="9"/>
      <c r="AT338" s="9"/>
      <c r="AU338" s="9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  <c r="BL338" s="1"/>
      <c r="BM338" s="1"/>
      <c r="BN338" s="1"/>
      <c r="BO338" s="1"/>
      <c r="BP338" s="1"/>
      <c r="BQ338" s="1"/>
      <c r="BR338" s="1"/>
      <c r="BS338" s="1"/>
      <c r="BT338" s="1"/>
      <c r="BU338" s="1"/>
      <c r="BV338" s="1"/>
      <c r="BW338" s="1"/>
      <c r="BX338" s="1"/>
      <c r="BY338" s="1"/>
      <c r="BZ338" s="1"/>
      <c r="CA338" s="1"/>
      <c r="CB338" s="1"/>
      <c r="CC338" s="1"/>
    </row>
    <row r="339" spans="1:81" ht="18.75" x14ac:dyDescent="0.3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86"/>
      <c r="T339" s="1"/>
      <c r="U339" s="1"/>
      <c r="V339" s="89"/>
      <c r="W339" s="3"/>
      <c r="X339" s="3"/>
      <c r="Y339" s="3"/>
      <c r="Z339" s="3"/>
      <c r="AA339" s="3"/>
      <c r="AB339" s="3"/>
      <c r="AC339" s="3"/>
      <c r="AD339" s="3"/>
      <c r="AE339" s="3"/>
      <c r="AF339" s="1"/>
      <c r="AG339" s="1"/>
      <c r="AH339" s="1"/>
      <c r="AI339" s="1"/>
      <c r="AJ339" s="1"/>
      <c r="AK339" s="1"/>
      <c r="AL339" s="1"/>
      <c r="AM339" s="86"/>
      <c r="AN339" s="1"/>
      <c r="AO339" s="1"/>
      <c r="AP339" s="1"/>
      <c r="AQ339" s="86"/>
      <c r="AR339" s="9"/>
      <c r="AS339" s="9"/>
      <c r="AT339" s="9"/>
      <c r="AU339" s="9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  <c r="BL339" s="1"/>
      <c r="BM339" s="1"/>
      <c r="BN339" s="1"/>
      <c r="BO339" s="1"/>
      <c r="BP339" s="1"/>
      <c r="BQ339" s="1"/>
      <c r="BR339" s="1"/>
      <c r="BS339" s="1"/>
      <c r="BT339" s="1"/>
      <c r="BU339" s="1"/>
      <c r="BV339" s="1"/>
      <c r="BW339" s="1"/>
      <c r="BX339" s="1"/>
      <c r="BY339" s="1"/>
      <c r="BZ339" s="1"/>
      <c r="CA339" s="1"/>
      <c r="CB339" s="1"/>
      <c r="CC339" s="1"/>
    </row>
    <row r="340" spans="1:81" ht="18.75" x14ac:dyDescent="0.3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86"/>
      <c r="T340" s="1"/>
      <c r="U340" s="1"/>
      <c r="V340" s="89"/>
      <c r="W340" s="3"/>
      <c r="X340" s="3"/>
      <c r="Y340" s="3"/>
      <c r="Z340" s="3"/>
      <c r="AA340" s="3"/>
      <c r="AB340" s="3"/>
      <c r="AC340" s="3"/>
      <c r="AD340" s="3"/>
      <c r="AE340" s="3"/>
      <c r="AF340" s="1"/>
      <c r="AG340" s="1"/>
      <c r="AH340" s="1"/>
      <c r="AI340" s="1"/>
      <c r="AJ340" s="1"/>
      <c r="AK340" s="1"/>
      <c r="AL340" s="1"/>
      <c r="AM340" s="86"/>
      <c r="AN340" s="1"/>
      <c r="AO340" s="1"/>
      <c r="AP340" s="1"/>
      <c r="AQ340" s="86"/>
      <c r="AR340" s="9"/>
      <c r="AS340" s="9"/>
      <c r="AT340" s="9"/>
      <c r="AU340" s="9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  <c r="BL340" s="1"/>
      <c r="BM340" s="1"/>
      <c r="BN340" s="1"/>
      <c r="BO340" s="1"/>
      <c r="BP340" s="1"/>
      <c r="BQ340" s="1"/>
      <c r="BR340" s="1"/>
      <c r="BS340" s="1"/>
      <c r="BT340" s="1"/>
      <c r="BU340" s="1"/>
      <c r="BV340" s="1"/>
      <c r="BW340" s="1"/>
      <c r="BX340" s="1"/>
      <c r="BY340" s="1"/>
      <c r="BZ340" s="1"/>
      <c r="CA340" s="1"/>
      <c r="CB340" s="1"/>
      <c r="CC340" s="1"/>
    </row>
    <row r="341" spans="1:81" ht="18.75" x14ac:dyDescent="0.3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86"/>
      <c r="T341" s="1"/>
      <c r="U341" s="1"/>
      <c r="V341" s="89"/>
      <c r="W341" s="3"/>
      <c r="X341" s="3"/>
      <c r="Y341" s="3"/>
      <c r="Z341" s="3"/>
      <c r="AA341" s="3"/>
      <c r="AB341" s="3"/>
      <c r="AC341" s="3"/>
      <c r="AD341" s="3"/>
      <c r="AE341" s="3"/>
      <c r="AF341" s="1"/>
      <c r="AG341" s="1"/>
      <c r="AH341" s="1"/>
      <c r="AI341" s="1"/>
      <c r="AJ341" s="1"/>
      <c r="AK341" s="1"/>
      <c r="AL341" s="1"/>
      <c r="AM341" s="86"/>
      <c r="AN341" s="1"/>
      <c r="AO341" s="1"/>
      <c r="AP341" s="1"/>
      <c r="AQ341" s="86"/>
      <c r="AR341" s="9"/>
      <c r="AS341" s="9"/>
      <c r="AT341" s="9"/>
      <c r="AU341" s="9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  <c r="BL341" s="1"/>
      <c r="BM341" s="1"/>
      <c r="BN341" s="1"/>
      <c r="BO341" s="1"/>
      <c r="BP341" s="1"/>
      <c r="BQ341" s="1"/>
      <c r="BR341" s="1"/>
      <c r="BS341" s="1"/>
      <c r="BT341" s="1"/>
      <c r="BU341" s="1"/>
      <c r="BV341" s="1"/>
      <c r="BW341" s="1"/>
      <c r="BX341" s="1"/>
      <c r="BY341" s="1"/>
      <c r="BZ341" s="1"/>
      <c r="CA341" s="1"/>
      <c r="CB341" s="1"/>
      <c r="CC341" s="1"/>
    </row>
    <row r="342" spans="1:81" ht="18.75" x14ac:dyDescent="0.3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86"/>
      <c r="T342" s="1"/>
      <c r="U342" s="1"/>
      <c r="V342" s="89"/>
      <c r="W342" s="3"/>
      <c r="X342" s="3"/>
      <c r="Y342" s="3"/>
      <c r="Z342" s="3"/>
      <c r="AA342" s="3"/>
      <c r="AB342" s="3"/>
      <c r="AC342" s="3"/>
      <c r="AD342" s="3"/>
      <c r="AE342" s="3"/>
      <c r="AF342" s="1"/>
      <c r="AG342" s="1"/>
      <c r="AH342" s="1"/>
      <c r="AI342" s="1"/>
      <c r="AJ342" s="1"/>
      <c r="AK342" s="1"/>
      <c r="AL342" s="1"/>
      <c r="AM342" s="86"/>
      <c r="AN342" s="1"/>
      <c r="AO342" s="1"/>
      <c r="AP342" s="1"/>
      <c r="AQ342" s="86"/>
      <c r="AR342" s="9"/>
      <c r="AS342" s="9"/>
      <c r="AT342" s="9"/>
      <c r="AU342" s="9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  <c r="BL342" s="1"/>
      <c r="BM342" s="1"/>
      <c r="BN342" s="1"/>
      <c r="BO342" s="1"/>
      <c r="BP342" s="1"/>
      <c r="BQ342" s="1"/>
      <c r="BR342" s="1"/>
      <c r="BS342" s="1"/>
      <c r="BT342" s="1"/>
      <c r="BU342" s="1"/>
      <c r="BV342" s="1"/>
      <c r="BW342" s="1"/>
      <c r="BX342" s="1"/>
      <c r="BY342" s="1"/>
      <c r="BZ342" s="1"/>
      <c r="CA342" s="1"/>
      <c r="CB342" s="1"/>
      <c r="CC342" s="1"/>
    </row>
    <row r="343" spans="1:81" ht="18.75" x14ac:dyDescent="0.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86"/>
      <c r="T343" s="1"/>
      <c r="U343" s="1"/>
      <c r="V343" s="89"/>
      <c r="W343" s="3"/>
      <c r="X343" s="3"/>
      <c r="Y343" s="3"/>
      <c r="Z343" s="3"/>
      <c r="AA343" s="3"/>
      <c r="AB343" s="3"/>
      <c r="AC343" s="3"/>
      <c r="AD343" s="3"/>
      <c r="AE343" s="3"/>
      <c r="AF343" s="1"/>
      <c r="AG343" s="1"/>
      <c r="AH343" s="1"/>
      <c r="AI343" s="1"/>
      <c r="AJ343" s="1"/>
      <c r="AK343" s="1"/>
      <c r="AL343" s="1"/>
      <c r="AM343" s="86"/>
      <c r="AN343" s="1"/>
      <c r="AO343" s="1"/>
      <c r="AP343" s="1"/>
      <c r="AQ343" s="86"/>
      <c r="AR343" s="9"/>
      <c r="AS343" s="9"/>
      <c r="AT343" s="9"/>
      <c r="AU343" s="9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  <c r="BL343" s="1"/>
      <c r="BM343" s="1"/>
      <c r="BN343" s="1"/>
      <c r="BO343" s="1"/>
      <c r="BP343" s="1"/>
      <c r="BQ343" s="1"/>
      <c r="BR343" s="1"/>
      <c r="BS343" s="1"/>
      <c r="BT343" s="1"/>
      <c r="BU343" s="1"/>
      <c r="BV343" s="1"/>
      <c r="BW343" s="1"/>
      <c r="BX343" s="1"/>
      <c r="BY343" s="1"/>
      <c r="BZ343" s="1"/>
      <c r="CA343" s="1"/>
      <c r="CB343" s="1"/>
      <c r="CC343" s="1"/>
    </row>
    <row r="344" spans="1:81" ht="18.75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86"/>
      <c r="T344" s="1"/>
      <c r="U344" s="1"/>
      <c r="V344" s="89"/>
      <c r="W344" s="3"/>
      <c r="X344" s="3"/>
      <c r="Y344" s="3"/>
      <c r="Z344" s="3"/>
      <c r="AA344" s="3"/>
      <c r="AB344" s="3"/>
      <c r="AC344" s="3"/>
      <c r="AD344" s="3"/>
      <c r="AE344" s="3"/>
      <c r="AF344" s="1"/>
      <c r="AG344" s="1"/>
      <c r="AH344" s="1"/>
      <c r="AI344" s="1"/>
      <c r="AJ344" s="1"/>
      <c r="AK344" s="1"/>
      <c r="AL344" s="1"/>
      <c r="AM344" s="86"/>
      <c r="AN344" s="1"/>
      <c r="AO344" s="1"/>
      <c r="AP344" s="1"/>
      <c r="AQ344" s="86"/>
      <c r="AR344" s="9"/>
      <c r="AS344" s="9"/>
      <c r="AT344" s="9"/>
      <c r="AU344" s="9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  <c r="BL344" s="1"/>
      <c r="BM344" s="1"/>
      <c r="BN344" s="1"/>
      <c r="BO344" s="1"/>
      <c r="BP344" s="1"/>
      <c r="BQ344" s="1"/>
      <c r="BR344" s="1"/>
      <c r="BS344" s="1"/>
      <c r="BT344" s="1"/>
      <c r="BU344" s="1"/>
      <c r="BV344" s="1"/>
      <c r="BW344" s="1"/>
      <c r="BX344" s="1"/>
      <c r="BY344" s="1"/>
      <c r="BZ344" s="1"/>
      <c r="CA344" s="1"/>
      <c r="CB344" s="1"/>
      <c r="CC344" s="1"/>
    </row>
    <row r="345" spans="1:81" ht="18.75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86"/>
      <c r="T345" s="1"/>
      <c r="U345" s="1"/>
      <c r="V345" s="89"/>
      <c r="W345" s="3"/>
      <c r="X345" s="3"/>
      <c r="Y345" s="3"/>
      <c r="Z345" s="3"/>
      <c r="AA345" s="3"/>
      <c r="AB345" s="3"/>
      <c r="AC345" s="3"/>
      <c r="AD345" s="3"/>
      <c r="AE345" s="3"/>
      <c r="AF345" s="1"/>
      <c r="AG345" s="1"/>
      <c r="AH345" s="1"/>
      <c r="AI345" s="1"/>
      <c r="AJ345" s="1"/>
      <c r="AK345" s="1"/>
      <c r="AL345" s="1"/>
      <c r="AM345" s="86"/>
      <c r="AN345" s="1"/>
      <c r="AO345" s="1"/>
      <c r="AP345" s="1"/>
      <c r="AQ345" s="86"/>
      <c r="AR345" s="9"/>
      <c r="AS345" s="9"/>
      <c r="AT345" s="9"/>
      <c r="AU345" s="9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  <c r="BL345" s="1"/>
      <c r="BM345" s="1"/>
      <c r="BN345" s="1"/>
      <c r="BO345" s="1"/>
      <c r="BP345" s="1"/>
      <c r="BQ345" s="1"/>
      <c r="BR345" s="1"/>
      <c r="BS345" s="1"/>
      <c r="BT345" s="1"/>
      <c r="BU345" s="1"/>
      <c r="BV345" s="1"/>
      <c r="BW345" s="1"/>
      <c r="BX345" s="1"/>
      <c r="BY345" s="1"/>
      <c r="BZ345" s="1"/>
      <c r="CA345" s="1"/>
      <c r="CB345" s="1"/>
      <c r="CC345" s="1"/>
    </row>
    <row r="346" spans="1:81" ht="18.75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86"/>
      <c r="T346" s="1"/>
      <c r="U346" s="1"/>
      <c r="V346" s="89"/>
      <c r="W346" s="3"/>
      <c r="X346" s="3"/>
      <c r="Y346" s="3"/>
      <c r="Z346" s="3"/>
      <c r="AA346" s="3"/>
      <c r="AB346" s="3"/>
      <c r="AC346" s="3"/>
      <c r="AD346" s="3"/>
      <c r="AE346" s="3"/>
      <c r="AF346" s="1"/>
      <c r="AG346" s="1"/>
      <c r="AH346" s="1"/>
      <c r="AI346" s="1"/>
      <c r="AJ346" s="1"/>
      <c r="AK346" s="1"/>
      <c r="AL346" s="1"/>
      <c r="AM346" s="86"/>
      <c r="AN346" s="1"/>
      <c r="AO346" s="1"/>
      <c r="AP346" s="1"/>
      <c r="AQ346" s="86"/>
      <c r="AR346" s="9"/>
      <c r="AS346" s="9"/>
      <c r="AT346" s="9"/>
      <c r="AU346" s="9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  <c r="BL346" s="1"/>
      <c r="BM346" s="1"/>
      <c r="BN346" s="1"/>
      <c r="BO346" s="1"/>
      <c r="BP346" s="1"/>
      <c r="BQ346" s="1"/>
      <c r="BR346" s="1"/>
      <c r="BS346" s="1"/>
      <c r="BT346" s="1"/>
      <c r="BU346" s="1"/>
      <c r="BV346" s="1"/>
      <c r="BW346" s="1"/>
      <c r="BX346" s="1"/>
      <c r="BY346" s="1"/>
      <c r="BZ346" s="1"/>
      <c r="CA346" s="1"/>
      <c r="CB346" s="1"/>
      <c r="CC346" s="1"/>
    </row>
    <row r="347" spans="1:81" ht="18.75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86"/>
      <c r="T347" s="1"/>
      <c r="U347" s="1"/>
      <c r="V347" s="89"/>
      <c r="W347" s="3"/>
      <c r="X347" s="3"/>
      <c r="Y347" s="3"/>
      <c r="Z347" s="3"/>
      <c r="AA347" s="3"/>
      <c r="AB347" s="3"/>
      <c r="AC347" s="3"/>
      <c r="AD347" s="3"/>
      <c r="AE347" s="3"/>
      <c r="AF347" s="1"/>
      <c r="AG347" s="1"/>
      <c r="AH347" s="1"/>
      <c r="AI347" s="1"/>
      <c r="AJ347" s="1"/>
      <c r="AK347" s="1"/>
      <c r="AL347" s="1"/>
      <c r="AM347" s="86"/>
      <c r="AN347" s="1"/>
      <c r="AO347" s="1"/>
      <c r="AP347" s="1"/>
      <c r="AQ347" s="86"/>
      <c r="AR347" s="9"/>
      <c r="AS347" s="9"/>
      <c r="AT347" s="9"/>
      <c r="AU347" s="9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  <c r="BL347" s="1"/>
      <c r="BM347" s="1"/>
      <c r="BN347" s="1"/>
      <c r="BO347" s="1"/>
      <c r="BP347" s="1"/>
      <c r="BQ347" s="1"/>
      <c r="BR347" s="1"/>
      <c r="BS347" s="1"/>
      <c r="BT347" s="1"/>
      <c r="BU347" s="1"/>
      <c r="BV347" s="1"/>
      <c r="BW347" s="1"/>
      <c r="BX347" s="1"/>
      <c r="BY347" s="1"/>
      <c r="BZ347" s="1"/>
      <c r="CA347" s="1"/>
      <c r="CB347" s="1"/>
      <c r="CC347" s="1"/>
    </row>
    <row r="348" spans="1:81" ht="18.75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86"/>
      <c r="T348" s="1"/>
      <c r="U348" s="1"/>
      <c r="V348" s="89"/>
      <c r="W348" s="3"/>
      <c r="X348" s="3"/>
      <c r="Y348" s="3"/>
      <c r="Z348" s="3"/>
      <c r="AA348" s="3"/>
      <c r="AB348" s="3"/>
      <c r="AC348" s="3"/>
      <c r="AD348" s="3"/>
      <c r="AE348" s="3"/>
      <c r="AF348" s="1"/>
      <c r="AG348" s="1"/>
      <c r="AH348" s="1"/>
      <c r="AI348" s="1"/>
      <c r="AJ348" s="1"/>
      <c r="AK348" s="1"/>
      <c r="AL348" s="1"/>
      <c r="AM348" s="86"/>
      <c r="AN348" s="1"/>
      <c r="AO348" s="1"/>
      <c r="AP348" s="1"/>
      <c r="AQ348" s="86"/>
      <c r="AR348" s="9"/>
      <c r="AS348" s="9"/>
      <c r="AT348" s="9"/>
      <c r="AU348" s="9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  <c r="BL348" s="1"/>
      <c r="BM348" s="1"/>
      <c r="BN348" s="1"/>
      <c r="BO348" s="1"/>
      <c r="BP348" s="1"/>
      <c r="BQ348" s="1"/>
      <c r="BR348" s="1"/>
      <c r="BS348" s="1"/>
      <c r="BT348" s="1"/>
      <c r="BU348" s="1"/>
      <c r="BV348" s="1"/>
      <c r="BW348" s="1"/>
      <c r="BX348" s="1"/>
      <c r="BY348" s="1"/>
      <c r="BZ348" s="1"/>
      <c r="CA348" s="1"/>
      <c r="CB348" s="1"/>
      <c r="CC348" s="1"/>
    </row>
    <row r="349" spans="1:81" ht="18.75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86"/>
      <c r="T349" s="1"/>
      <c r="U349" s="1"/>
      <c r="V349" s="89"/>
      <c r="W349" s="3"/>
      <c r="X349" s="3"/>
      <c r="Y349" s="3"/>
      <c r="Z349" s="3"/>
      <c r="AA349" s="3"/>
      <c r="AB349" s="3"/>
      <c r="AC349" s="3"/>
      <c r="AD349" s="3"/>
      <c r="AE349" s="3"/>
      <c r="AF349" s="1"/>
      <c r="AG349" s="1"/>
      <c r="AH349" s="1"/>
      <c r="AI349" s="1"/>
      <c r="AJ349" s="1"/>
      <c r="AK349" s="1"/>
      <c r="AL349" s="1"/>
      <c r="AM349" s="86"/>
      <c r="AN349" s="1"/>
      <c r="AO349" s="1"/>
      <c r="AP349" s="1"/>
      <c r="AQ349" s="86"/>
      <c r="AR349" s="9"/>
      <c r="AS349" s="9"/>
      <c r="AT349" s="9"/>
      <c r="AU349" s="9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  <c r="BL349" s="1"/>
      <c r="BM349" s="1"/>
      <c r="BN349" s="1"/>
      <c r="BO349" s="1"/>
      <c r="BP349" s="1"/>
      <c r="BQ349" s="1"/>
      <c r="BR349" s="1"/>
      <c r="BS349" s="1"/>
      <c r="BT349" s="1"/>
      <c r="BU349" s="1"/>
      <c r="BV349" s="1"/>
      <c r="BW349" s="1"/>
      <c r="BX349" s="1"/>
      <c r="BY349" s="1"/>
      <c r="BZ349" s="1"/>
      <c r="CA349" s="1"/>
      <c r="CB349" s="1"/>
      <c r="CC349" s="1"/>
    </row>
    <row r="350" spans="1:81" ht="18.75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86"/>
      <c r="T350" s="1"/>
      <c r="U350" s="1"/>
      <c r="V350" s="89"/>
      <c r="W350" s="3"/>
      <c r="X350" s="3"/>
      <c r="Y350" s="3"/>
      <c r="Z350" s="3"/>
      <c r="AA350" s="3"/>
      <c r="AB350" s="3"/>
      <c r="AC350" s="3"/>
      <c r="AD350" s="3"/>
      <c r="AE350" s="3"/>
      <c r="AF350" s="1"/>
      <c r="AG350" s="1"/>
      <c r="AH350" s="1"/>
      <c r="AI350" s="1"/>
      <c r="AJ350" s="1"/>
      <c r="AK350" s="1"/>
      <c r="AL350" s="1"/>
      <c r="AM350" s="86"/>
      <c r="AN350" s="1"/>
      <c r="AO350" s="1"/>
      <c r="AP350" s="1"/>
      <c r="AQ350" s="86"/>
      <c r="AR350" s="9"/>
      <c r="AS350" s="9"/>
      <c r="AT350" s="9"/>
      <c r="AU350" s="9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  <c r="BL350" s="1"/>
      <c r="BM350" s="1"/>
      <c r="BN350" s="1"/>
      <c r="BO350" s="1"/>
      <c r="BP350" s="1"/>
      <c r="BQ350" s="1"/>
      <c r="BR350" s="1"/>
      <c r="BS350" s="1"/>
      <c r="BT350" s="1"/>
      <c r="BU350" s="1"/>
      <c r="BV350" s="1"/>
      <c r="BW350" s="1"/>
      <c r="BX350" s="1"/>
      <c r="BY350" s="1"/>
      <c r="BZ350" s="1"/>
      <c r="CA350" s="1"/>
      <c r="CB350" s="1"/>
      <c r="CC350" s="1"/>
    </row>
    <row r="351" spans="1:81" ht="18.75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86"/>
      <c r="T351" s="1"/>
      <c r="U351" s="1"/>
      <c r="V351" s="89"/>
      <c r="W351" s="3"/>
      <c r="X351" s="3"/>
      <c r="Y351" s="3"/>
      <c r="Z351" s="3"/>
      <c r="AA351" s="3"/>
      <c r="AB351" s="3"/>
      <c r="AC351" s="3"/>
      <c r="AD351" s="3"/>
      <c r="AE351" s="3"/>
      <c r="AF351" s="1"/>
      <c r="AG351" s="1"/>
      <c r="AH351" s="1"/>
      <c r="AI351" s="1"/>
      <c r="AJ351" s="1"/>
      <c r="AK351" s="1"/>
      <c r="AL351" s="1"/>
      <c r="AM351" s="86"/>
      <c r="AN351" s="1"/>
      <c r="AO351" s="1"/>
      <c r="AP351" s="1"/>
      <c r="AQ351" s="86"/>
      <c r="AR351" s="9"/>
      <c r="AS351" s="9"/>
      <c r="AT351" s="9"/>
      <c r="AU351" s="9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  <c r="BL351" s="1"/>
      <c r="BM351" s="1"/>
      <c r="BN351" s="1"/>
      <c r="BO351" s="1"/>
      <c r="BP351" s="1"/>
      <c r="BQ351" s="1"/>
      <c r="BR351" s="1"/>
      <c r="BS351" s="1"/>
      <c r="BT351" s="1"/>
      <c r="BU351" s="1"/>
      <c r="BV351" s="1"/>
      <c r="BW351" s="1"/>
      <c r="BX351" s="1"/>
      <c r="BY351" s="1"/>
      <c r="BZ351" s="1"/>
      <c r="CA351" s="1"/>
      <c r="CB351" s="1"/>
      <c r="CC351" s="1"/>
    </row>
    <row r="352" spans="1:81" ht="18.75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86"/>
      <c r="T352" s="1"/>
      <c r="U352" s="1"/>
      <c r="V352" s="89"/>
      <c r="W352" s="3"/>
      <c r="X352" s="3"/>
      <c r="Y352" s="3"/>
      <c r="Z352" s="3"/>
      <c r="AA352" s="3"/>
      <c r="AB352" s="3"/>
      <c r="AC352" s="3"/>
      <c r="AD352" s="3"/>
      <c r="AE352" s="3"/>
      <c r="AF352" s="1"/>
      <c r="AG352" s="1"/>
      <c r="AH352" s="1"/>
      <c r="AI352" s="1"/>
      <c r="AJ352" s="1"/>
      <c r="AK352" s="1"/>
      <c r="AL352" s="1"/>
      <c r="AM352" s="86"/>
      <c r="AN352" s="1"/>
      <c r="AO352" s="1"/>
      <c r="AP352" s="1"/>
      <c r="AQ352" s="86"/>
      <c r="AR352" s="9"/>
      <c r="AS352" s="9"/>
      <c r="AT352" s="9"/>
      <c r="AU352" s="9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  <c r="BL352" s="1"/>
      <c r="BM352" s="1"/>
      <c r="BN352" s="1"/>
      <c r="BO352" s="1"/>
      <c r="BP352" s="1"/>
      <c r="BQ352" s="1"/>
      <c r="BR352" s="1"/>
      <c r="BS352" s="1"/>
      <c r="BT352" s="1"/>
      <c r="BU352" s="1"/>
      <c r="BV352" s="1"/>
      <c r="BW352" s="1"/>
      <c r="BX352" s="1"/>
      <c r="BY352" s="1"/>
      <c r="BZ352" s="1"/>
      <c r="CA352" s="1"/>
      <c r="CB352" s="1"/>
      <c r="CC352" s="1"/>
    </row>
    <row r="353" spans="1:81" ht="18.75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86"/>
      <c r="T353" s="1"/>
      <c r="U353" s="1"/>
      <c r="V353" s="89"/>
      <c r="W353" s="3"/>
      <c r="X353" s="3"/>
      <c r="Y353" s="3"/>
      <c r="Z353" s="3"/>
      <c r="AA353" s="3"/>
      <c r="AB353" s="3"/>
      <c r="AC353" s="3"/>
      <c r="AD353" s="3"/>
      <c r="AE353" s="3"/>
      <c r="AF353" s="1"/>
      <c r="AG353" s="1"/>
      <c r="AH353" s="1"/>
      <c r="AI353" s="1"/>
      <c r="AJ353" s="1"/>
      <c r="AK353" s="1"/>
      <c r="AL353" s="1"/>
      <c r="AM353" s="86"/>
      <c r="AN353" s="1"/>
      <c r="AO353" s="1"/>
      <c r="AP353" s="1"/>
      <c r="AQ353" s="86"/>
      <c r="AR353" s="9"/>
      <c r="AS353" s="9"/>
      <c r="AT353" s="9"/>
      <c r="AU353" s="9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  <c r="BL353" s="1"/>
      <c r="BM353" s="1"/>
      <c r="BN353" s="1"/>
      <c r="BO353" s="1"/>
      <c r="BP353" s="1"/>
      <c r="BQ353" s="1"/>
      <c r="BR353" s="1"/>
      <c r="BS353" s="1"/>
      <c r="BT353" s="1"/>
      <c r="BU353" s="1"/>
      <c r="BV353" s="1"/>
      <c r="BW353" s="1"/>
      <c r="BX353" s="1"/>
      <c r="BY353" s="1"/>
      <c r="BZ353" s="1"/>
      <c r="CA353" s="1"/>
      <c r="CB353" s="1"/>
      <c r="CC353" s="1"/>
    </row>
    <row r="354" spans="1:81" ht="18.75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86"/>
      <c r="T354" s="1"/>
      <c r="U354" s="1"/>
      <c r="V354" s="89"/>
      <c r="W354" s="3"/>
      <c r="X354" s="3"/>
      <c r="Y354" s="3"/>
      <c r="Z354" s="3"/>
      <c r="AA354" s="3"/>
      <c r="AB354" s="3"/>
      <c r="AC354" s="3"/>
      <c r="AD354" s="3"/>
      <c r="AE354" s="3"/>
      <c r="AF354" s="1"/>
      <c r="AG354" s="1"/>
      <c r="AH354" s="1"/>
      <c r="AI354" s="1"/>
      <c r="AJ354" s="1"/>
      <c r="AK354" s="1"/>
      <c r="AL354" s="1"/>
      <c r="AM354" s="86"/>
      <c r="AN354" s="1"/>
      <c r="AO354" s="1"/>
      <c r="AP354" s="1"/>
      <c r="AQ354" s="86"/>
      <c r="AR354" s="9"/>
      <c r="AS354" s="9"/>
      <c r="AT354" s="9"/>
      <c r="AU354" s="9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  <c r="BL354" s="1"/>
      <c r="BM354" s="1"/>
      <c r="BN354" s="1"/>
      <c r="BO354" s="1"/>
      <c r="BP354" s="1"/>
      <c r="BQ354" s="1"/>
      <c r="BR354" s="1"/>
      <c r="BS354" s="1"/>
      <c r="BT354" s="1"/>
      <c r="BU354" s="1"/>
      <c r="BV354" s="1"/>
      <c r="BW354" s="1"/>
      <c r="BX354" s="1"/>
      <c r="BY354" s="1"/>
      <c r="BZ354" s="1"/>
      <c r="CA354" s="1"/>
      <c r="CB354" s="1"/>
      <c r="CC354" s="1"/>
    </row>
    <row r="355" spans="1:81" ht="18.75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86"/>
      <c r="T355" s="1"/>
      <c r="U355" s="1"/>
      <c r="V355" s="89"/>
      <c r="W355" s="3"/>
      <c r="X355" s="3"/>
      <c r="Y355" s="3"/>
      <c r="Z355" s="3"/>
      <c r="AA355" s="3"/>
      <c r="AB355" s="3"/>
      <c r="AC355" s="3"/>
      <c r="AD355" s="3"/>
      <c r="AE355" s="3"/>
      <c r="AF355" s="1"/>
      <c r="AG355" s="1"/>
      <c r="AH355" s="1"/>
      <c r="AI355" s="1"/>
      <c r="AJ355" s="1"/>
      <c r="AK355" s="1"/>
      <c r="AL355" s="1"/>
      <c r="AM355" s="86"/>
      <c r="AN355" s="1"/>
      <c r="AO355" s="1"/>
      <c r="AP355" s="1"/>
      <c r="AQ355" s="86"/>
      <c r="AR355" s="9"/>
      <c r="AS355" s="9"/>
      <c r="AT355" s="9"/>
      <c r="AU355" s="9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  <c r="BL355" s="1"/>
      <c r="BM355" s="1"/>
      <c r="BN355" s="1"/>
      <c r="BO355" s="1"/>
      <c r="BP355" s="1"/>
      <c r="BQ355" s="1"/>
      <c r="BR355" s="1"/>
      <c r="BS355" s="1"/>
      <c r="BT355" s="1"/>
      <c r="BU355" s="1"/>
      <c r="BV355" s="1"/>
      <c r="BW355" s="1"/>
      <c r="BX355" s="1"/>
      <c r="BY355" s="1"/>
      <c r="BZ355" s="1"/>
      <c r="CA355" s="1"/>
      <c r="CB355" s="1"/>
      <c r="CC355" s="1"/>
    </row>
    <row r="356" spans="1:81" ht="18.75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86"/>
      <c r="T356" s="1"/>
      <c r="U356" s="1"/>
      <c r="V356" s="89"/>
      <c r="W356" s="3"/>
      <c r="X356" s="3"/>
      <c r="Y356" s="3"/>
      <c r="Z356" s="3"/>
      <c r="AA356" s="3"/>
      <c r="AB356" s="3"/>
      <c r="AC356" s="3"/>
      <c r="AD356" s="3"/>
      <c r="AE356" s="3"/>
      <c r="AF356" s="1"/>
      <c r="AG356" s="1"/>
      <c r="AH356" s="1"/>
      <c r="AI356" s="1"/>
      <c r="AJ356" s="1"/>
      <c r="AK356" s="1"/>
      <c r="AL356" s="1"/>
      <c r="AM356" s="86"/>
      <c r="AN356" s="1"/>
      <c r="AO356" s="1"/>
      <c r="AP356" s="1"/>
      <c r="AQ356" s="86"/>
      <c r="AR356" s="9"/>
      <c r="AS356" s="9"/>
      <c r="AT356" s="9"/>
      <c r="AU356" s="9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  <c r="BL356" s="1"/>
      <c r="BM356" s="1"/>
      <c r="BN356" s="1"/>
      <c r="BO356" s="1"/>
      <c r="BP356" s="1"/>
      <c r="BQ356" s="1"/>
      <c r="BR356" s="1"/>
      <c r="BS356" s="1"/>
      <c r="BT356" s="1"/>
      <c r="BU356" s="1"/>
      <c r="BV356" s="1"/>
      <c r="BW356" s="1"/>
      <c r="BX356" s="1"/>
      <c r="BY356" s="1"/>
      <c r="BZ356" s="1"/>
      <c r="CA356" s="1"/>
      <c r="CB356" s="1"/>
      <c r="CC356" s="1"/>
    </row>
    <row r="357" spans="1:81" ht="18.75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86"/>
      <c r="T357" s="1"/>
      <c r="U357" s="1"/>
      <c r="V357" s="89"/>
      <c r="W357" s="3"/>
      <c r="X357" s="3"/>
      <c r="Y357" s="3"/>
      <c r="Z357" s="3"/>
      <c r="AA357" s="3"/>
      <c r="AB357" s="3"/>
      <c r="AC357" s="3"/>
      <c r="AD357" s="3"/>
      <c r="AE357" s="3"/>
      <c r="AF357" s="1"/>
      <c r="AG357" s="1"/>
      <c r="AH357" s="1"/>
      <c r="AI357" s="1"/>
      <c r="AJ357" s="1"/>
      <c r="AK357" s="1"/>
      <c r="AL357" s="1"/>
      <c r="AM357" s="86"/>
      <c r="AN357" s="1"/>
      <c r="AO357" s="1"/>
      <c r="AP357" s="1"/>
      <c r="AQ357" s="86"/>
      <c r="AR357" s="9"/>
      <c r="AS357" s="9"/>
      <c r="AT357" s="9"/>
      <c r="AU357" s="9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  <c r="BL357" s="1"/>
      <c r="BM357" s="1"/>
      <c r="BN357" s="1"/>
      <c r="BO357" s="1"/>
      <c r="BP357" s="1"/>
      <c r="BQ357" s="1"/>
      <c r="BR357" s="1"/>
      <c r="BS357" s="1"/>
      <c r="BT357" s="1"/>
      <c r="BU357" s="1"/>
      <c r="BV357" s="1"/>
      <c r="BW357" s="1"/>
      <c r="BX357" s="1"/>
      <c r="BY357" s="1"/>
      <c r="BZ357" s="1"/>
      <c r="CA357" s="1"/>
      <c r="CB357" s="1"/>
      <c r="CC357" s="1"/>
    </row>
    <row r="358" spans="1:81" ht="18.75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86"/>
      <c r="T358" s="1"/>
      <c r="U358" s="1"/>
      <c r="V358" s="89"/>
      <c r="W358" s="3"/>
      <c r="X358" s="3"/>
      <c r="Y358" s="3"/>
      <c r="Z358" s="3"/>
      <c r="AA358" s="3"/>
      <c r="AB358" s="3"/>
      <c r="AC358" s="3"/>
      <c r="AD358" s="3"/>
      <c r="AE358" s="3"/>
      <c r="AF358" s="1"/>
      <c r="AG358" s="1"/>
      <c r="AH358" s="1"/>
      <c r="AI358" s="1"/>
      <c r="AJ358" s="1"/>
      <c r="AK358" s="1"/>
      <c r="AL358" s="1"/>
      <c r="AM358" s="86"/>
      <c r="AN358" s="1"/>
      <c r="AO358" s="1"/>
      <c r="AP358" s="1"/>
      <c r="AQ358" s="86"/>
      <c r="AR358" s="9"/>
      <c r="AS358" s="9"/>
      <c r="AT358" s="9"/>
      <c r="AU358" s="9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  <c r="BL358" s="1"/>
      <c r="BM358" s="1"/>
      <c r="BN358" s="1"/>
      <c r="BO358" s="1"/>
      <c r="BP358" s="1"/>
      <c r="BQ358" s="1"/>
      <c r="BR358" s="1"/>
      <c r="BS358" s="1"/>
      <c r="BT358" s="1"/>
      <c r="BU358" s="1"/>
      <c r="BV358" s="1"/>
      <c r="BW358" s="1"/>
      <c r="BX358" s="1"/>
      <c r="BY358" s="1"/>
      <c r="BZ358" s="1"/>
      <c r="CA358" s="1"/>
      <c r="CB358" s="1"/>
      <c r="CC358" s="1"/>
    </row>
    <row r="359" spans="1:81" ht="18.75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86"/>
      <c r="T359" s="1"/>
      <c r="U359" s="1"/>
      <c r="V359" s="89"/>
      <c r="W359" s="3"/>
      <c r="X359" s="3"/>
      <c r="Y359" s="3"/>
      <c r="Z359" s="3"/>
      <c r="AA359" s="3"/>
      <c r="AB359" s="3"/>
      <c r="AC359" s="3"/>
      <c r="AD359" s="3"/>
      <c r="AE359" s="3"/>
      <c r="AF359" s="1"/>
      <c r="AG359" s="1"/>
      <c r="AH359" s="1"/>
      <c r="AI359" s="1"/>
      <c r="AJ359" s="1"/>
      <c r="AK359" s="1"/>
      <c r="AL359" s="1"/>
      <c r="AM359" s="86"/>
      <c r="AN359" s="1"/>
      <c r="AO359" s="1"/>
      <c r="AP359" s="1"/>
      <c r="AQ359" s="86"/>
      <c r="AR359" s="9"/>
      <c r="AS359" s="9"/>
      <c r="AT359" s="9"/>
      <c r="AU359" s="9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  <c r="BL359" s="1"/>
      <c r="BM359" s="1"/>
      <c r="BN359" s="1"/>
      <c r="BO359" s="1"/>
      <c r="BP359" s="1"/>
      <c r="BQ359" s="1"/>
      <c r="BR359" s="1"/>
      <c r="BS359" s="1"/>
      <c r="BT359" s="1"/>
      <c r="BU359" s="1"/>
      <c r="BV359" s="1"/>
      <c r="BW359" s="1"/>
      <c r="BX359" s="1"/>
      <c r="BY359" s="1"/>
      <c r="BZ359" s="1"/>
      <c r="CA359" s="1"/>
      <c r="CB359" s="1"/>
      <c r="CC359" s="1"/>
    </row>
    <row r="360" spans="1:81" ht="18.75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86"/>
      <c r="T360" s="1"/>
      <c r="U360" s="1"/>
      <c r="V360" s="89"/>
      <c r="W360" s="3"/>
      <c r="X360" s="3"/>
      <c r="Y360" s="3"/>
      <c r="Z360" s="3"/>
      <c r="AA360" s="3"/>
      <c r="AB360" s="3"/>
      <c r="AC360" s="3"/>
      <c r="AD360" s="3"/>
      <c r="AE360" s="3"/>
      <c r="AF360" s="1"/>
      <c r="AG360" s="1"/>
      <c r="AH360" s="1"/>
      <c r="AI360" s="1"/>
      <c r="AJ360" s="1"/>
      <c r="AK360" s="1"/>
      <c r="AL360" s="1"/>
      <c r="AM360" s="86"/>
      <c r="AN360" s="1"/>
      <c r="AO360" s="1"/>
      <c r="AP360" s="1"/>
      <c r="AQ360" s="86"/>
      <c r="AR360" s="9"/>
      <c r="AS360" s="9"/>
      <c r="AT360" s="9"/>
      <c r="AU360" s="9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  <c r="BL360" s="1"/>
      <c r="BM360" s="1"/>
      <c r="BN360" s="1"/>
      <c r="BO360" s="1"/>
      <c r="BP360" s="1"/>
      <c r="BQ360" s="1"/>
      <c r="BR360" s="1"/>
      <c r="BS360" s="1"/>
      <c r="BT360" s="1"/>
      <c r="BU360" s="1"/>
      <c r="BV360" s="1"/>
      <c r="BW360" s="1"/>
      <c r="BX360" s="1"/>
      <c r="BY360" s="1"/>
      <c r="BZ360" s="1"/>
      <c r="CA360" s="1"/>
      <c r="CB360" s="1"/>
      <c r="CC360" s="1"/>
    </row>
    <row r="361" spans="1:81" ht="18.75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86"/>
      <c r="T361" s="1"/>
      <c r="U361" s="1"/>
      <c r="V361" s="89"/>
      <c r="W361" s="3"/>
      <c r="X361" s="3"/>
      <c r="Y361" s="3"/>
      <c r="Z361" s="3"/>
      <c r="AA361" s="3"/>
      <c r="AB361" s="3"/>
      <c r="AC361" s="3"/>
      <c r="AD361" s="3"/>
      <c r="AE361" s="3"/>
      <c r="AF361" s="1"/>
      <c r="AG361" s="1"/>
      <c r="AH361" s="1"/>
      <c r="AI361" s="1"/>
      <c r="AJ361" s="1"/>
      <c r="AK361" s="1"/>
      <c r="AL361" s="1"/>
      <c r="AM361" s="86"/>
      <c r="AN361" s="1"/>
      <c r="AO361" s="1"/>
      <c r="AP361" s="1"/>
      <c r="AQ361" s="86"/>
      <c r="AR361" s="9"/>
      <c r="AS361" s="9"/>
      <c r="AT361" s="9"/>
      <c r="AU361" s="9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  <c r="BL361" s="1"/>
      <c r="BM361" s="1"/>
      <c r="BN361" s="1"/>
      <c r="BO361" s="1"/>
      <c r="BP361" s="1"/>
      <c r="BQ361" s="1"/>
      <c r="BR361" s="1"/>
      <c r="BS361" s="1"/>
      <c r="BT361" s="1"/>
      <c r="BU361" s="1"/>
      <c r="BV361" s="1"/>
      <c r="BW361" s="1"/>
      <c r="BX361" s="1"/>
      <c r="BY361" s="1"/>
      <c r="BZ361" s="1"/>
      <c r="CA361" s="1"/>
      <c r="CB361" s="1"/>
      <c r="CC361" s="1"/>
    </row>
    <row r="362" spans="1:81" ht="18.75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86"/>
      <c r="T362" s="1"/>
      <c r="U362" s="1"/>
      <c r="V362" s="89"/>
      <c r="W362" s="3"/>
      <c r="X362" s="3"/>
      <c r="Y362" s="3"/>
      <c r="Z362" s="3"/>
      <c r="AA362" s="3"/>
      <c r="AB362" s="3"/>
      <c r="AC362" s="3"/>
      <c r="AD362" s="3"/>
      <c r="AE362" s="3"/>
      <c r="AF362" s="1"/>
      <c r="AG362" s="1"/>
      <c r="AH362" s="1"/>
      <c r="AI362" s="1"/>
      <c r="AJ362" s="1"/>
      <c r="AK362" s="1"/>
      <c r="AL362" s="1"/>
      <c r="AM362" s="86"/>
      <c r="AN362" s="1"/>
      <c r="AO362" s="1"/>
      <c r="AP362" s="1"/>
      <c r="AQ362" s="86"/>
      <c r="AR362" s="9"/>
      <c r="AS362" s="9"/>
      <c r="AT362" s="9"/>
      <c r="AU362" s="9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  <c r="BL362" s="1"/>
      <c r="BM362" s="1"/>
      <c r="BN362" s="1"/>
      <c r="BO362" s="1"/>
      <c r="BP362" s="1"/>
      <c r="BQ362" s="1"/>
      <c r="BR362" s="1"/>
      <c r="BS362" s="1"/>
      <c r="BT362" s="1"/>
      <c r="BU362" s="1"/>
      <c r="BV362" s="1"/>
      <c r="BW362" s="1"/>
      <c r="BX362" s="1"/>
      <c r="BY362" s="1"/>
      <c r="BZ362" s="1"/>
      <c r="CA362" s="1"/>
      <c r="CB362" s="1"/>
      <c r="CC362" s="1"/>
    </row>
    <row r="363" spans="1:81" ht="18.75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86"/>
      <c r="T363" s="1"/>
      <c r="U363" s="1"/>
      <c r="V363" s="89"/>
      <c r="W363" s="3"/>
      <c r="X363" s="3"/>
      <c r="Y363" s="3"/>
      <c r="Z363" s="3"/>
      <c r="AA363" s="3"/>
      <c r="AB363" s="3"/>
      <c r="AC363" s="3"/>
      <c r="AD363" s="3"/>
      <c r="AE363" s="3"/>
      <c r="AF363" s="1"/>
      <c r="AG363" s="1"/>
      <c r="AH363" s="1"/>
      <c r="AI363" s="1"/>
      <c r="AJ363" s="1"/>
      <c r="AK363" s="1"/>
      <c r="AL363" s="1"/>
      <c r="AM363" s="86"/>
      <c r="AN363" s="1"/>
      <c r="AO363" s="1"/>
      <c r="AP363" s="1"/>
      <c r="AQ363" s="86"/>
      <c r="AR363" s="9"/>
      <c r="AS363" s="9"/>
      <c r="AT363" s="9"/>
      <c r="AU363" s="9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  <c r="BL363" s="1"/>
      <c r="BM363" s="1"/>
      <c r="BN363" s="1"/>
      <c r="BO363" s="1"/>
      <c r="BP363" s="1"/>
      <c r="BQ363" s="1"/>
      <c r="BR363" s="1"/>
      <c r="BS363" s="1"/>
      <c r="BT363" s="1"/>
      <c r="BU363" s="1"/>
      <c r="BV363" s="1"/>
      <c r="BW363" s="1"/>
      <c r="BX363" s="1"/>
      <c r="BY363" s="1"/>
      <c r="BZ363" s="1"/>
      <c r="CA363" s="1"/>
      <c r="CB363" s="1"/>
      <c r="CC363" s="1"/>
    </row>
    <row r="364" spans="1:81" ht="18.75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86"/>
      <c r="T364" s="1"/>
      <c r="U364" s="1"/>
      <c r="V364" s="89"/>
      <c r="W364" s="3"/>
      <c r="X364" s="3"/>
      <c r="Y364" s="3"/>
      <c r="Z364" s="3"/>
      <c r="AA364" s="3"/>
      <c r="AB364" s="3"/>
      <c r="AC364" s="3"/>
      <c r="AD364" s="3"/>
      <c r="AE364" s="3"/>
      <c r="AF364" s="1"/>
      <c r="AG364" s="1"/>
      <c r="AH364" s="1"/>
      <c r="AI364" s="1"/>
      <c r="AJ364" s="1"/>
      <c r="AK364" s="1"/>
      <c r="AL364" s="1"/>
      <c r="AM364" s="86"/>
      <c r="AN364" s="1"/>
      <c r="AO364" s="1"/>
      <c r="AP364" s="1"/>
      <c r="AQ364" s="86"/>
      <c r="AR364" s="9"/>
      <c r="AS364" s="9"/>
      <c r="AT364" s="9"/>
      <c r="AU364" s="9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  <c r="BL364" s="1"/>
      <c r="BM364" s="1"/>
      <c r="BN364" s="1"/>
      <c r="BO364" s="1"/>
      <c r="BP364" s="1"/>
      <c r="BQ364" s="1"/>
      <c r="BR364" s="1"/>
      <c r="BS364" s="1"/>
      <c r="BT364" s="1"/>
      <c r="BU364" s="1"/>
      <c r="BV364" s="1"/>
      <c r="BW364" s="1"/>
      <c r="BX364" s="1"/>
      <c r="BY364" s="1"/>
      <c r="BZ364" s="1"/>
      <c r="CA364" s="1"/>
      <c r="CB364" s="1"/>
      <c r="CC364" s="1"/>
    </row>
    <row r="365" spans="1:81" ht="18.75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86"/>
      <c r="T365" s="1"/>
      <c r="U365" s="1"/>
      <c r="V365" s="89"/>
      <c r="W365" s="3"/>
      <c r="X365" s="3"/>
      <c r="Y365" s="3"/>
      <c r="Z365" s="3"/>
      <c r="AA365" s="3"/>
      <c r="AB365" s="3"/>
      <c r="AC365" s="3"/>
      <c r="AD365" s="3"/>
      <c r="AE365" s="3"/>
      <c r="AF365" s="1"/>
      <c r="AG365" s="1"/>
      <c r="AH365" s="1"/>
      <c r="AI365" s="1"/>
      <c r="AJ365" s="1"/>
      <c r="AK365" s="1"/>
      <c r="AL365" s="1"/>
      <c r="AM365" s="86"/>
      <c r="AN365" s="1"/>
      <c r="AO365" s="1"/>
      <c r="AP365" s="1"/>
      <c r="AQ365" s="86"/>
      <c r="AR365" s="9"/>
      <c r="AS365" s="9"/>
      <c r="AT365" s="9"/>
      <c r="AU365" s="9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  <c r="BL365" s="1"/>
      <c r="BM365" s="1"/>
      <c r="BN365" s="1"/>
      <c r="BO365" s="1"/>
      <c r="BP365" s="1"/>
      <c r="BQ365" s="1"/>
      <c r="BR365" s="1"/>
      <c r="BS365" s="1"/>
      <c r="BT365" s="1"/>
      <c r="BU365" s="1"/>
      <c r="BV365" s="1"/>
      <c r="BW365" s="1"/>
      <c r="BX365" s="1"/>
      <c r="BY365" s="1"/>
      <c r="BZ365" s="1"/>
      <c r="CA365" s="1"/>
      <c r="CB365" s="1"/>
      <c r="CC365" s="1"/>
    </row>
    <row r="366" spans="1:81" ht="18.75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86"/>
      <c r="T366" s="1"/>
      <c r="U366" s="1"/>
      <c r="V366" s="89"/>
      <c r="W366" s="3"/>
      <c r="X366" s="3"/>
      <c r="Y366" s="3"/>
      <c r="Z366" s="3"/>
      <c r="AA366" s="3"/>
      <c r="AB366" s="3"/>
      <c r="AC366" s="3"/>
      <c r="AD366" s="3"/>
      <c r="AE366" s="3"/>
      <c r="AF366" s="1"/>
      <c r="AG366" s="1"/>
      <c r="AH366" s="1"/>
      <c r="AI366" s="1"/>
      <c r="AJ366" s="1"/>
      <c r="AK366" s="1"/>
      <c r="AL366" s="1"/>
      <c r="AM366" s="86"/>
      <c r="AN366" s="1"/>
      <c r="AO366" s="1"/>
      <c r="AP366" s="1"/>
      <c r="AQ366" s="86"/>
      <c r="AR366" s="9"/>
      <c r="AS366" s="9"/>
      <c r="AT366" s="9"/>
      <c r="AU366" s="9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  <c r="BL366" s="1"/>
      <c r="BM366" s="1"/>
      <c r="BN366" s="1"/>
      <c r="BO366" s="1"/>
      <c r="BP366" s="1"/>
      <c r="BQ366" s="1"/>
      <c r="BR366" s="1"/>
      <c r="BS366" s="1"/>
      <c r="BT366" s="1"/>
      <c r="BU366" s="1"/>
      <c r="BV366" s="1"/>
      <c r="BW366" s="1"/>
      <c r="BX366" s="1"/>
      <c r="BY366" s="1"/>
      <c r="BZ366" s="1"/>
      <c r="CA366" s="1"/>
      <c r="CB366" s="1"/>
      <c r="CC366" s="1"/>
    </row>
    <row r="367" spans="1:81" ht="18.75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86"/>
      <c r="T367" s="1"/>
      <c r="U367" s="1"/>
      <c r="V367" s="89"/>
      <c r="W367" s="3"/>
      <c r="X367" s="3"/>
      <c r="Y367" s="3"/>
      <c r="Z367" s="3"/>
      <c r="AA367" s="3"/>
      <c r="AB367" s="3"/>
      <c r="AC367" s="3"/>
      <c r="AD367" s="3"/>
      <c r="AE367" s="3"/>
      <c r="AF367" s="1"/>
      <c r="AG367" s="1"/>
      <c r="AH367" s="1"/>
      <c r="AI367" s="1"/>
      <c r="AJ367" s="1"/>
      <c r="AK367" s="1"/>
      <c r="AL367" s="1"/>
      <c r="AM367" s="86"/>
      <c r="AN367" s="1"/>
      <c r="AO367" s="1"/>
      <c r="AP367" s="1"/>
      <c r="AQ367" s="86"/>
      <c r="AR367" s="9"/>
      <c r="AS367" s="9"/>
      <c r="AT367" s="9"/>
      <c r="AU367" s="9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  <c r="BL367" s="1"/>
      <c r="BM367" s="1"/>
      <c r="BN367" s="1"/>
      <c r="BO367" s="1"/>
      <c r="BP367" s="1"/>
      <c r="BQ367" s="1"/>
      <c r="BR367" s="1"/>
      <c r="BS367" s="1"/>
      <c r="BT367" s="1"/>
      <c r="BU367" s="1"/>
      <c r="BV367" s="1"/>
      <c r="BW367" s="1"/>
      <c r="BX367" s="1"/>
      <c r="BY367" s="1"/>
      <c r="BZ367" s="1"/>
      <c r="CA367" s="1"/>
      <c r="CB367" s="1"/>
      <c r="CC367" s="1"/>
    </row>
    <row r="368" spans="1:81" ht="18.75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86"/>
      <c r="T368" s="1"/>
      <c r="U368" s="1"/>
      <c r="V368" s="89"/>
      <c r="W368" s="3"/>
      <c r="X368" s="3"/>
      <c r="Y368" s="3"/>
      <c r="Z368" s="3"/>
      <c r="AA368" s="3"/>
      <c r="AB368" s="3"/>
      <c r="AC368" s="3"/>
      <c r="AD368" s="3"/>
      <c r="AE368" s="3"/>
      <c r="AF368" s="1"/>
      <c r="AG368" s="1"/>
      <c r="AH368" s="1"/>
      <c r="AI368" s="1"/>
      <c r="AJ368" s="1"/>
      <c r="AK368" s="1"/>
      <c r="AL368" s="1"/>
      <c r="AM368" s="86"/>
      <c r="AN368" s="1"/>
      <c r="AO368" s="1"/>
      <c r="AP368" s="1"/>
      <c r="AQ368" s="86"/>
      <c r="AR368" s="9"/>
      <c r="AS368" s="9"/>
      <c r="AT368" s="9"/>
      <c r="AU368" s="9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  <c r="BL368" s="1"/>
      <c r="BM368" s="1"/>
      <c r="BN368" s="1"/>
      <c r="BO368" s="1"/>
      <c r="BP368" s="1"/>
      <c r="BQ368" s="1"/>
      <c r="BR368" s="1"/>
      <c r="BS368" s="1"/>
      <c r="BT368" s="1"/>
      <c r="BU368" s="1"/>
      <c r="BV368" s="1"/>
      <c r="BW368" s="1"/>
      <c r="BX368" s="1"/>
      <c r="BY368" s="1"/>
      <c r="BZ368" s="1"/>
      <c r="CA368" s="1"/>
      <c r="CB368" s="1"/>
      <c r="CC368" s="1"/>
    </row>
    <row r="369" spans="1:81" ht="18.75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86"/>
      <c r="T369" s="1"/>
      <c r="U369" s="1"/>
      <c r="V369" s="89"/>
      <c r="W369" s="3"/>
      <c r="X369" s="3"/>
      <c r="Y369" s="3"/>
      <c r="Z369" s="3"/>
      <c r="AA369" s="3"/>
      <c r="AB369" s="3"/>
      <c r="AC369" s="3"/>
      <c r="AD369" s="3"/>
      <c r="AE369" s="3"/>
      <c r="AF369" s="1"/>
      <c r="AG369" s="1"/>
      <c r="AH369" s="1"/>
      <c r="AI369" s="1"/>
      <c r="AJ369" s="1"/>
      <c r="AK369" s="1"/>
      <c r="AL369" s="1"/>
      <c r="AM369" s="86"/>
      <c r="AN369" s="1"/>
      <c r="AO369" s="1"/>
      <c r="AP369" s="1"/>
      <c r="AQ369" s="86"/>
      <c r="AR369" s="9"/>
      <c r="AS369" s="9"/>
      <c r="AT369" s="9"/>
      <c r="AU369" s="9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  <c r="BL369" s="1"/>
      <c r="BM369" s="1"/>
      <c r="BN369" s="1"/>
      <c r="BO369" s="1"/>
      <c r="BP369" s="1"/>
      <c r="BQ369" s="1"/>
      <c r="BR369" s="1"/>
      <c r="BS369" s="1"/>
      <c r="BT369" s="1"/>
      <c r="BU369" s="1"/>
      <c r="BV369" s="1"/>
      <c r="BW369" s="1"/>
      <c r="BX369" s="1"/>
      <c r="BY369" s="1"/>
      <c r="BZ369" s="1"/>
      <c r="CA369" s="1"/>
      <c r="CB369" s="1"/>
      <c r="CC369" s="1"/>
    </row>
    <row r="370" spans="1:81" ht="18.75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86"/>
      <c r="T370" s="1"/>
      <c r="U370" s="1"/>
      <c r="V370" s="89"/>
      <c r="W370" s="3"/>
      <c r="X370" s="3"/>
      <c r="Y370" s="3"/>
      <c r="Z370" s="3"/>
      <c r="AA370" s="3"/>
      <c r="AB370" s="3"/>
      <c r="AC370" s="3"/>
      <c r="AD370" s="3"/>
      <c r="AE370" s="3"/>
      <c r="AF370" s="1"/>
      <c r="AG370" s="1"/>
      <c r="AH370" s="1"/>
      <c r="AI370" s="1"/>
      <c r="AJ370" s="1"/>
      <c r="AK370" s="1"/>
      <c r="AL370" s="1"/>
      <c r="AM370" s="86"/>
      <c r="AN370" s="1"/>
      <c r="AO370" s="1"/>
      <c r="AP370" s="1"/>
      <c r="AQ370" s="86"/>
      <c r="AR370" s="9"/>
      <c r="AS370" s="9"/>
      <c r="AT370" s="9"/>
      <c r="AU370" s="9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  <c r="BL370" s="1"/>
      <c r="BM370" s="1"/>
      <c r="BN370" s="1"/>
      <c r="BO370" s="1"/>
      <c r="BP370" s="1"/>
      <c r="BQ370" s="1"/>
      <c r="BR370" s="1"/>
      <c r="BS370" s="1"/>
      <c r="BT370" s="1"/>
      <c r="BU370" s="1"/>
      <c r="BV370" s="1"/>
      <c r="BW370" s="1"/>
      <c r="BX370" s="1"/>
      <c r="BY370" s="1"/>
      <c r="BZ370" s="1"/>
      <c r="CA370" s="1"/>
      <c r="CB370" s="1"/>
      <c r="CC370" s="1"/>
    </row>
    <row r="371" spans="1:81" ht="18.75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86"/>
      <c r="T371" s="1"/>
      <c r="U371" s="1"/>
      <c r="V371" s="89"/>
      <c r="W371" s="3"/>
      <c r="X371" s="3"/>
      <c r="Y371" s="3"/>
      <c r="Z371" s="3"/>
      <c r="AA371" s="3"/>
      <c r="AB371" s="3"/>
      <c r="AC371" s="3"/>
      <c r="AD371" s="3"/>
      <c r="AE371" s="3"/>
      <c r="AF371" s="1"/>
      <c r="AG371" s="1"/>
      <c r="AH371" s="1"/>
      <c r="AI371" s="1"/>
      <c r="AJ371" s="1"/>
      <c r="AK371" s="1"/>
      <c r="AL371" s="1"/>
      <c r="AM371" s="86"/>
      <c r="AN371" s="1"/>
      <c r="AO371" s="1"/>
      <c r="AP371" s="1"/>
      <c r="AQ371" s="86"/>
      <c r="AR371" s="9"/>
      <c r="AS371" s="9"/>
      <c r="AT371" s="9"/>
      <c r="AU371" s="9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  <c r="BL371" s="1"/>
      <c r="BM371" s="1"/>
      <c r="BN371" s="1"/>
      <c r="BO371" s="1"/>
      <c r="BP371" s="1"/>
      <c r="BQ371" s="1"/>
      <c r="BR371" s="1"/>
      <c r="BS371" s="1"/>
      <c r="BT371" s="1"/>
      <c r="BU371" s="1"/>
      <c r="BV371" s="1"/>
      <c r="BW371" s="1"/>
      <c r="BX371" s="1"/>
      <c r="BY371" s="1"/>
      <c r="BZ371" s="1"/>
      <c r="CA371" s="1"/>
      <c r="CB371" s="1"/>
      <c r="CC371" s="1"/>
    </row>
    <row r="372" spans="1:81" ht="18.75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86"/>
      <c r="T372" s="1"/>
      <c r="U372" s="1"/>
      <c r="V372" s="89"/>
      <c r="W372" s="3"/>
      <c r="X372" s="3"/>
      <c r="Y372" s="3"/>
      <c r="Z372" s="3"/>
      <c r="AA372" s="3"/>
      <c r="AB372" s="3"/>
      <c r="AC372" s="3"/>
      <c r="AD372" s="3"/>
      <c r="AE372" s="3"/>
      <c r="AF372" s="1"/>
      <c r="AG372" s="1"/>
      <c r="AH372" s="1"/>
      <c r="AI372" s="1"/>
      <c r="AJ372" s="1"/>
      <c r="AK372" s="1"/>
      <c r="AL372" s="1"/>
      <c r="AM372" s="86"/>
      <c r="AN372" s="1"/>
      <c r="AO372" s="1"/>
      <c r="AP372" s="1"/>
      <c r="AQ372" s="86"/>
      <c r="AR372" s="9"/>
      <c r="AS372" s="9"/>
      <c r="AT372" s="9"/>
      <c r="AU372" s="9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  <c r="BL372" s="1"/>
      <c r="BM372" s="1"/>
      <c r="BN372" s="1"/>
      <c r="BO372" s="1"/>
      <c r="BP372" s="1"/>
      <c r="BQ372" s="1"/>
      <c r="BR372" s="1"/>
      <c r="BS372" s="1"/>
      <c r="BT372" s="1"/>
      <c r="BU372" s="1"/>
      <c r="BV372" s="1"/>
      <c r="BW372" s="1"/>
      <c r="BX372" s="1"/>
      <c r="BY372" s="1"/>
      <c r="BZ372" s="1"/>
      <c r="CA372" s="1"/>
      <c r="CB372" s="1"/>
      <c r="CC372" s="1"/>
    </row>
    <row r="373" spans="1:81" ht="18.75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86"/>
      <c r="T373" s="1"/>
      <c r="U373" s="1"/>
      <c r="V373" s="89"/>
      <c r="W373" s="3"/>
      <c r="X373" s="3"/>
      <c r="Y373" s="3"/>
      <c r="Z373" s="3"/>
      <c r="AA373" s="3"/>
      <c r="AB373" s="3"/>
      <c r="AC373" s="3"/>
      <c r="AD373" s="3"/>
      <c r="AE373" s="3"/>
      <c r="AF373" s="1"/>
      <c r="AG373" s="1"/>
      <c r="AH373" s="1"/>
      <c r="AI373" s="1"/>
      <c r="AJ373" s="1"/>
      <c r="AK373" s="1"/>
      <c r="AL373" s="1"/>
      <c r="AM373" s="86"/>
      <c r="AN373" s="1"/>
      <c r="AO373" s="1"/>
      <c r="AP373" s="1"/>
      <c r="AQ373" s="86"/>
      <c r="AR373" s="9"/>
      <c r="AS373" s="9"/>
      <c r="AT373" s="9"/>
      <c r="AU373" s="9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  <c r="BL373" s="1"/>
      <c r="BM373" s="1"/>
      <c r="BN373" s="1"/>
      <c r="BO373" s="1"/>
      <c r="BP373" s="1"/>
      <c r="BQ373" s="1"/>
      <c r="BR373" s="1"/>
      <c r="BS373" s="1"/>
      <c r="BT373" s="1"/>
      <c r="BU373" s="1"/>
      <c r="BV373" s="1"/>
      <c r="BW373" s="1"/>
      <c r="BX373" s="1"/>
      <c r="BY373" s="1"/>
      <c r="BZ373" s="1"/>
      <c r="CA373" s="1"/>
      <c r="CB373" s="1"/>
      <c r="CC373" s="1"/>
    </row>
    <row r="374" spans="1:81" ht="18.75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86"/>
      <c r="T374" s="1"/>
      <c r="U374" s="1"/>
      <c r="V374" s="89"/>
      <c r="W374" s="3"/>
      <c r="X374" s="3"/>
      <c r="Y374" s="3"/>
      <c r="Z374" s="3"/>
      <c r="AA374" s="3"/>
      <c r="AB374" s="3"/>
      <c r="AC374" s="3"/>
      <c r="AD374" s="3"/>
      <c r="AE374" s="3"/>
      <c r="AF374" s="1"/>
      <c r="AG374" s="1"/>
      <c r="AH374" s="1"/>
      <c r="AI374" s="1"/>
      <c r="AJ374" s="1"/>
      <c r="AK374" s="1"/>
      <c r="AL374" s="1"/>
      <c r="AM374" s="86"/>
      <c r="AN374" s="1"/>
      <c r="AO374" s="1"/>
      <c r="AP374" s="1"/>
      <c r="AQ374" s="86"/>
      <c r="AR374" s="9"/>
      <c r="AS374" s="9"/>
      <c r="AT374" s="9"/>
      <c r="AU374" s="9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  <c r="BL374" s="1"/>
      <c r="BM374" s="1"/>
      <c r="BN374" s="1"/>
      <c r="BO374" s="1"/>
      <c r="BP374" s="1"/>
      <c r="BQ374" s="1"/>
      <c r="BR374" s="1"/>
      <c r="BS374" s="1"/>
      <c r="BT374" s="1"/>
      <c r="BU374" s="1"/>
      <c r="BV374" s="1"/>
      <c r="BW374" s="1"/>
      <c r="BX374" s="1"/>
      <c r="BY374" s="1"/>
      <c r="BZ374" s="1"/>
      <c r="CA374" s="1"/>
      <c r="CB374" s="1"/>
      <c r="CC374" s="1"/>
    </row>
    <row r="375" spans="1:81" ht="18.75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86"/>
      <c r="T375" s="1"/>
      <c r="U375" s="1"/>
      <c r="V375" s="89"/>
      <c r="W375" s="3"/>
      <c r="X375" s="3"/>
      <c r="Y375" s="3"/>
      <c r="Z375" s="3"/>
      <c r="AA375" s="3"/>
      <c r="AB375" s="3"/>
      <c r="AC375" s="3"/>
      <c r="AD375" s="3"/>
      <c r="AE375" s="3"/>
      <c r="AF375" s="1"/>
      <c r="AG375" s="1"/>
      <c r="AH375" s="1"/>
      <c r="AI375" s="1"/>
      <c r="AJ375" s="1"/>
      <c r="AK375" s="1"/>
      <c r="AL375" s="1"/>
      <c r="AM375" s="86"/>
      <c r="AN375" s="1"/>
      <c r="AO375" s="1"/>
      <c r="AP375" s="1"/>
      <c r="AQ375" s="86"/>
      <c r="AR375" s="9"/>
      <c r="AS375" s="9"/>
      <c r="AT375" s="9"/>
      <c r="AU375" s="9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  <c r="BL375" s="1"/>
      <c r="BM375" s="1"/>
      <c r="BN375" s="1"/>
      <c r="BO375" s="1"/>
      <c r="BP375" s="1"/>
      <c r="BQ375" s="1"/>
      <c r="BR375" s="1"/>
      <c r="BS375" s="1"/>
      <c r="BT375" s="1"/>
      <c r="BU375" s="1"/>
      <c r="BV375" s="1"/>
      <c r="BW375" s="1"/>
      <c r="BX375" s="1"/>
      <c r="BY375" s="1"/>
      <c r="BZ375" s="1"/>
      <c r="CA375" s="1"/>
      <c r="CB375" s="1"/>
      <c r="CC375" s="1"/>
    </row>
    <row r="376" spans="1:81" ht="18.75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86"/>
      <c r="T376" s="1"/>
      <c r="U376" s="1"/>
      <c r="V376" s="89"/>
      <c r="W376" s="3"/>
      <c r="X376" s="3"/>
      <c r="Y376" s="3"/>
      <c r="Z376" s="3"/>
      <c r="AA376" s="3"/>
      <c r="AB376" s="3"/>
      <c r="AC376" s="3"/>
      <c r="AD376" s="3"/>
      <c r="AE376" s="3"/>
      <c r="AF376" s="1"/>
      <c r="AG376" s="1"/>
      <c r="AH376" s="1"/>
      <c r="AI376" s="1"/>
      <c r="AJ376" s="1"/>
      <c r="AK376" s="1"/>
      <c r="AL376" s="1"/>
      <c r="AM376" s="86"/>
      <c r="AN376" s="1"/>
      <c r="AO376" s="1"/>
      <c r="AP376" s="1"/>
      <c r="AQ376" s="86"/>
      <c r="AR376" s="9"/>
      <c r="AS376" s="9"/>
      <c r="AT376" s="9"/>
      <c r="AU376" s="9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  <c r="BL376" s="1"/>
      <c r="BM376" s="1"/>
      <c r="BN376" s="1"/>
      <c r="BO376" s="1"/>
      <c r="BP376" s="1"/>
      <c r="BQ376" s="1"/>
      <c r="BR376" s="1"/>
      <c r="BS376" s="1"/>
      <c r="BT376" s="1"/>
      <c r="BU376" s="1"/>
      <c r="BV376" s="1"/>
      <c r="BW376" s="1"/>
      <c r="BX376" s="1"/>
      <c r="BY376" s="1"/>
      <c r="BZ376" s="1"/>
      <c r="CA376" s="1"/>
      <c r="CB376" s="1"/>
      <c r="CC376" s="1"/>
    </row>
    <row r="377" spans="1:81" ht="18.75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86"/>
      <c r="T377" s="1"/>
      <c r="U377" s="1"/>
      <c r="V377" s="89"/>
      <c r="W377" s="3"/>
      <c r="X377" s="3"/>
      <c r="Y377" s="3"/>
      <c r="Z377" s="3"/>
      <c r="AA377" s="3"/>
      <c r="AB377" s="3"/>
      <c r="AC377" s="3"/>
      <c r="AD377" s="3"/>
      <c r="AE377" s="3"/>
      <c r="AF377" s="1"/>
      <c r="AG377" s="1"/>
      <c r="AH377" s="1"/>
      <c r="AI377" s="1"/>
      <c r="AJ377" s="1"/>
      <c r="AK377" s="1"/>
      <c r="AL377" s="1"/>
      <c r="AM377" s="86"/>
      <c r="AN377" s="1"/>
      <c r="AO377" s="1"/>
      <c r="AP377" s="1"/>
      <c r="AQ377" s="86"/>
      <c r="AR377" s="9"/>
      <c r="AS377" s="9"/>
      <c r="AT377" s="9"/>
      <c r="AU377" s="9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  <c r="BL377" s="1"/>
      <c r="BM377" s="1"/>
      <c r="BN377" s="1"/>
      <c r="BO377" s="1"/>
      <c r="BP377" s="1"/>
      <c r="BQ377" s="1"/>
      <c r="BR377" s="1"/>
      <c r="BS377" s="1"/>
      <c r="BT377" s="1"/>
      <c r="BU377" s="1"/>
      <c r="BV377" s="1"/>
      <c r="BW377" s="1"/>
      <c r="BX377" s="1"/>
      <c r="BY377" s="1"/>
      <c r="BZ377" s="1"/>
      <c r="CA377" s="1"/>
      <c r="CB377" s="1"/>
      <c r="CC377" s="1"/>
    </row>
    <row r="378" spans="1:81" ht="18.75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86"/>
      <c r="T378" s="1"/>
      <c r="U378" s="1"/>
      <c r="V378" s="89"/>
      <c r="W378" s="3"/>
      <c r="X378" s="3"/>
      <c r="Y378" s="3"/>
      <c r="Z378" s="3"/>
      <c r="AA378" s="3"/>
      <c r="AB378" s="3"/>
      <c r="AC378" s="3"/>
      <c r="AD378" s="3"/>
      <c r="AE378" s="3"/>
      <c r="AF378" s="1"/>
      <c r="AG378" s="1"/>
      <c r="AH378" s="1"/>
      <c r="AI378" s="1"/>
      <c r="AJ378" s="1"/>
      <c r="AK378" s="1"/>
      <c r="AL378" s="1"/>
      <c r="AM378" s="86"/>
      <c r="AN378" s="1"/>
      <c r="AO378" s="1"/>
      <c r="AP378" s="1"/>
      <c r="AQ378" s="86"/>
      <c r="AR378" s="9"/>
      <c r="AS378" s="9"/>
      <c r="AT378" s="9"/>
      <c r="AU378" s="9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  <c r="BL378" s="1"/>
      <c r="BM378" s="1"/>
      <c r="BN378" s="1"/>
      <c r="BO378" s="1"/>
      <c r="BP378" s="1"/>
      <c r="BQ378" s="1"/>
      <c r="BR378" s="1"/>
      <c r="BS378" s="1"/>
      <c r="BT378" s="1"/>
      <c r="BU378" s="1"/>
      <c r="BV378" s="1"/>
      <c r="BW378" s="1"/>
      <c r="BX378" s="1"/>
      <c r="BY378" s="1"/>
      <c r="BZ378" s="1"/>
      <c r="CA378" s="1"/>
      <c r="CB378" s="1"/>
      <c r="CC378" s="1"/>
    </row>
    <row r="379" spans="1:81" ht="18.75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86"/>
      <c r="T379" s="1"/>
      <c r="U379" s="1"/>
      <c r="V379" s="89"/>
      <c r="W379" s="3"/>
      <c r="X379" s="3"/>
      <c r="Y379" s="3"/>
      <c r="Z379" s="3"/>
      <c r="AA379" s="3"/>
      <c r="AB379" s="3"/>
      <c r="AC379" s="3"/>
      <c r="AD379" s="3"/>
      <c r="AE379" s="3"/>
      <c r="AF379" s="1"/>
      <c r="AG379" s="1"/>
      <c r="AH379" s="1"/>
      <c r="AI379" s="1"/>
      <c r="AJ379" s="1"/>
      <c r="AK379" s="1"/>
      <c r="AL379" s="1"/>
      <c r="AM379" s="86"/>
      <c r="AN379" s="1"/>
      <c r="AO379" s="1"/>
      <c r="AP379" s="1"/>
      <c r="AQ379" s="86"/>
      <c r="AR379" s="9"/>
      <c r="AS379" s="9"/>
      <c r="AT379" s="9"/>
      <c r="AU379" s="9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  <c r="BL379" s="1"/>
      <c r="BM379" s="1"/>
      <c r="BN379" s="1"/>
      <c r="BO379" s="1"/>
      <c r="BP379" s="1"/>
      <c r="BQ379" s="1"/>
      <c r="BR379" s="1"/>
      <c r="BS379" s="1"/>
      <c r="BT379" s="1"/>
      <c r="BU379" s="1"/>
      <c r="BV379" s="1"/>
      <c r="BW379" s="1"/>
      <c r="BX379" s="1"/>
      <c r="BY379" s="1"/>
      <c r="BZ379" s="1"/>
      <c r="CA379" s="1"/>
      <c r="CB379" s="1"/>
      <c r="CC379" s="1"/>
    </row>
    <row r="380" spans="1:81" ht="18.75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86"/>
      <c r="T380" s="1"/>
      <c r="U380" s="1"/>
      <c r="V380" s="89"/>
      <c r="W380" s="3"/>
      <c r="X380" s="3"/>
      <c r="Y380" s="3"/>
      <c r="Z380" s="3"/>
      <c r="AA380" s="3"/>
      <c r="AB380" s="3"/>
      <c r="AC380" s="3"/>
      <c r="AD380" s="3"/>
      <c r="AE380" s="3"/>
      <c r="AF380" s="1"/>
      <c r="AG380" s="1"/>
      <c r="AH380" s="1"/>
      <c r="AI380" s="1"/>
      <c r="AJ380" s="1"/>
      <c r="AK380" s="1"/>
      <c r="AL380" s="1"/>
      <c r="AM380" s="86"/>
      <c r="AN380" s="1"/>
      <c r="AO380" s="1"/>
      <c r="AP380" s="1"/>
      <c r="AQ380" s="86"/>
      <c r="AR380" s="9"/>
      <c r="AS380" s="9"/>
      <c r="AT380" s="9"/>
      <c r="AU380" s="9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  <c r="BL380" s="1"/>
      <c r="BM380" s="1"/>
      <c r="BN380" s="1"/>
      <c r="BO380" s="1"/>
      <c r="BP380" s="1"/>
      <c r="BQ380" s="1"/>
      <c r="BR380" s="1"/>
      <c r="BS380" s="1"/>
      <c r="BT380" s="1"/>
      <c r="BU380" s="1"/>
      <c r="BV380" s="1"/>
      <c r="BW380" s="1"/>
      <c r="BX380" s="1"/>
      <c r="BY380" s="1"/>
      <c r="BZ380" s="1"/>
      <c r="CA380" s="1"/>
      <c r="CB380" s="1"/>
      <c r="CC380" s="1"/>
    </row>
    <row r="381" spans="1:81" ht="18.75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86"/>
      <c r="T381" s="1"/>
      <c r="U381" s="1"/>
      <c r="V381" s="89"/>
      <c r="W381" s="3"/>
      <c r="X381" s="3"/>
      <c r="Y381" s="3"/>
      <c r="Z381" s="3"/>
      <c r="AA381" s="3"/>
      <c r="AB381" s="3"/>
      <c r="AC381" s="3"/>
      <c r="AD381" s="3"/>
      <c r="AE381" s="3"/>
      <c r="AF381" s="1"/>
      <c r="AG381" s="1"/>
      <c r="AH381" s="1"/>
      <c r="AI381" s="1"/>
      <c r="AJ381" s="1"/>
      <c r="AK381" s="1"/>
      <c r="AL381" s="1"/>
      <c r="AM381" s="86"/>
      <c r="AN381" s="1"/>
      <c r="AO381" s="1"/>
      <c r="AP381" s="1"/>
      <c r="AQ381" s="86"/>
      <c r="AR381" s="9"/>
      <c r="AS381" s="9"/>
      <c r="AT381" s="9"/>
      <c r="AU381" s="9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  <c r="BL381" s="1"/>
      <c r="BM381" s="1"/>
      <c r="BN381" s="1"/>
      <c r="BO381" s="1"/>
      <c r="BP381" s="1"/>
      <c r="BQ381" s="1"/>
      <c r="BR381" s="1"/>
      <c r="BS381" s="1"/>
      <c r="BT381" s="1"/>
      <c r="BU381" s="1"/>
      <c r="BV381" s="1"/>
      <c r="BW381" s="1"/>
      <c r="BX381" s="1"/>
      <c r="BY381" s="1"/>
      <c r="BZ381" s="1"/>
      <c r="CA381" s="1"/>
      <c r="CB381" s="1"/>
      <c r="CC381" s="1"/>
    </row>
    <row r="382" spans="1:81" ht="18.75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86"/>
      <c r="T382" s="1"/>
      <c r="U382" s="1"/>
      <c r="V382" s="89"/>
      <c r="W382" s="3"/>
      <c r="X382" s="3"/>
      <c r="Y382" s="3"/>
      <c r="Z382" s="3"/>
      <c r="AA382" s="3"/>
      <c r="AB382" s="3"/>
      <c r="AC382" s="3"/>
      <c r="AD382" s="3"/>
      <c r="AE382" s="3"/>
      <c r="AF382" s="1"/>
      <c r="AG382" s="1"/>
      <c r="AH382" s="1"/>
      <c r="AI382" s="1"/>
      <c r="AJ382" s="1"/>
      <c r="AK382" s="1"/>
      <c r="AL382" s="1"/>
      <c r="AM382" s="86"/>
      <c r="AN382" s="1"/>
      <c r="AO382" s="1"/>
      <c r="AP382" s="1"/>
      <c r="AQ382" s="86"/>
      <c r="AR382" s="9"/>
      <c r="AS382" s="9"/>
      <c r="AT382" s="9"/>
      <c r="AU382" s="9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  <c r="BL382" s="1"/>
      <c r="BM382" s="1"/>
      <c r="BN382" s="1"/>
      <c r="BO382" s="1"/>
      <c r="BP382" s="1"/>
      <c r="BQ382" s="1"/>
      <c r="BR382" s="1"/>
      <c r="BS382" s="1"/>
      <c r="BT382" s="1"/>
      <c r="BU382" s="1"/>
      <c r="BV382" s="1"/>
      <c r="BW382" s="1"/>
      <c r="BX382" s="1"/>
      <c r="BY382" s="1"/>
      <c r="BZ382" s="1"/>
      <c r="CA382" s="1"/>
      <c r="CB382" s="1"/>
      <c r="CC382" s="1"/>
    </row>
    <row r="383" spans="1:81" ht="18.75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86"/>
      <c r="T383" s="1"/>
      <c r="U383" s="1"/>
      <c r="V383" s="89"/>
      <c r="W383" s="3"/>
      <c r="X383" s="3"/>
      <c r="Y383" s="3"/>
      <c r="Z383" s="3"/>
      <c r="AA383" s="3"/>
      <c r="AB383" s="3"/>
      <c r="AC383" s="3"/>
      <c r="AD383" s="3"/>
      <c r="AE383" s="3"/>
      <c r="AF383" s="1"/>
      <c r="AG383" s="1"/>
      <c r="AH383" s="1"/>
      <c r="AI383" s="1"/>
      <c r="AJ383" s="1"/>
      <c r="AK383" s="1"/>
      <c r="AL383" s="1"/>
      <c r="AM383" s="86"/>
      <c r="AN383" s="1"/>
      <c r="AO383" s="1"/>
      <c r="AP383" s="1"/>
      <c r="AQ383" s="86"/>
      <c r="AR383" s="9"/>
      <c r="AS383" s="9"/>
      <c r="AT383" s="9"/>
      <c r="AU383" s="9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  <c r="BL383" s="1"/>
      <c r="BM383" s="1"/>
      <c r="BN383" s="1"/>
      <c r="BO383" s="1"/>
      <c r="BP383" s="1"/>
      <c r="BQ383" s="1"/>
      <c r="BR383" s="1"/>
      <c r="BS383" s="1"/>
      <c r="BT383" s="1"/>
      <c r="BU383" s="1"/>
      <c r="BV383" s="1"/>
      <c r="BW383" s="1"/>
      <c r="BX383" s="1"/>
      <c r="BY383" s="1"/>
      <c r="BZ383" s="1"/>
      <c r="CA383" s="1"/>
      <c r="CB383" s="1"/>
      <c r="CC383" s="1"/>
    </row>
    <row r="384" spans="1:81" ht="18.75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86"/>
      <c r="T384" s="1"/>
      <c r="U384" s="1"/>
      <c r="V384" s="89"/>
      <c r="W384" s="3"/>
      <c r="X384" s="3"/>
      <c r="Y384" s="3"/>
      <c r="Z384" s="3"/>
      <c r="AA384" s="3"/>
      <c r="AB384" s="3"/>
      <c r="AC384" s="3"/>
      <c r="AD384" s="3"/>
      <c r="AE384" s="3"/>
      <c r="AF384" s="1"/>
      <c r="AG384" s="1"/>
      <c r="AH384" s="1"/>
      <c r="AI384" s="1"/>
      <c r="AJ384" s="1"/>
      <c r="AK384" s="1"/>
      <c r="AL384" s="1"/>
      <c r="AM384" s="86"/>
      <c r="AN384" s="1"/>
      <c r="AO384" s="1"/>
      <c r="AP384" s="1"/>
      <c r="AQ384" s="86"/>
      <c r="AR384" s="9"/>
      <c r="AS384" s="9"/>
      <c r="AT384" s="9"/>
      <c r="AU384" s="9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  <c r="BL384" s="1"/>
      <c r="BM384" s="1"/>
      <c r="BN384" s="1"/>
      <c r="BO384" s="1"/>
      <c r="BP384" s="1"/>
      <c r="BQ384" s="1"/>
      <c r="BR384" s="1"/>
      <c r="BS384" s="1"/>
      <c r="BT384" s="1"/>
      <c r="BU384" s="1"/>
      <c r="BV384" s="1"/>
      <c r="BW384" s="1"/>
      <c r="BX384" s="1"/>
      <c r="BY384" s="1"/>
      <c r="BZ384" s="1"/>
      <c r="CA384" s="1"/>
      <c r="CB384" s="1"/>
      <c r="CC384" s="1"/>
    </row>
    <row r="385" spans="1:81" ht="18.75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86"/>
      <c r="T385" s="1"/>
      <c r="U385" s="1"/>
      <c r="V385" s="89"/>
      <c r="W385" s="3"/>
      <c r="X385" s="3"/>
      <c r="Y385" s="3"/>
      <c r="Z385" s="3"/>
      <c r="AA385" s="3"/>
      <c r="AB385" s="3"/>
      <c r="AC385" s="3"/>
      <c r="AD385" s="3"/>
      <c r="AE385" s="3"/>
      <c r="AF385" s="1"/>
      <c r="AG385" s="1"/>
      <c r="AH385" s="1"/>
      <c r="AI385" s="1"/>
      <c r="AJ385" s="1"/>
      <c r="AK385" s="1"/>
      <c r="AL385" s="1"/>
      <c r="AM385" s="86"/>
      <c r="AN385" s="1"/>
      <c r="AO385" s="1"/>
      <c r="AP385" s="1"/>
      <c r="AQ385" s="86"/>
      <c r="AR385" s="9"/>
      <c r="AS385" s="9"/>
      <c r="AT385" s="9"/>
      <c r="AU385" s="9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  <c r="BL385" s="1"/>
      <c r="BM385" s="1"/>
      <c r="BN385" s="1"/>
      <c r="BO385" s="1"/>
      <c r="BP385" s="1"/>
      <c r="BQ385" s="1"/>
      <c r="BR385" s="1"/>
      <c r="BS385" s="1"/>
      <c r="BT385" s="1"/>
      <c r="BU385" s="1"/>
      <c r="BV385" s="1"/>
      <c r="BW385" s="1"/>
      <c r="BX385" s="1"/>
      <c r="BY385" s="1"/>
      <c r="BZ385" s="1"/>
      <c r="CA385" s="1"/>
      <c r="CB385" s="1"/>
      <c r="CC385" s="1"/>
    </row>
    <row r="386" spans="1:81" ht="18.75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86"/>
      <c r="T386" s="1"/>
      <c r="U386" s="1"/>
      <c r="V386" s="89"/>
      <c r="W386" s="3"/>
      <c r="X386" s="3"/>
      <c r="Y386" s="3"/>
      <c r="Z386" s="3"/>
      <c r="AA386" s="3"/>
      <c r="AB386" s="3"/>
      <c r="AC386" s="3"/>
      <c r="AD386" s="3"/>
      <c r="AE386" s="3"/>
      <c r="AF386" s="1"/>
      <c r="AG386" s="1"/>
      <c r="AH386" s="1"/>
      <c r="AI386" s="1"/>
      <c r="AJ386" s="1"/>
      <c r="AK386" s="1"/>
      <c r="AL386" s="1"/>
      <c r="AM386" s="86"/>
      <c r="AN386" s="1"/>
      <c r="AO386" s="1"/>
      <c r="AP386" s="1"/>
      <c r="AQ386" s="86"/>
      <c r="AR386" s="9"/>
      <c r="AS386" s="9"/>
      <c r="AT386" s="9"/>
      <c r="AU386" s="9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  <c r="BL386" s="1"/>
      <c r="BM386" s="1"/>
      <c r="BN386" s="1"/>
      <c r="BO386" s="1"/>
      <c r="BP386" s="1"/>
      <c r="BQ386" s="1"/>
      <c r="BR386" s="1"/>
      <c r="BS386" s="1"/>
      <c r="BT386" s="1"/>
      <c r="BU386" s="1"/>
      <c r="BV386" s="1"/>
      <c r="BW386" s="1"/>
      <c r="BX386" s="1"/>
      <c r="BY386" s="1"/>
      <c r="BZ386" s="1"/>
      <c r="CA386" s="1"/>
      <c r="CB386" s="1"/>
      <c r="CC386" s="1"/>
    </row>
    <row r="387" spans="1:81" ht="18.75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86"/>
      <c r="T387" s="1"/>
      <c r="U387" s="1"/>
      <c r="V387" s="89"/>
      <c r="W387" s="3"/>
      <c r="X387" s="3"/>
      <c r="Y387" s="3"/>
      <c r="Z387" s="3"/>
      <c r="AA387" s="3"/>
      <c r="AB387" s="3"/>
      <c r="AC387" s="3"/>
      <c r="AD387" s="3"/>
      <c r="AE387" s="3"/>
      <c r="AF387" s="1"/>
      <c r="AG387" s="1"/>
      <c r="AH387" s="1"/>
      <c r="AI387" s="1"/>
      <c r="AJ387" s="1"/>
      <c r="AK387" s="1"/>
      <c r="AL387" s="1"/>
      <c r="AM387" s="86"/>
      <c r="AN387" s="1"/>
      <c r="AO387" s="1"/>
      <c r="AP387" s="1"/>
      <c r="AQ387" s="86"/>
      <c r="AR387" s="9"/>
      <c r="AS387" s="9"/>
      <c r="AT387" s="9"/>
      <c r="AU387" s="9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  <c r="BL387" s="1"/>
      <c r="BM387" s="1"/>
      <c r="BN387" s="1"/>
      <c r="BO387" s="1"/>
      <c r="BP387" s="1"/>
      <c r="BQ387" s="1"/>
      <c r="BR387" s="1"/>
      <c r="BS387" s="1"/>
      <c r="BT387" s="1"/>
      <c r="BU387" s="1"/>
      <c r="BV387" s="1"/>
      <c r="BW387" s="1"/>
      <c r="BX387" s="1"/>
      <c r="BY387" s="1"/>
      <c r="BZ387" s="1"/>
      <c r="CA387" s="1"/>
      <c r="CB387" s="1"/>
      <c r="CC387" s="1"/>
    </row>
    <row r="388" spans="1:81" ht="18.75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86"/>
      <c r="T388" s="1"/>
      <c r="U388" s="1"/>
      <c r="V388" s="89"/>
      <c r="W388" s="3"/>
      <c r="X388" s="3"/>
      <c r="Y388" s="3"/>
      <c r="Z388" s="3"/>
      <c r="AA388" s="3"/>
      <c r="AB388" s="3"/>
      <c r="AC388" s="3"/>
      <c r="AD388" s="3"/>
      <c r="AE388" s="3"/>
      <c r="AF388" s="1"/>
      <c r="AG388" s="1"/>
      <c r="AH388" s="1"/>
      <c r="AI388" s="1"/>
      <c r="AJ388" s="1"/>
      <c r="AK388" s="1"/>
      <c r="AL388" s="1"/>
      <c r="AM388" s="86"/>
      <c r="AN388" s="1"/>
      <c r="AO388" s="1"/>
      <c r="AP388" s="1"/>
      <c r="AQ388" s="86"/>
      <c r="AR388" s="9"/>
      <c r="AS388" s="9"/>
      <c r="AT388" s="9"/>
      <c r="AU388" s="9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  <c r="BL388" s="1"/>
      <c r="BM388" s="1"/>
      <c r="BN388" s="1"/>
      <c r="BO388" s="1"/>
      <c r="BP388" s="1"/>
      <c r="BQ388" s="1"/>
      <c r="BR388" s="1"/>
      <c r="BS388" s="1"/>
      <c r="BT388" s="1"/>
      <c r="BU388" s="1"/>
      <c r="BV388" s="1"/>
      <c r="BW388" s="1"/>
      <c r="BX388" s="1"/>
      <c r="BY388" s="1"/>
      <c r="BZ388" s="1"/>
      <c r="CA388" s="1"/>
      <c r="CB388" s="1"/>
      <c r="CC388" s="1"/>
    </row>
    <row r="389" spans="1:81" ht="18.75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86"/>
      <c r="T389" s="1"/>
      <c r="U389" s="1"/>
      <c r="V389" s="89"/>
      <c r="W389" s="3"/>
      <c r="X389" s="3"/>
      <c r="Y389" s="3"/>
      <c r="Z389" s="3"/>
      <c r="AA389" s="3"/>
      <c r="AB389" s="3"/>
      <c r="AC389" s="3"/>
      <c r="AD389" s="3"/>
      <c r="AE389" s="3"/>
      <c r="AF389" s="1"/>
      <c r="AG389" s="1"/>
      <c r="AH389" s="1"/>
      <c r="AI389" s="1"/>
      <c r="AJ389" s="1"/>
      <c r="AK389" s="1"/>
      <c r="AL389" s="1"/>
      <c r="AM389" s="86"/>
      <c r="AN389" s="1"/>
      <c r="AO389" s="1"/>
      <c r="AP389" s="1"/>
      <c r="AQ389" s="86"/>
      <c r="AR389" s="9"/>
      <c r="AS389" s="9"/>
      <c r="AT389" s="9"/>
      <c r="AU389" s="9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  <c r="BL389" s="1"/>
      <c r="BM389" s="1"/>
      <c r="BN389" s="1"/>
      <c r="BO389" s="1"/>
      <c r="BP389" s="1"/>
      <c r="BQ389" s="1"/>
      <c r="BR389" s="1"/>
      <c r="BS389" s="1"/>
      <c r="BT389" s="1"/>
      <c r="BU389" s="1"/>
      <c r="BV389" s="1"/>
      <c r="BW389" s="1"/>
      <c r="BX389" s="1"/>
      <c r="BY389" s="1"/>
      <c r="BZ389" s="1"/>
      <c r="CA389" s="1"/>
      <c r="CB389" s="1"/>
      <c r="CC389" s="1"/>
    </row>
    <row r="390" spans="1:81" ht="18.75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86"/>
      <c r="T390" s="1"/>
      <c r="U390" s="1"/>
      <c r="V390" s="89"/>
      <c r="W390" s="3"/>
      <c r="X390" s="3"/>
      <c r="Y390" s="3"/>
      <c r="Z390" s="3"/>
      <c r="AA390" s="3"/>
      <c r="AB390" s="3"/>
      <c r="AC390" s="3"/>
      <c r="AD390" s="3"/>
      <c r="AE390" s="3"/>
      <c r="AF390" s="1"/>
      <c r="AG390" s="1"/>
      <c r="AH390" s="1"/>
      <c r="AI390" s="1"/>
      <c r="AJ390" s="1"/>
      <c r="AK390" s="1"/>
      <c r="AL390" s="1"/>
      <c r="AM390" s="86"/>
      <c r="AN390" s="1"/>
      <c r="AO390" s="1"/>
      <c r="AP390" s="1"/>
      <c r="AQ390" s="86"/>
      <c r="AR390" s="9"/>
      <c r="AS390" s="9"/>
      <c r="AT390" s="9"/>
      <c r="AU390" s="9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  <c r="BL390" s="1"/>
      <c r="BM390" s="1"/>
      <c r="BN390" s="1"/>
      <c r="BO390" s="1"/>
      <c r="BP390" s="1"/>
      <c r="BQ390" s="1"/>
      <c r="BR390" s="1"/>
      <c r="BS390" s="1"/>
      <c r="BT390" s="1"/>
      <c r="BU390" s="1"/>
      <c r="BV390" s="1"/>
      <c r="BW390" s="1"/>
      <c r="BX390" s="1"/>
      <c r="BY390" s="1"/>
      <c r="BZ390" s="1"/>
      <c r="CA390" s="1"/>
      <c r="CB390" s="1"/>
      <c r="CC390" s="1"/>
    </row>
    <row r="391" spans="1:81" ht="18.75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86"/>
      <c r="T391" s="1"/>
      <c r="U391" s="1"/>
      <c r="V391" s="89"/>
      <c r="W391" s="3"/>
      <c r="X391" s="3"/>
      <c r="Y391" s="3"/>
      <c r="Z391" s="3"/>
      <c r="AA391" s="3"/>
      <c r="AB391" s="3"/>
      <c r="AC391" s="3"/>
      <c r="AD391" s="3"/>
      <c r="AE391" s="3"/>
      <c r="AF391" s="1"/>
      <c r="AG391" s="1"/>
      <c r="AH391" s="1"/>
      <c r="AI391" s="1"/>
      <c r="AJ391" s="1"/>
      <c r="AK391" s="1"/>
      <c r="AL391" s="1"/>
      <c r="AM391" s="86"/>
      <c r="AN391" s="1"/>
      <c r="AO391" s="1"/>
      <c r="AP391" s="1"/>
      <c r="AQ391" s="86"/>
      <c r="AR391" s="9"/>
      <c r="AS391" s="9"/>
      <c r="AT391" s="9"/>
      <c r="AU391" s="9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  <c r="BL391" s="1"/>
      <c r="BM391" s="1"/>
      <c r="BN391" s="1"/>
      <c r="BO391" s="1"/>
      <c r="BP391" s="1"/>
      <c r="BQ391" s="1"/>
      <c r="BR391" s="1"/>
      <c r="BS391" s="1"/>
      <c r="BT391" s="1"/>
      <c r="BU391" s="1"/>
      <c r="BV391" s="1"/>
      <c r="BW391" s="1"/>
      <c r="BX391" s="1"/>
      <c r="BY391" s="1"/>
      <c r="BZ391" s="1"/>
      <c r="CA391" s="1"/>
      <c r="CB391" s="1"/>
      <c r="CC391" s="1"/>
    </row>
    <row r="392" spans="1:81" ht="18.75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86"/>
      <c r="T392" s="1"/>
      <c r="U392" s="1"/>
      <c r="V392" s="89"/>
      <c r="W392" s="3"/>
      <c r="X392" s="3"/>
      <c r="Y392" s="3"/>
      <c r="Z392" s="3"/>
      <c r="AA392" s="3"/>
      <c r="AB392" s="3"/>
      <c r="AC392" s="3"/>
      <c r="AD392" s="3"/>
      <c r="AE392" s="3"/>
      <c r="AF392" s="1"/>
      <c r="AG392" s="1"/>
      <c r="AH392" s="1"/>
      <c r="AI392" s="1"/>
      <c r="AJ392" s="1"/>
      <c r="AK392" s="1"/>
      <c r="AL392" s="1"/>
      <c r="AM392" s="86"/>
      <c r="AN392" s="1"/>
      <c r="AO392" s="1"/>
      <c r="AP392" s="1"/>
      <c r="AQ392" s="86"/>
      <c r="AR392" s="9"/>
      <c r="AS392" s="9"/>
      <c r="AT392" s="9"/>
      <c r="AU392" s="9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  <c r="BL392" s="1"/>
      <c r="BM392" s="1"/>
      <c r="BN392" s="1"/>
      <c r="BO392" s="1"/>
      <c r="BP392" s="1"/>
      <c r="BQ392" s="1"/>
      <c r="BR392" s="1"/>
      <c r="BS392" s="1"/>
      <c r="BT392" s="1"/>
      <c r="BU392" s="1"/>
      <c r="BV392" s="1"/>
      <c r="BW392" s="1"/>
      <c r="BX392" s="1"/>
      <c r="BY392" s="1"/>
      <c r="BZ392" s="1"/>
      <c r="CA392" s="1"/>
      <c r="CB392" s="1"/>
      <c r="CC392" s="1"/>
    </row>
    <row r="393" spans="1:81" ht="18.75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86"/>
      <c r="T393" s="1"/>
      <c r="U393" s="1"/>
      <c r="V393" s="89"/>
      <c r="W393" s="3"/>
      <c r="X393" s="3"/>
      <c r="Y393" s="3"/>
      <c r="Z393" s="3"/>
      <c r="AA393" s="3"/>
      <c r="AB393" s="3"/>
      <c r="AC393" s="3"/>
      <c r="AD393" s="3"/>
      <c r="AE393" s="3"/>
      <c r="AF393" s="1"/>
      <c r="AG393" s="1"/>
      <c r="AH393" s="1"/>
      <c r="AI393" s="1"/>
      <c r="AJ393" s="1"/>
      <c r="AK393" s="1"/>
      <c r="AL393" s="1"/>
      <c r="AM393" s="86"/>
      <c r="AN393" s="1"/>
      <c r="AO393" s="1"/>
      <c r="AP393" s="1"/>
      <c r="AQ393" s="86"/>
      <c r="AR393" s="9"/>
      <c r="AS393" s="9"/>
      <c r="AT393" s="9"/>
      <c r="AU393" s="9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  <c r="BL393" s="1"/>
      <c r="BM393" s="1"/>
      <c r="BN393" s="1"/>
      <c r="BO393" s="1"/>
      <c r="BP393" s="1"/>
      <c r="BQ393" s="1"/>
      <c r="BR393" s="1"/>
      <c r="BS393" s="1"/>
      <c r="BT393" s="1"/>
      <c r="BU393" s="1"/>
      <c r="BV393" s="1"/>
      <c r="BW393" s="1"/>
      <c r="BX393" s="1"/>
      <c r="BY393" s="1"/>
      <c r="BZ393" s="1"/>
      <c r="CA393" s="1"/>
      <c r="CB393" s="1"/>
      <c r="CC393" s="1"/>
    </row>
    <row r="394" spans="1:81" ht="18.75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86"/>
      <c r="T394" s="1"/>
      <c r="U394" s="1"/>
      <c r="V394" s="89"/>
      <c r="W394" s="3"/>
      <c r="X394" s="3"/>
      <c r="Y394" s="3"/>
      <c r="Z394" s="3"/>
      <c r="AA394" s="3"/>
      <c r="AB394" s="3"/>
      <c r="AC394" s="3"/>
      <c r="AD394" s="3"/>
      <c r="AE394" s="3"/>
      <c r="AF394" s="1"/>
      <c r="AG394" s="1"/>
      <c r="AH394" s="1"/>
      <c r="AI394" s="1"/>
      <c r="AJ394" s="1"/>
      <c r="AK394" s="1"/>
      <c r="AL394" s="1"/>
      <c r="AM394" s="86"/>
      <c r="AN394" s="1"/>
      <c r="AO394" s="1"/>
      <c r="AP394" s="1"/>
      <c r="AQ394" s="86"/>
      <c r="AR394" s="9"/>
      <c r="AS394" s="9"/>
      <c r="AT394" s="9"/>
      <c r="AU394" s="9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  <c r="BL394" s="1"/>
      <c r="BM394" s="1"/>
      <c r="BN394" s="1"/>
      <c r="BO394" s="1"/>
      <c r="BP394" s="1"/>
      <c r="BQ394" s="1"/>
      <c r="BR394" s="1"/>
      <c r="BS394" s="1"/>
      <c r="BT394" s="1"/>
      <c r="BU394" s="1"/>
      <c r="BV394" s="1"/>
      <c r="BW394" s="1"/>
      <c r="BX394" s="1"/>
      <c r="BY394" s="1"/>
      <c r="BZ394" s="1"/>
      <c r="CA394" s="1"/>
      <c r="CB394" s="1"/>
      <c r="CC394" s="1"/>
    </row>
    <row r="395" spans="1:81" ht="18.75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86"/>
      <c r="T395" s="1"/>
      <c r="U395" s="1"/>
      <c r="V395" s="89"/>
      <c r="W395" s="3"/>
      <c r="X395" s="3"/>
      <c r="Y395" s="3"/>
      <c r="Z395" s="3"/>
      <c r="AA395" s="3"/>
      <c r="AB395" s="3"/>
      <c r="AC395" s="3"/>
      <c r="AD395" s="3"/>
      <c r="AE395" s="3"/>
      <c r="AF395" s="1"/>
      <c r="AG395" s="1"/>
      <c r="AH395" s="1"/>
      <c r="AI395" s="1"/>
      <c r="AJ395" s="1"/>
      <c r="AK395" s="1"/>
      <c r="AL395" s="1"/>
      <c r="AM395" s="86"/>
      <c r="AN395" s="1"/>
      <c r="AO395" s="1"/>
      <c r="AP395" s="1"/>
      <c r="AQ395" s="86"/>
      <c r="AR395" s="9"/>
      <c r="AS395" s="9"/>
      <c r="AT395" s="9"/>
      <c r="AU395" s="9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  <c r="BL395" s="1"/>
      <c r="BM395" s="1"/>
      <c r="BN395" s="1"/>
      <c r="BO395" s="1"/>
      <c r="BP395" s="1"/>
      <c r="BQ395" s="1"/>
      <c r="BR395" s="1"/>
      <c r="BS395" s="1"/>
      <c r="BT395" s="1"/>
      <c r="BU395" s="1"/>
      <c r="BV395" s="1"/>
      <c r="BW395" s="1"/>
      <c r="BX395" s="1"/>
      <c r="BY395" s="1"/>
      <c r="BZ395" s="1"/>
      <c r="CA395" s="1"/>
      <c r="CB395" s="1"/>
      <c r="CC395" s="1"/>
    </row>
    <row r="396" spans="1:81" ht="18.75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86"/>
      <c r="T396" s="1"/>
      <c r="U396" s="1"/>
      <c r="V396" s="89"/>
      <c r="W396" s="3"/>
      <c r="X396" s="3"/>
      <c r="Y396" s="3"/>
      <c r="Z396" s="3"/>
      <c r="AA396" s="3"/>
      <c r="AB396" s="3"/>
      <c r="AC396" s="3"/>
      <c r="AD396" s="3"/>
      <c r="AE396" s="3"/>
      <c r="AF396" s="1"/>
      <c r="AG396" s="1"/>
      <c r="AH396" s="1"/>
      <c r="AI396" s="1"/>
      <c r="AJ396" s="1"/>
      <c r="AK396" s="1"/>
      <c r="AL396" s="1"/>
      <c r="AM396" s="86"/>
      <c r="AN396" s="1"/>
      <c r="AO396" s="1"/>
      <c r="AP396" s="1"/>
      <c r="AQ396" s="86"/>
      <c r="AR396" s="9"/>
      <c r="AS396" s="9"/>
      <c r="AT396" s="9"/>
      <c r="AU396" s="9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  <c r="BL396" s="1"/>
      <c r="BM396" s="1"/>
      <c r="BN396" s="1"/>
      <c r="BO396" s="1"/>
      <c r="BP396" s="1"/>
      <c r="BQ396" s="1"/>
      <c r="BR396" s="1"/>
      <c r="BS396" s="1"/>
      <c r="BT396" s="1"/>
      <c r="BU396" s="1"/>
      <c r="BV396" s="1"/>
      <c r="BW396" s="1"/>
      <c r="BX396" s="1"/>
      <c r="BY396" s="1"/>
      <c r="BZ396" s="1"/>
      <c r="CA396" s="1"/>
      <c r="CB396" s="1"/>
      <c r="CC396" s="1"/>
    </row>
    <row r="397" spans="1:81" ht="18.75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86"/>
      <c r="T397" s="1"/>
      <c r="U397" s="1"/>
      <c r="V397" s="89"/>
      <c r="W397" s="3"/>
      <c r="X397" s="3"/>
      <c r="Y397" s="3"/>
      <c r="Z397" s="3"/>
      <c r="AA397" s="3"/>
      <c r="AB397" s="3"/>
      <c r="AC397" s="3"/>
      <c r="AD397" s="3"/>
      <c r="AE397" s="3"/>
      <c r="AF397" s="1"/>
      <c r="AG397" s="1"/>
      <c r="AH397" s="1"/>
      <c r="AI397" s="1"/>
      <c r="AJ397" s="1"/>
      <c r="AK397" s="1"/>
      <c r="AL397" s="1"/>
      <c r="AM397" s="86"/>
      <c r="AN397" s="1"/>
      <c r="AO397" s="1"/>
      <c r="AP397" s="1"/>
      <c r="AQ397" s="86"/>
      <c r="AR397" s="9"/>
      <c r="AS397" s="9"/>
      <c r="AT397" s="9"/>
      <c r="AU397" s="9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  <c r="BL397" s="1"/>
      <c r="BM397" s="1"/>
      <c r="BN397" s="1"/>
      <c r="BO397" s="1"/>
      <c r="BP397" s="1"/>
      <c r="BQ397" s="1"/>
      <c r="BR397" s="1"/>
      <c r="BS397" s="1"/>
      <c r="BT397" s="1"/>
      <c r="BU397" s="1"/>
      <c r="BV397" s="1"/>
      <c r="BW397" s="1"/>
      <c r="BX397" s="1"/>
      <c r="BY397" s="1"/>
      <c r="BZ397" s="1"/>
      <c r="CA397" s="1"/>
      <c r="CB397" s="1"/>
      <c r="CC397" s="1"/>
    </row>
    <row r="398" spans="1:81" ht="18.75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86"/>
      <c r="T398" s="1"/>
      <c r="U398" s="1"/>
      <c r="V398" s="89"/>
      <c r="W398" s="3"/>
      <c r="X398" s="3"/>
      <c r="Y398" s="3"/>
      <c r="Z398" s="3"/>
      <c r="AA398" s="3"/>
      <c r="AB398" s="3"/>
      <c r="AC398" s="3"/>
      <c r="AD398" s="3"/>
      <c r="AE398" s="3"/>
      <c r="AF398" s="1"/>
      <c r="AG398" s="1"/>
      <c r="AH398" s="1"/>
      <c r="AI398" s="1"/>
      <c r="AJ398" s="1"/>
      <c r="AK398" s="1"/>
      <c r="AL398" s="1"/>
      <c r="AM398" s="86"/>
      <c r="AN398" s="1"/>
      <c r="AO398" s="1"/>
      <c r="AP398" s="1"/>
      <c r="AQ398" s="86"/>
      <c r="AR398" s="9"/>
      <c r="AS398" s="9"/>
      <c r="AT398" s="9"/>
      <c r="AU398" s="9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  <c r="BL398" s="1"/>
      <c r="BM398" s="1"/>
      <c r="BN398" s="1"/>
      <c r="BO398" s="1"/>
      <c r="BP398" s="1"/>
      <c r="BQ398" s="1"/>
      <c r="BR398" s="1"/>
      <c r="BS398" s="1"/>
      <c r="BT398" s="1"/>
      <c r="BU398" s="1"/>
      <c r="BV398" s="1"/>
      <c r="BW398" s="1"/>
      <c r="BX398" s="1"/>
      <c r="BY398" s="1"/>
      <c r="BZ398" s="1"/>
      <c r="CA398" s="1"/>
      <c r="CB398" s="1"/>
      <c r="CC398" s="1"/>
    </row>
    <row r="399" spans="1:81" ht="18.75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86"/>
      <c r="T399" s="1"/>
      <c r="U399" s="1"/>
      <c r="V399" s="89"/>
      <c r="W399" s="3"/>
      <c r="X399" s="3"/>
      <c r="Y399" s="3"/>
      <c r="Z399" s="3"/>
      <c r="AA399" s="3"/>
      <c r="AB399" s="3"/>
      <c r="AC399" s="3"/>
      <c r="AD399" s="3"/>
      <c r="AE399" s="3"/>
      <c r="AF399" s="1"/>
      <c r="AG399" s="1"/>
      <c r="AH399" s="1"/>
      <c r="AI399" s="1"/>
      <c r="AJ399" s="1"/>
      <c r="AK399" s="1"/>
      <c r="AL399" s="1"/>
      <c r="AM399" s="86"/>
      <c r="AN399" s="1"/>
      <c r="AO399" s="1"/>
      <c r="AP399" s="1"/>
      <c r="AQ399" s="86"/>
      <c r="AR399" s="9"/>
      <c r="AS399" s="9"/>
      <c r="AT399" s="9"/>
      <c r="AU399" s="9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  <c r="BL399" s="1"/>
      <c r="BM399" s="1"/>
      <c r="BN399" s="1"/>
      <c r="BO399" s="1"/>
      <c r="BP399" s="1"/>
      <c r="BQ399" s="1"/>
      <c r="BR399" s="1"/>
      <c r="BS399" s="1"/>
      <c r="BT399" s="1"/>
      <c r="BU399" s="1"/>
      <c r="BV399" s="1"/>
      <c r="BW399" s="1"/>
      <c r="BX399" s="1"/>
      <c r="BY399" s="1"/>
      <c r="BZ399" s="1"/>
      <c r="CA399" s="1"/>
      <c r="CB399" s="1"/>
      <c r="CC399" s="1"/>
    </row>
    <row r="400" spans="1:81" ht="18.75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86"/>
      <c r="T400" s="1"/>
      <c r="U400" s="1"/>
      <c r="V400" s="89"/>
      <c r="W400" s="3"/>
      <c r="X400" s="3"/>
      <c r="Y400" s="3"/>
      <c r="Z400" s="3"/>
      <c r="AA400" s="3"/>
      <c r="AB400" s="3"/>
      <c r="AC400" s="3"/>
      <c r="AD400" s="3"/>
      <c r="AE400" s="3"/>
      <c r="AF400" s="1"/>
      <c r="AG400" s="1"/>
      <c r="AH400" s="1"/>
      <c r="AI400" s="1"/>
      <c r="AJ400" s="1"/>
      <c r="AK400" s="1"/>
      <c r="AL400" s="1"/>
      <c r="AM400" s="86"/>
      <c r="AN400" s="1"/>
      <c r="AO400" s="1"/>
      <c r="AP400" s="1"/>
      <c r="AQ400" s="86"/>
      <c r="AR400" s="9"/>
      <c r="AS400" s="9"/>
      <c r="AT400" s="9"/>
      <c r="AU400" s="9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  <c r="BL400" s="1"/>
      <c r="BM400" s="1"/>
      <c r="BN400" s="1"/>
      <c r="BO400" s="1"/>
      <c r="BP400" s="1"/>
      <c r="BQ400" s="1"/>
      <c r="BR400" s="1"/>
      <c r="BS400" s="1"/>
      <c r="BT400" s="1"/>
      <c r="BU400" s="1"/>
      <c r="BV400" s="1"/>
      <c r="BW400" s="1"/>
      <c r="BX400" s="1"/>
      <c r="BY400" s="1"/>
      <c r="BZ400" s="1"/>
      <c r="CA400" s="1"/>
      <c r="CB400" s="1"/>
      <c r="CC400" s="1"/>
    </row>
    <row r="401" spans="1:81" ht="18.75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86"/>
      <c r="T401" s="1"/>
      <c r="U401" s="1"/>
      <c r="V401" s="89"/>
      <c r="W401" s="3"/>
      <c r="X401" s="3"/>
      <c r="Y401" s="3"/>
      <c r="Z401" s="3"/>
      <c r="AA401" s="3"/>
      <c r="AB401" s="3"/>
      <c r="AC401" s="3"/>
      <c r="AD401" s="3"/>
      <c r="AE401" s="3"/>
      <c r="AF401" s="1"/>
      <c r="AG401" s="1"/>
      <c r="AH401" s="1"/>
      <c r="AI401" s="1"/>
      <c r="AJ401" s="1"/>
      <c r="AK401" s="1"/>
      <c r="AL401" s="1"/>
      <c r="AM401" s="86"/>
      <c r="AN401" s="1"/>
      <c r="AO401" s="1"/>
      <c r="AP401" s="1"/>
      <c r="AQ401" s="86"/>
      <c r="AR401" s="9"/>
      <c r="AS401" s="9"/>
      <c r="AT401" s="9"/>
      <c r="AU401" s="9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  <c r="BL401" s="1"/>
      <c r="BM401" s="1"/>
      <c r="BN401" s="1"/>
      <c r="BO401" s="1"/>
      <c r="BP401" s="1"/>
      <c r="BQ401" s="1"/>
      <c r="BR401" s="1"/>
      <c r="BS401" s="1"/>
      <c r="BT401" s="1"/>
      <c r="BU401" s="1"/>
      <c r="BV401" s="1"/>
      <c r="BW401" s="1"/>
      <c r="BX401" s="1"/>
      <c r="BY401" s="1"/>
      <c r="BZ401" s="1"/>
      <c r="CA401" s="1"/>
      <c r="CB401" s="1"/>
      <c r="CC401" s="1"/>
    </row>
    <row r="402" spans="1:81" ht="18.75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86"/>
      <c r="T402" s="1"/>
      <c r="U402" s="1"/>
      <c r="V402" s="89"/>
      <c r="W402" s="3"/>
      <c r="X402" s="3"/>
      <c r="Y402" s="3"/>
      <c r="Z402" s="3"/>
      <c r="AA402" s="3"/>
      <c r="AB402" s="3"/>
      <c r="AC402" s="3"/>
      <c r="AD402" s="3"/>
      <c r="AE402" s="3"/>
      <c r="AF402" s="1"/>
      <c r="AG402" s="1"/>
      <c r="AH402" s="1"/>
      <c r="AI402" s="1"/>
      <c r="AJ402" s="1"/>
      <c r="AK402" s="1"/>
      <c r="AL402" s="1"/>
      <c r="AM402" s="86"/>
      <c r="AN402" s="1"/>
      <c r="AO402" s="1"/>
      <c r="AP402" s="1"/>
      <c r="AQ402" s="86"/>
      <c r="AR402" s="9"/>
      <c r="AS402" s="9"/>
      <c r="AT402" s="9"/>
      <c r="AU402" s="9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  <c r="BL402" s="1"/>
      <c r="BM402" s="1"/>
      <c r="BN402" s="1"/>
      <c r="BO402" s="1"/>
      <c r="BP402" s="1"/>
      <c r="BQ402" s="1"/>
      <c r="BR402" s="1"/>
      <c r="BS402" s="1"/>
      <c r="BT402" s="1"/>
      <c r="BU402" s="1"/>
      <c r="BV402" s="1"/>
      <c r="BW402" s="1"/>
      <c r="BX402" s="1"/>
      <c r="BY402" s="1"/>
      <c r="BZ402" s="1"/>
      <c r="CA402" s="1"/>
      <c r="CB402" s="1"/>
      <c r="CC402" s="1"/>
    </row>
    <row r="403" spans="1:81" ht="18.75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86"/>
      <c r="T403" s="1"/>
      <c r="U403" s="1"/>
      <c r="V403" s="89"/>
      <c r="W403" s="3"/>
      <c r="X403" s="3"/>
      <c r="Y403" s="3"/>
      <c r="Z403" s="3"/>
      <c r="AA403" s="3"/>
      <c r="AB403" s="3"/>
      <c r="AC403" s="3"/>
      <c r="AD403" s="3"/>
      <c r="AE403" s="3"/>
      <c r="AF403" s="1"/>
      <c r="AG403" s="1"/>
      <c r="AH403" s="1"/>
      <c r="AI403" s="1"/>
      <c r="AJ403" s="1"/>
      <c r="AK403" s="1"/>
      <c r="AL403" s="1"/>
      <c r="AM403" s="86"/>
      <c r="AN403" s="1"/>
      <c r="AO403" s="1"/>
      <c r="AP403" s="1"/>
      <c r="AQ403" s="86"/>
      <c r="AR403" s="9"/>
      <c r="AS403" s="9"/>
      <c r="AT403" s="9"/>
      <c r="AU403" s="9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  <c r="BL403" s="1"/>
      <c r="BM403" s="1"/>
      <c r="BN403" s="1"/>
      <c r="BO403" s="1"/>
      <c r="BP403" s="1"/>
      <c r="BQ403" s="1"/>
      <c r="BR403" s="1"/>
      <c r="BS403" s="1"/>
      <c r="BT403" s="1"/>
      <c r="BU403" s="1"/>
      <c r="BV403" s="1"/>
      <c r="BW403" s="1"/>
      <c r="BX403" s="1"/>
      <c r="BY403" s="1"/>
      <c r="BZ403" s="1"/>
      <c r="CA403" s="1"/>
      <c r="CB403" s="1"/>
      <c r="CC403" s="1"/>
    </row>
    <row r="404" spans="1:81" ht="18.75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86"/>
      <c r="T404" s="1"/>
      <c r="U404" s="1"/>
      <c r="V404" s="89"/>
      <c r="W404" s="3"/>
      <c r="X404" s="3"/>
      <c r="Y404" s="3"/>
      <c r="Z404" s="3"/>
      <c r="AA404" s="3"/>
      <c r="AB404" s="3"/>
      <c r="AC404" s="3"/>
      <c r="AD404" s="3"/>
      <c r="AE404" s="3"/>
      <c r="AF404" s="1"/>
      <c r="AG404" s="1"/>
      <c r="AH404" s="1"/>
      <c r="AI404" s="1"/>
      <c r="AJ404" s="1"/>
      <c r="AK404" s="1"/>
      <c r="AL404" s="1"/>
      <c r="AM404" s="86"/>
      <c r="AN404" s="1"/>
      <c r="AO404" s="1"/>
      <c r="AP404" s="1"/>
      <c r="AQ404" s="86"/>
      <c r="AR404" s="9"/>
      <c r="AS404" s="9"/>
      <c r="AT404" s="9"/>
      <c r="AU404" s="9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  <c r="BL404" s="1"/>
      <c r="BM404" s="1"/>
      <c r="BN404" s="1"/>
      <c r="BO404" s="1"/>
      <c r="BP404" s="1"/>
      <c r="BQ404" s="1"/>
      <c r="BR404" s="1"/>
      <c r="BS404" s="1"/>
      <c r="BT404" s="1"/>
      <c r="BU404" s="1"/>
      <c r="BV404" s="1"/>
      <c r="BW404" s="1"/>
      <c r="BX404" s="1"/>
      <c r="BY404" s="1"/>
      <c r="BZ404" s="1"/>
      <c r="CA404" s="1"/>
      <c r="CB404" s="1"/>
      <c r="CC404" s="1"/>
    </row>
    <row r="405" spans="1:81" ht="18.75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86"/>
      <c r="T405" s="1"/>
      <c r="U405" s="1"/>
      <c r="V405" s="89"/>
      <c r="W405" s="3"/>
      <c r="X405" s="3"/>
      <c r="Y405" s="3"/>
      <c r="Z405" s="3"/>
      <c r="AA405" s="3"/>
      <c r="AB405" s="3"/>
      <c r="AC405" s="3"/>
      <c r="AD405" s="3"/>
      <c r="AE405" s="3"/>
      <c r="AF405" s="1"/>
      <c r="AG405" s="1"/>
      <c r="AH405" s="1"/>
      <c r="AI405" s="1"/>
      <c r="AJ405" s="1"/>
      <c r="AK405" s="1"/>
      <c r="AL405" s="1"/>
      <c r="AM405" s="86"/>
      <c r="AN405" s="1"/>
      <c r="AO405" s="1"/>
      <c r="AP405" s="1"/>
      <c r="AQ405" s="86"/>
      <c r="AR405" s="9"/>
      <c r="AS405" s="9"/>
      <c r="AT405" s="9"/>
      <c r="AU405" s="9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  <c r="BL405" s="1"/>
      <c r="BM405" s="1"/>
      <c r="BN405" s="1"/>
      <c r="BO405" s="1"/>
      <c r="BP405" s="1"/>
      <c r="BQ405" s="1"/>
      <c r="BR405" s="1"/>
      <c r="BS405" s="1"/>
      <c r="BT405" s="1"/>
      <c r="BU405" s="1"/>
      <c r="BV405" s="1"/>
      <c r="BW405" s="1"/>
      <c r="BX405" s="1"/>
      <c r="BY405" s="1"/>
      <c r="BZ405" s="1"/>
      <c r="CA405" s="1"/>
      <c r="CB405" s="1"/>
      <c r="CC405" s="1"/>
    </row>
    <row r="406" spans="1:81" ht="18.75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86"/>
      <c r="T406" s="1"/>
      <c r="U406" s="1"/>
      <c r="V406" s="89"/>
      <c r="W406" s="3"/>
      <c r="X406" s="3"/>
      <c r="Y406" s="3"/>
      <c r="Z406" s="3"/>
      <c r="AA406" s="3"/>
      <c r="AB406" s="3"/>
      <c r="AC406" s="3"/>
      <c r="AD406" s="3"/>
      <c r="AE406" s="3"/>
      <c r="AF406" s="1"/>
      <c r="AG406" s="1"/>
      <c r="AH406" s="1"/>
      <c r="AI406" s="1"/>
      <c r="AJ406" s="1"/>
      <c r="AK406" s="1"/>
      <c r="AL406" s="1"/>
      <c r="AM406" s="86"/>
      <c r="AN406" s="1"/>
      <c r="AO406" s="1"/>
      <c r="AP406" s="1"/>
      <c r="AQ406" s="86"/>
      <c r="AR406" s="9"/>
      <c r="AS406" s="9"/>
      <c r="AT406" s="9"/>
      <c r="AU406" s="9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  <c r="BL406" s="1"/>
      <c r="BM406" s="1"/>
      <c r="BN406" s="1"/>
      <c r="BO406" s="1"/>
      <c r="BP406" s="1"/>
      <c r="BQ406" s="1"/>
      <c r="BR406" s="1"/>
      <c r="BS406" s="1"/>
      <c r="BT406" s="1"/>
      <c r="BU406" s="1"/>
      <c r="BV406" s="1"/>
      <c r="BW406" s="1"/>
      <c r="BX406" s="1"/>
      <c r="BY406" s="1"/>
      <c r="BZ406" s="1"/>
      <c r="CA406" s="1"/>
      <c r="CB406" s="1"/>
      <c r="CC406" s="1"/>
    </row>
    <row r="407" spans="1:81" ht="18.75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86"/>
      <c r="T407" s="1"/>
      <c r="U407" s="1"/>
      <c r="V407" s="89"/>
      <c r="W407" s="3"/>
      <c r="X407" s="3"/>
      <c r="Y407" s="3"/>
      <c r="Z407" s="3"/>
      <c r="AA407" s="3"/>
      <c r="AB407" s="3"/>
      <c r="AC407" s="3"/>
      <c r="AD407" s="3"/>
      <c r="AE407" s="3"/>
      <c r="AF407" s="1"/>
      <c r="AG407" s="1"/>
      <c r="AH407" s="1"/>
      <c r="AI407" s="1"/>
      <c r="AJ407" s="1"/>
      <c r="AK407" s="1"/>
      <c r="AL407" s="1"/>
      <c r="AM407" s="86"/>
      <c r="AN407" s="1"/>
      <c r="AO407" s="1"/>
      <c r="AP407" s="1"/>
      <c r="AQ407" s="86"/>
      <c r="AR407" s="9"/>
      <c r="AS407" s="9"/>
      <c r="AT407" s="9"/>
      <c r="AU407" s="9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  <c r="BL407" s="1"/>
      <c r="BM407" s="1"/>
      <c r="BN407" s="1"/>
      <c r="BO407" s="1"/>
      <c r="BP407" s="1"/>
      <c r="BQ407" s="1"/>
      <c r="BR407" s="1"/>
      <c r="BS407" s="1"/>
      <c r="BT407" s="1"/>
      <c r="BU407" s="1"/>
      <c r="BV407" s="1"/>
      <c r="BW407" s="1"/>
      <c r="BX407" s="1"/>
      <c r="BY407" s="1"/>
      <c r="BZ407" s="1"/>
      <c r="CA407" s="1"/>
      <c r="CB407" s="1"/>
      <c r="CC407" s="1"/>
    </row>
    <row r="408" spans="1:81" ht="18.75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86"/>
      <c r="T408" s="1"/>
      <c r="U408" s="1"/>
      <c r="V408" s="89"/>
      <c r="W408" s="3"/>
      <c r="X408" s="3"/>
      <c r="Y408" s="3"/>
      <c r="Z408" s="3"/>
      <c r="AA408" s="3"/>
      <c r="AB408" s="3"/>
      <c r="AC408" s="3"/>
      <c r="AD408" s="3"/>
      <c r="AE408" s="3"/>
      <c r="AF408" s="1"/>
      <c r="AG408" s="1"/>
      <c r="AH408" s="1"/>
      <c r="AI408" s="1"/>
      <c r="AJ408" s="1"/>
      <c r="AK408" s="1"/>
      <c r="AL408" s="1"/>
      <c r="AM408" s="86"/>
      <c r="AN408" s="1"/>
      <c r="AO408" s="1"/>
      <c r="AP408" s="1"/>
      <c r="AQ408" s="86"/>
      <c r="AR408" s="9"/>
      <c r="AS408" s="9"/>
      <c r="AT408" s="9"/>
      <c r="AU408" s="9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  <c r="BL408" s="1"/>
      <c r="BM408" s="1"/>
      <c r="BN408" s="1"/>
      <c r="BO408" s="1"/>
      <c r="BP408" s="1"/>
      <c r="BQ408" s="1"/>
      <c r="BR408" s="1"/>
      <c r="BS408" s="1"/>
      <c r="BT408" s="1"/>
      <c r="BU408" s="1"/>
      <c r="BV408" s="1"/>
      <c r="BW408" s="1"/>
      <c r="BX408" s="1"/>
      <c r="BY408" s="1"/>
      <c r="BZ408" s="1"/>
      <c r="CA408" s="1"/>
      <c r="CB408" s="1"/>
      <c r="CC408" s="1"/>
    </row>
    <row r="409" spans="1:81" ht="18.75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86"/>
      <c r="T409" s="1"/>
      <c r="U409" s="1"/>
      <c r="V409" s="89"/>
      <c r="W409" s="3"/>
      <c r="X409" s="3"/>
      <c r="Y409" s="3"/>
      <c r="Z409" s="3"/>
      <c r="AA409" s="3"/>
      <c r="AB409" s="3"/>
      <c r="AC409" s="3"/>
      <c r="AD409" s="3"/>
      <c r="AE409" s="3"/>
      <c r="AF409" s="1"/>
      <c r="AG409" s="1"/>
      <c r="AH409" s="1"/>
      <c r="AI409" s="1"/>
      <c r="AJ409" s="1"/>
      <c r="AK409" s="1"/>
      <c r="AL409" s="1"/>
      <c r="AM409" s="86"/>
      <c r="AN409" s="1"/>
      <c r="AO409" s="1"/>
      <c r="AP409" s="1"/>
      <c r="AQ409" s="86"/>
      <c r="AR409" s="9"/>
      <c r="AS409" s="9"/>
      <c r="AT409" s="9"/>
      <c r="AU409" s="9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  <c r="BL409" s="1"/>
      <c r="BM409" s="1"/>
      <c r="BN409" s="1"/>
      <c r="BO409" s="1"/>
      <c r="BP409" s="1"/>
      <c r="BQ409" s="1"/>
      <c r="BR409" s="1"/>
      <c r="BS409" s="1"/>
      <c r="BT409" s="1"/>
      <c r="BU409" s="1"/>
      <c r="BV409" s="1"/>
      <c r="BW409" s="1"/>
      <c r="BX409" s="1"/>
      <c r="BY409" s="1"/>
      <c r="BZ409" s="1"/>
      <c r="CA409" s="1"/>
      <c r="CB409" s="1"/>
      <c r="CC409" s="1"/>
    </row>
    <row r="410" spans="1:81" ht="18.75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86"/>
      <c r="T410" s="1"/>
      <c r="U410" s="1"/>
      <c r="V410" s="89"/>
      <c r="W410" s="3"/>
      <c r="X410" s="3"/>
      <c r="Y410" s="3"/>
      <c r="Z410" s="3"/>
      <c r="AA410" s="3"/>
      <c r="AB410" s="3"/>
      <c r="AC410" s="3"/>
      <c r="AD410" s="3"/>
      <c r="AE410" s="3"/>
      <c r="AF410" s="1"/>
      <c r="AG410" s="1"/>
      <c r="AH410" s="1"/>
      <c r="AI410" s="1"/>
      <c r="AJ410" s="1"/>
      <c r="AK410" s="1"/>
      <c r="AL410" s="1"/>
      <c r="AM410" s="86"/>
      <c r="AN410" s="1"/>
      <c r="AO410" s="1"/>
      <c r="AP410" s="1"/>
      <c r="AQ410" s="86"/>
      <c r="AR410" s="9"/>
      <c r="AS410" s="9"/>
      <c r="AT410" s="9"/>
      <c r="AU410" s="9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  <c r="BL410" s="1"/>
      <c r="BM410" s="1"/>
      <c r="BN410" s="1"/>
      <c r="BO410" s="1"/>
      <c r="BP410" s="1"/>
      <c r="BQ410" s="1"/>
      <c r="BR410" s="1"/>
      <c r="BS410" s="1"/>
      <c r="BT410" s="1"/>
      <c r="BU410" s="1"/>
      <c r="BV410" s="1"/>
      <c r="BW410" s="1"/>
      <c r="BX410" s="1"/>
      <c r="BY410" s="1"/>
      <c r="BZ410" s="1"/>
      <c r="CA410" s="1"/>
      <c r="CB410" s="1"/>
      <c r="CC410" s="1"/>
    </row>
    <row r="411" spans="1:81" ht="18.75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86"/>
      <c r="T411" s="1"/>
      <c r="U411" s="1"/>
      <c r="V411" s="89"/>
      <c r="W411" s="3"/>
      <c r="X411" s="3"/>
      <c r="Y411" s="3"/>
      <c r="Z411" s="3"/>
      <c r="AA411" s="3"/>
      <c r="AB411" s="3"/>
      <c r="AC411" s="3"/>
      <c r="AD411" s="3"/>
      <c r="AE411" s="3"/>
      <c r="AF411" s="1"/>
      <c r="AG411" s="1"/>
      <c r="AH411" s="1"/>
      <c r="AI411" s="1"/>
      <c r="AJ411" s="1"/>
      <c r="AK411" s="1"/>
      <c r="AL411" s="1"/>
      <c r="AM411" s="86"/>
      <c r="AN411" s="1"/>
      <c r="AO411" s="1"/>
      <c r="AP411" s="1"/>
      <c r="AQ411" s="86"/>
      <c r="AR411" s="9"/>
      <c r="AS411" s="9"/>
      <c r="AT411" s="9"/>
      <c r="AU411" s="9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  <c r="BL411" s="1"/>
      <c r="BM411" s="1"/>
      <c r="BN411" s="1"/>
      <c r="BO411" s="1"/>
      <c r="BP411" s="1"/>
      <c r="BQ411" s="1"/>
      <c r="BR411" s="1"/>
      <c r="BS411" s="1"/>
      <c r="BT411" s="1"/>
      <c r="BU411" s="1"/>
      <c r="BV411" s="1"/>
      <c r="BW411" s="1"/>
      <c r="BX411" s="1"/>
      <c r="BY411" s="1"/>
      <c r="BZ411" s="1"/>
      <c r="CA411" s="1"/>
      <c r="CB411" s="1"/>
      <c r="CC411" s="1"/>
    </row>
    <row r="412" spans="1:81" ht="18.75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86"/>
      <c r="T412" s="1"/>
      <c r="U412" s="1"/>
      <c r="V412" s="89"/>
      <c r="W412" s="3"/>
      <c r="X412" s="3"/>
      <c r="Y412" s="3"/>
      <c r="Z412" s="3"/>
      <c r="AA412" s="3"/>
      <c r="AB412" s="3"/>
      <c r="AC412" s="3"/>
      <c r="AD412" s="3"/>
      <c r="AE412" s="3"/>
      <c r="AF412" s="1"/>
      <c r="AG412" s="1"/>
      <c r="AH412" s="1"/>
      <c r="AI412" s="1"/>
      <c r="AJ412" s="1"/>
      <c r="AK412" s="1"/>
      <c r="AL412" s="1"/>
      <c r="AM412" s="86"/>
      <c r="AN412" s="1"/>
      <c r="AO412" s="1"/>
      <c r="AP412" s="1"/>
      <c r="AQ412" s="86"/>
      <c r="AR412" s="9"/>
      <c r="AS412" s="9"/>
      <c r="AT412" s="9"/>
      <c r="AU412" s="9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  <c r="BL412" s="1"/>
      <c r="BM412" s="1"/>
      <c r="BN412" s="1"/>
      <c r="BO412" s="1"/>
      <c r="BP412" s="1"/>
      <c r="BQ412" s="1"/>
      <c r="BR412" s="1"/>
      <c r="BS412" s="1"/>
      <c r="BT412" s="1"/>
      <c r="BU412" s="1"/>
      <c r="BV412" s="1"/>
      <c r="BW412" s="1"/>
      <c r="BX412" s="1"/>
      <c r="BY412" s="1"/>
      <c r="BZ412" s="1"/>
      <c r="CA412" s="1"/>
      <c r="CB412" s="1"/>
      <c r="CC412" s="1"/>
    </row>
    <row r="413" spans="1:81" ht="18.75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86"/>
      <c r="T413" s="1"/>
      <c r="U413" s="1"/>
      <c r="V413" s="89"/>
      <c r="W413" s="3"/>
      <c r="X413" s="3"/>
      <c r="Y413" s="3"/>
      <c r="Z413" s="3"/>
      <c r="AA413" s="3"/>
      <c r="AB413" s="3"/>
      <c r="AC413" s="3"/>
      <c r="AD413" s="3"/>
      <c r="AE413" s="3"/>
      <c r="AF413" s="1"/>
      <c r="AG413" s="1"/>
      <c r="AH413" s="1"/>
      <c r="AI413" s="1"/>
      <c r="AJ413" s="1"/>
      <c r="AK413" s="1"/>
      <c r="AL413" s="1"/>
      <c r="AM413" s="86"/>
      <c r="AN413" s="1"/>
      <c r="AO413" s="1"/>
      <c r="AP413" s="1"/>
      <c r="AQ413" s="86"/>
      <c r="AR413" s="9"/>
      <c r="AS413" s="9"/>
      <c r="AT413" s="9"/>
      <c r="AU413" s="9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  <c r="BL413" s="1"/>
      <c r="BM413" s="1"/>
      <c r="BN413" s="1"/>
      <c r="BO413" s="1"/>
      <c r="BP413" s="1"/>
      <c r="BQ413" s="1"/>
      <c r="BR413" s="1"/>
      <c r="BS413" s="1"/>
      <c r="BT413" s="1"/>
      <c r="BU413" s="1"/>
      <c r="BV413" s="1"/>
      <c r="BW413" s="1"/>
      <c r="BX413" s="1"/>
      <c r="BY413" s="1"/>
      <c r="BZ413" s="1"/>
      <c r="CA413" s="1"/>
      <c r="CB413" s="1"/>
      <c r="CC413" s="1"/>
    </row>
    <row r="414" spans="1:81" ht="18.75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86"/>
      <c r="T414" s="1"/>
      <c r="U414" s="1"/>
      <c r="V414" s="89"/>
      <c r="W414" s="3"/>
      <c r="X414" s="3"/>
      <c r="Y414" s="3"/>
      <c r="Z414" s="3"/>
      <c r="AA414" s="3"/>
      <c r="AB414" s="3"/>
      <c r="AC414" s="3"/>
      <c r="AD414" s="3"/>
      <c r="AE414" s="3"/>
      <c r="AF414" s="1"/>
      <c r="AG414" s="1"/>
      <c r="AH414" s="1"/>
      <c r="AI414" s="1"/>
      <c r="AJ414" s="1"/>
      <c r="AK414" s="1"/>
      <c r="AL414" s="1"/>
      <c r="AM414" s="86"/>
      <c r="AN414" s="1"/>
      <c r="AO414" s="1"/>
      <c r="AP414" s="1"/>
      <c r="AQ414" s="86"/>
      <c r="AR414" s="9"/>
      <c r="AS414" s="9"/>
      <c r="AT414" s="9"/>
      <c r="AU414" s="9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  <c r="BL414" s="1"/>
      <c r="BM414" s="1"/>
      <c r="BN414" s="1"/>
      <c r="BO414" s="1"/>
      <c r="BP414" s="1"/>
      <c r="BQ414" s="1"/>
      <c r="BR414" s="1"/>
      <c r="BS414" s="1"/>
      <c r="BT414" s="1"/>
      <c r="BU414" s="1"/>
      <c r="BV414" s="1"/>
      <c r="BW414" s="1"/>
      <c r="BX414" s="1"/>
      <c r="BY414" s="1"/>
      <c r="BZ414" s="1"/>
      <c r="CA414" s="1"/>
      <c r="CB414" s="1"/>
      <c r="CC414" s="1"/>
    </row>
    <row r="415" spans="1:81" ht="18.75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86"/>
      <c r="T415" s="1"/>
      <c r="U415" s="1"/>
      <c r="V415" s="89"/>
      <c r="W415" s="3"/>
      <c r="X415" s="3"/>
      <c r="Y415" s="3"/>
      <c r="Z415" s="3"/>
      <c r="AA415" s="3"/>
      <c r="AB415" s="3"/>
      <c r="AC415" s="3"/>
      <c r="AD415" s="3"/>
      <c r="AE415" s="3"/>
      <c r="AF415" s="1"/>
      <c r="AG415" s="1"/>
      <c r="AH415" s="1"/>
      <c r="AI415" s="1"/>
      <c r="AJ415" s="1"/>
      <c r="AK415" s="1"/>
      <c r="AL415" s="1"/>
      <c r="AM415" s="86"/>
      <c r="AN415" s="1"/>
      <c r="AO415" s="1"/>
      <c r="AP415" s="1"/>
      <c r="AQ415" s="86"/>
      <c r="AR415" s="9"/>
      <c r="AS415" s="9"/>
      <c r="AT415" s="9"/>
      <c r="AU415" s="9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  <c r="BL415" s="1"/>
      <c r="BM415" s="1"/>
      <c r="BN415" s="1"/>
      <c r="BO415" s="1"/>
      <c r="BP415" s="1"/>
      <c r="BQ415" s="1"/>
      <c r="BR415" s="1"/>
      <c r="BS415" s="1"/>
      <c r="BT415" s="1"/>
      <c r="BU415" s="1"/>
      <c r="BV415" s="1"/>
      <c r="BW415" s="1"/>
      <c r="BX415" s="1"/>
      <c r="BY415" s="1"/>
      <c r="BZ415" s="1"/>
      <c r="CA415" s="1"/>
      <c r="CB415" s="1"/>
      <c r="CC415" s="1"/>
    </row>
    <row r="416" spans="1:81" ht="18.75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86"/>
      <c r="T416" s="1"/>
      <c r="U416" s="1"/>
      <c r="V416" s="89"/>
      <c r="W416" s="3"/>
      <c r="X416" s="3"/>
      <c r="Y416" s="3"/>
      <c r="Z416" s="3"/>
      <c r="AA416" s="3"/>
      <c r="AB416" s="3"/>
      <c r="AC416" s="3"/>
      <c r="AD416" s="3"/>
      <c r="AE416" s="3"/>
      <c r="AF416" s="1"/>
      <c r="AG416" s="1"/>
      <c r="AH416" s="1"/>
      <c r="AI416" s="1"/>
      <c r="AJ416" s="1"/>
      <c r="AK416" s="1"/>
      <c r="AL416" s="1"/>
      <c r="AM416" s="86"/>
      <c r="AN416" s="1"/>
      <c r="AO416" s="1"/>
      <c r="AP416" s="1"/>
      <c r="AQ416" s="86"/>
      <c r="AR416" s="9"/>
      <c r="AS416" s="9"/>
      <c r="AT416" s="9"/>
      <c r="AU416" s="9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  <c r="BL416" s="1"/>
      <c r="BM416" s="1"/>
      <c r="BN416" s="1"/>
      <c r="BO416" s="1"/>
      <c r="BP416" s="1"/>
      <c r="BQ416" s="1"/>
      <c r="BR416" s="1"/>
      <c r="BS416" s="1"/>
      <c r="BT416" s="1"/>
      <c r="BU416" s="1"/>
      <c r="BV416" s="1"/>
      <c r="BW416" s="1"/>
      <c r="BX416" s="1"/>
      <c r="BY416" s="1"/>
      <c r="BZ416" s="1"/>
      <c r="CA416" s="1"/>
      <c r="CB416" s="1"/>
      <c r="CC416" s="1"/>
    </row>
    <row r="417" spans="1:81" ht="18.75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86"/>
      <c r="T417" s="1"/>
      <c r="U417" s="1"/>
      <c r="V417" s="89"/>
      <c r="W417" s="3"/>
      <c r="X417" s="3"/>
      <c r="Y417" s="3"/>
      <c r="Z417" s="3"/>
      <c r="AA417" s="3"/>
      <c r="AB417" s="3"/>
      <c r="AC417" s="3"/>
      <c r="AD417" s="3"/>
      <c r="AE417" s="3"/>
      <c r="AF417" s="1"/>
      <c r="AG417" s="1"/>
      <c r="AH417" s="1"/>
      <c r="AI417" s="1"/>
      <c r="AJ417" s="1"/>
      <c r="AK417" s="1"/>
      <c r="AL417" s="1"/>
      <c r="AM417" s="86"/>
      <c r="AN417" s="1"/>
      <c r="AO417" s="1"/>
      <c r="AP417" s="1"/>
      <c r="AQ417" s="86"/>
      <c r="AR417" s="9"/>
      <c r="AS417" s="9"/>
      <c r="AT417" s="9"/>
      <c r="AU417" s="9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  <c r="BL417" s="1"/>
      <c r="BM417" s="1"/>
      <c r="BN417" s="1"/>
      <c r="BO417" s="1"/>
      <c r="BP417" s="1"/>
      <c r="BQ417" s="1"/>
      <c r="BR417" s="1"/>
      <c r="BS417" s="1"/>
      <c r="BT417" s="1"/>
      <c r="BU417" s="1"/>
      <c r="BV417" s="1"/>
      <c r="BW417" s="1"/>
      <c r="BX417" s="1"/>
      <c r="BY417" s="1"/>
      <c r="BZ417" s="1"/>
      <c r="CA417" s="1"/>
      <c r="CB417" s="1"/>
      <c r="CC417" s="1"/>
    </row>
    <row r="418" spans="1:81" ht="18.75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86"/>
      <c r="T418" s="1"/>
      <c r="U418" s="1"/>
      <c r="V418" s="89"/>
      <c r="W418" s="3"/>
      <c r="X418" s="3"/>
      <c r="Y418" s="3"/>
      <c r="Z418" s="3"/>
      <c r="AA418" s="3"/>
      <c r="AB418" s="3"/>
      <c r="AC418" s="3"/>
      <c r="AD418" s="3"/>
      <c r="AE418" s="3"/>
      <c r="AF418" s="1"/>
      <c r="AG418" s="1"/>
      <c r="AH418" s="1"/>
      <c r="AI418" s="1"/>
      <c r="AJ418" s="1"/>
      <c r="AK418" s="1"/>
      <c r="AL418" s="1"/>
      <c r="AM418" s="86"/>
      <c r="AN418" s="1"/>
      <c r="AO418" s="1"/>
      <c r="AP418" s="1"/>
      <c r="AQ418" s="86"/>
      <c r="AR418" s="9"/>
      <c r="AS418" s="9"/>
      <c r="AT418" s="9"/>
      <c r="AU418" s="9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  <c r="BL418" s="1"/>
      <c r="BM418" s="1"/>
      <c r="BN418" s="1"/>
      <c r="BO418" s="1"/>
      <c r="BP418" s="1"/>
      <c r="BQ418" s="1"/>
      <c r="BR418" s="1"/>
      <c r="BS418" s="1"/>
      <c r="BT418" s="1"/>
      <c r="BU418" s="1"/>
      <c r="BV418" s="1"/>
      <c r="BW418" s="1"/>
      <c r="BX418" s="1"/>
      <c r="BY418" s="1"/>
      <c r="BZ418" s="1"/>
      <c r="CA418" s="1"/>
      <c r="CB418" s="1"/>
      <c r="CC418" s="1"/>
    </row>
    <row r="419" spans="1:81" ht="18.75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86"/>
      <c r="T419" s="1"/>
      <c r="U419" s="1"/>
      <c r="V419" s="89"/>
      <c r="W419" s="3"/>
      <c r="X419" s="3"/>
      <c r="Y419" s="3"/>
      <c r="Z419" s="3"/>
      <c r="AA419" s="3"/>
      <c r="AB419" s="3"/>
      <c r="AC419" s="3"/>
      <c r="AD419" s="3"/>
      <c r="AE419" s="3"/>
      <c r="AF419" s="1"/>
      <c r="AG419" s="1"/>
      <c r="AH419" s="1"/>
      <c r="AI419" s="1"/>
      <c r="AJ419" s="1"/>
      <c r="AK419" s="1"/>
      <c r="AL419" s="1"/>
      <c r="AM419" s="86"/>
      <c r="AN419" s="1"/>
      <c r="AO419" s="1"/>
      <c r="AP419" s="1"/>
      <c r="AQ419" s="86"/>
      <c r="AR419" s="9"/>
      <c r="AS419" s="9"/>
      <c r="AT419" s="9"/>
      <c r="AU419" s="9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  <c r="BL419" s="1"/>
      <c r="BM419" s="1"/>
      <c r="BN419" s="1"/>
      <c r="BO419" s="1"/>
      <c r="BP419" s="1"/>
      <c r="BQ419" s="1"/>
      <c r="BR419" s="1"/>
      <c r="BS419" s="1"/>
      <c r="BT419" s="1"/>
      <c r="BU419" s="1"/>
      <c r="BV419" s="1"/>
      <c r="BW419" s="1"/>
      <c r="BX419" s="1"/>
      <c r="BY419" s="1"/>
      <c r="BZ419" s="1"/>
      <c r="CA419" s="1"/>
      <c r="CB419" s="1"/>
      <c r="CC419" s="1"/>
    </row>
    <row r="420" spans="1:81" ht="18.75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86"/>
      <c r="T420" s="1"/>
      <c r="U420" s="1"/>
      <c r="V420" s="89"/>
      <c r="W420" s="3"/>
      <c r="X420" s="3"/>
      <c r="Y420" s="3"/>
      <c r="Z420" s="3"/>
      <c r="AA420" s="3"/>
      <c r="AB420" s="3"/>
      <c r="AC420" s="3"/>
      <c r="AD420" s="3"/>
      <c r="AE420" s="3"/>
      <c r="AF420" s="1"/>
      <c r="AG420" s="1"/>
      <c r="AH420" s="1"/>
      <c r="AI420" s="1"/>
      <c r="AJ420" s="1"/>
      <c r="AK420" s="1"/>
      <c r="AL420" s="1"/>
      <c r="AM420" s="86"/>
      <c r="AN420" s="1"/>
      <c r="AO420" s="1"/>
      <c r="AP420" s="1"/>
      <c r="AQ420" s="86"/>
      <c r="AR420" s="9"/>
      <c r="AS420" s="9"/>
      <c r="AT420" s="9"/>
      <c r="AU420" s="9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  <c r="BL420" s="1"/>
      <c r="BM420" s="1"/>
      <c r="BN420" s="1"/>
      <c r="BO420" s="1"/>
      <c r="BP420" s="1"/>
      <c r="BQ420" s="1"/>
      <c r="BR420" s="1"/>
      <c r="BS420" s="1"/>
      <c r="BT420" s="1"/>
      <c r="BU420" s="1"/>
      <c r="BV420" s="1"/>
      <c r="BW420" s="1"/>
      <c r="BX420" s="1"/>
      <c r="BY420" s="1"/>
      <c r="BZ420" s="1"/>
      <c r="CA420" s="1"/>
      <c r="CB420" s="1"/>
      <c r="CC420" s="1"/>
    </row>
    <row r="421" spans="1:81" ht="18.75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86"/>
      <c r="T421" s="1"/>
      <c r="U421" s="1"/>
      <c r="V421" s="89"/>
      <c r="W421" s="3"/>
      <c r="X421" s="3"/>
      <c r="Y421" s="3"/>
      <c r="Z421" s="3"/>
      <c r="AA421" s="3"/>
      <c r="AB421" s="3"/>
      <c r="AC421" s="3"/>
      <c r="AD421" s="3"/>
      <c r="AE421" s="3"/>
      <c r="AF421" s="1"/>
      <c r="AG421" s="1"/>
      <c r="AH421" s="1"/>
      <c r="AI421" s="1"/>
      <c r="AJ421" s="1"/>
      <c r="AK421" s="1"/>
      <c r="AL421" s="1"/>
      <c r="AM421" s="86"/>
      <c r="AN421" s="1"/>
      <c r="AO421" s="1"/>
      <c r="AP421" s="1"/>
      <c r="AQ421" s="86"/>
      <c r="AR421" s="9"/>
      <c r="AS421" s="9"/>
      <c r="AT421" s="9"/>
      <c r="AU421" s="9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  <c r="BL421" s="1"/>
      <c r="BM421" s="1"/>
      <c r="BN421" s="1"/>
      <c r="BO421" s="1"/>
      <c r="BP421" s="1"/>
      <c r="BQ421" s="1"/>
      <c r="BR421" s="1"/>
      <c r="BS421" s="1"/>
      <c r="BT421" s="1"/>
      <c r="BU421" s="1"/>
      <c r="BV421" s="1"/>
      <c r="BW421" s="1"/>
      <c r="BX421" s="1"/>
      <c r="BY421" s="1"/>
      <c r="BZ421" s="1"/>
      <c r="CA421" s="1"/>
      <c r="CB421" s="1"/>
      <c r="CC421" s="1"/>
    </row>
    <row r="422" spans="1:81" ht="18.75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86"/>
      <c r="T422" s="1"/>
      <c r="U422" s="1"/>
      <c r="V422" s="89"/>
      <c r="W422" s="3"/>
      <c r="X422" s="3"/>
      <c r="Y422" s="3"/>
      <c r="Z422" s="3"/>
      <c r="AA422" s="3"/>
      <c r="AB422" s="3"/>
      <c r="AC422" s="3"/>
      <c r="AD422" s="3"/>
      <c r="AE422" s="3"/>
      <c r="AF422" s="1"/>
      <c r="AG422" s="1"/>
      <c r="AH422" s="1"/>
      <c r="AI422" s="1"/>
      <c r="AJ422" s="1"/>
      <c r="AK422" s="1"/>
      <c r="AL422" s="1"/>
      <c r="AM422" s="86"/>
      <c r="AN422" s="1"/>
      <c r="AO422" s="1"/>
      <c r="AP422" s="1"/>
      <c r="AQ422" s="86"/>
      <c r="AR422" s="9"/>
      <c r="AS422" s="9"/>
      <c r="AT422" s="9"/>
      <c r="AU422" s="9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  <c r="BL422" s="1"/>
      <c r="BM422" s="1"/>
      <c r="BN422" s="1"/>
      <c r="BO422" s="1"/>
      <c r="BP422" s="1"/>
      <c r="BQ422" s="1"/>
      <c r="BR422" s="1"/>
      <c r="BS422" s="1"/>
      <c r="BT422" s="1"/>
      <c r="BU422" s="1"/>
      <c r="BV422" s="1"/>
      <c r="BW422" s="1"/>
      <c r="BX422" s="1"/>
      <c r="BY422" s="1"/>
      <c r="BZ422" s="1"/>
      <c r="CA422" s="1"/>
      <c r="CB422" s="1"/>
      <c r="CC422" s="1"/>
    </row>
    <row r="423" spans="1:81" ht="18.75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86"/>
      <c r="T423" s="1"/>
      <c r="U423" s="1"/>
      <c r="V423" s="89"/>
      <c r="W423" s="3"/>
      <c r="X423" s="3"/>
      <c r="Y423" s="3"/>
      <c r="Z423" s="3"/>
      <c r="AA423" s="3"/>
      <c r="AB423" s="3"/>
      <c r="AC423" s="3"/>
      <c r="AD423" s="3"/>
      <c r="AE423" s="3"/>
      <c r="AF423" s="1"/>
      <c r="AG423" s="1"/>
      <c r="AH423" s="1"/>
      <c r="AI423" s="1"/>
      <c r="AJ423" s="1"/>
      <c r="AK423" s="1"/>
      <c r="AL423" s="1"/>
      <c r="AM423" s="86"/>
      <c r="AN423" s="1"/>
      <c r="AO423" s="1"/>
      <c r="AP423" s="1"/>
      <c r="AQ423" s="86"/>
      <c r="AR423" s="9"/>
      <c r="AS423" s="9"/>
      <c r="AT423" s="9"/>
      <c r="AU423" s="9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  <c r="BL423" s="1"/>
      <c r="BM423" s="1"/>
      <c r="BN423" s="1"/>
      <c r="BO423" s="1"/>
      <c r="BP423" s="1"/>
      <c r="BQ423" s="1"/>
      <c r="BR423" s="1"/>
      <c r="BS423" s="1"/>
      <c r="BT423" s="1"/>
      <c r="BU423" s="1"/>
      <c r="BV423" s="1"/>
      <c r="BW423" s="1"/>
      <c r="BX423" s="1"/>
      <c r="BY423" s="1"/>
      <c r="BZ423" s="1"/>
      <c r="CA423" s="1"/>
      <c r="CB423" s="1"/>
      <c r="CC423" s="1"/>
    </row>
    <row r="424" spans="1:81" ht="18.75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86"/>
      <c r="T424" s="1"/>
      <c r="U424" s="1"/>
      <c r="V424" s="89"/>
      <c r="W424" s="3"/>
      <c r="X424" s="3"/>
      <c r="Y424" s="3"/>
      <c r="Z424" s="3"/>
      <c r="AA424" s="3"/>
      <c r="AB424" s="3"/>
      <c r="AC424" s="3"/>
      <c r="AD424" s="3"/>
      <c r="AE424" s="3"/>
      <c r="AF424" s="1"/>
      <c r="AG424" s="1"/>
      <c r="AH424" s="1"/>
      <c r="AI424" s="1"/>
      <c r="AJ424" s="1"/>
      <c r="AK424" s="1"/>
      <c r="AL424" s="1"/>
      <c r="AM424" s="86"/>
      <c r="AN424" s="1"/>
      <c r="AO424" s="1"/>
      <c r="AP424" s="1"/>
      <c r="AQ424" s="86"/>
      <c r="AR424" s="9"/>
      <c r="AS424" s="9"/>
      <c r="AT424" s="9"/>
      <c r="AU424" s="9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  <c r="BL424" s="1"/>
      <c r="BM424" s="1"/>
      <c r="BN424" s="1"/>
      <c r="BO424" s="1"/>
      <c r="BP424" s="1"/>
      <c r="BQ424" s="1"/>
      <c r="BR424" s="1"/>
      <c r="BS424" s="1"/>
      <c r="BT424" s="1"/>
      <c r="BU424" s="1"/>
      <c r="BV424" s="1"/>
      <c r="BW424" s="1"/>
      <c r="BX424" s="1"/>
      <c r="BY424" s="1"/>
      <c r="BZ424" s="1"/>
      <c r="CA424" s="1"/>
      <c r="CB424" s="1"/>
      <c r="CC424" s="1"/>
    </row>
    <row r="425" spans="1:81" ht="18.75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86"/>
      <c r="T425" s="1"/>
      <c r="U425" s="1"/>
      <c r="V425" s="89"/>
      <c r="W425" s="3"/>
      <c r="X425" s="3"/>
      <c r="Y425" s="3"/>
      <c r="Z425" s="3"/>
      <c r="AA425" s="3"/>
      <c r="AB425" s="3"/>
      <c r="AC425" s="3"/>
      <c r="AD425" s="3"/>
      <c r="AE425" s="3"/>
      <c r="AF425" s="1"/>
      <c r="AG425" s="1"/>
      <c r="AH425" s="1"/>
      <c r="AI425" s="1"/>
      <c r="AJ425" s="1"/>
      <c r="AK425" s="1"/>
      <c r="AL425" s="1"/>
      <c r="AM425" s="86"/>
      <c r="AN425" s="1"/>
      <c r="AO425" s="1"/>
      <c r="AP425" s="1"/>
      <c r="AQ425" s="86"/>
      <c r="AR425" s="9"/>
      <c r="AS425" s="9"/>
      <c r="AT425" s="9"/>
      <c r="AU425" s="9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  <c r="BL425" s="1"/>
      <c r="BM425" s="1"/>
      <c r="BN425" s="1"/>
      <c r="BO425" s="1"/>
      <c r="BP425" s="1"/>
      <c r="BQ425" s="1"/>
      <c r="BR425" s="1"/>
      <c r="BS425" s="1"/>
      <c r="BT425" s="1"/>
      <c r="BU425" s="1"/>
      <c r="BV425" s="1"/>
      <c r="BW425" s="1"/>
      <c r="BX425" s="1"/>
      <c r="BY425" s="1"/>
      <c r="BZ425" s="1"/>
      <c r="CA425" s="1"/>
      <c r="CB425" s="1"/>
      <c r="CC425" s="1"/>
    </row>
    <row r="426" spans="1:81" ht="18.75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86"/>
      <c r="T426" s="1"/>
      <c r="U426" s="1"/>
      <c r="V426" s="89"/>
      <c r="W426" s="3"/>
      <c r="X426" s="3"/>
      <c r="Y426" s="3"/>
      <c r="Z426" s="3"/>
      <c r="AA426" s="3"/>
      <c r="AB426" s="3"/>
      <c r="AC426" s="3"/>
      <c r="AD426" s="3"/>
      <c r="AE426" s="3"/>
      <c r="AF426" s="1"/>
      <c r="AG426" s="1"/>
      <c r="AH426" s="1"/>
      <c r="AI426" s="1"/>
      <c r="AJ426" s="1"/>
      <c r="AK426" s="1"/>
      <c r="AL426" s="1"/>
      <c r="AM426" s="86"/>
      <c r="AN426" s="1"/>
      <c r="AO426" s="1"/>
      <c r="AP426" s="1"/>
      <c r="AQ426" s="86"/>
      <c r="AR426" s="9"/>
      <c r="AS426" s="9"/>
      <c r="AT426" s="9"/>
      <c r="AU426" s="9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  <c r="BL426" s="1"/>
      <c r="BM426" s="1"/>
      <c r="BN426" s="1"/>
      <c r="BO426" s="1"/>
      <c r="BP426" s="1"/>
      <c r="BQ426" s="1"/>
      <c r="BR426" s="1"/>
      <c r="BS426" s="1"/>
      <c r="BT426" s="1"/>
      <c r="BU426" s="1"/>
      <c r="BV426" s="1"/>
      <c r="BW426" s="1"/>
      <c r="BX426" s="1"/>
      <c r="BY426" s="1"/>
      <c r="BZ426" s="1"/>
      <c r="CA426" s="1"/>
      <c r="CB426" s="1"/>
      <c r="CC426" s="1"/>
    </row>
    <row r="427" spans="1:81" ht="18.75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86"/>
      <c r="T427" s="1"/>
      <c r="U427" s="1"/>
      <c r="V427" s="89"/>
      <c r="W427" s="3"/>
      <c r="X427" s="3"/>
      <c r="Y427" s="3"/>
      <c r="Z427" s="3"/>
      <c r="AA427" s="3"/>
      <c r="AB427" s="3"/>
      <c r="AC427" s="3"/>
      <c r="AD427" s="3"/>
      <c r="AE427" s="3"/>
      <c r="AF427" s="1"/>
      <c r="AG427" s="1"/>
      <c r="AH427" s="1"/>
      <c r="AI427" s="1"/>
      <c r="AJ427" s="1"/>
      <c r="AK427" s="1"/>
      <c r="AL427" s="1"/>
      <c r="AM427" s="86"/>
      <c r="AN427" s="1"/>
      <c r="AO427" s="1"/>
      <c r="AP427" s="1"/>
      <c r="AQ427" s="86"/>
      <c r="AR427" s="9"/>
      <c r="AS427" s="9"/>
      <c r="AT427" s="9"/>
      <c r="AU427" s="9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  <c r="BL427" s="1"/>
      <c r="BM427" s="1"/>
      <c r="BN427" s="1"/>
      <c r="BO427" s="1"/>
      <c r="BP427" s="1"/>
      <c r="BQ427" s="1"/>
      <c r="BR427" s="1"/>
      <c r="BS427" s="1"/>
      <c r="BT427" s="1"/>
      <c r="BU427" s="1"/>
      <c r="BV427" s="1"/>
      <c r="BW427" s="1"/>
      <c r="BX427" s="1"/>
      <c r="BY427" s="1"/>
      <c r="BZ427" s="1"/>
      <c r="CA427" s="1"/>
      <c r="CB427" s="1"/>
      <c r="CC427" s="1"/>
    </row>
    <row r="428" spans="1:81" ht="18.75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86"/>
      <c r="T428" s="1"/>
      <c r="U428" s="1"/>
      <c r="V428" s="89"/>
      <c r="W428" s="3"/>
      <c r="X428" s="3"/>
      <c r="Y428" s="3"/>
      <c r="Z428" s="3"/>
      <c r="AA428" s="3"/>
      <c r="AB428" s="3"/>
      <c r="AC428" s="3"/>
      <c r="AD428" s="3"/>
      <c r="AE428" s="3"/>
      <c r="AF428" s="1"/>
      <c r="AG428" s="1"/>
      <c r="AH428" s="1"/>
      <c r="AI428" s="1"/>
      <c r="AJ428" s="1"/>
      <c r="AK428" s="1"/>
      <c r="AL428" s="1"/>
      <c r="AM428" s="86"/>
      <c r="AN428" s="1"/>
      <c r="AO428" s="1"/>
      <c r="AP428" s="1"/>
      <c r="AQ428" s="86"/>
      <c r="AR428" s="9"/>
      <c r="AS428" s="9"/>
      <c r="AT428" s="9"/>
      <c r="AU428" s="9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  <c r="BL428" s="1"/>
      <c r="BM428" s="1"/>
      <c r="BN428" s="1"/>
      <c r="BO428" s="1"/>
      <c r="BP428" s="1"/>
      <c r="BQ428" s="1"/>
      <c r="BR428" s="1"/>
      <c r="BS428" s="1"/>
      <c r="BT428" s="1"/>
      <c r="BU428" s="1"/>
      <c r="BV428" s="1"/>
      <c r="BW428" s="1"/>
      <c r="BX428" s="1"/>
      <c r="BY428" s="1"/>
      <c r="BZ428" s="1"/>
      <c r="CA428" s="1"/>
      <c r="CB428" s="1"/>
      <c r="CC428" s="1"/>
    </row>
    <row r="429" spans="1:81" ht="18.75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86"/>
      <c r="T429" s="1"/>
      <c r="U429" s="1"/>
      <c r="V429" s="89"/>
      <c r="W429" s="3"/>
      <c r="X429" s="3"/>
      <c r="Y429" s="3"/>
      <c r="Z429" s="3"/>
      <c r="AA429" s="3"/>
      <c r="AB429" s="3"/>
      <c r="AC429" s="3"/>
      <c r="AD429" s="3"/>
      <c r="AE429" s="3"/>
      <c r="AF429" s="1"/>
      <c r="AG429" s="1"/>
      <c r="AH429" s="1"/>
      <c r="AI429" s="1"/>
      <c r="AJ429" s="1"/>
      <c r="AK429" s="1"/>
      <c r="AL429" s="1"/>
      <c r="AM429" s="86"/>
      <c r="AN429" s="1"/>
      <c r="AO429" s="1"/>
      <c r="AP429" s="1"/>
      <c r="AQ429" s="86"/>
      <c r="AR429" s="9"/>
      <c r="AS429" s="9"/>
      <c r="AT429" s="9"/>
      <c r="AU429" s="9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  <c r="BL429" s="1"/>
      <c r="BM429" s="1"/>
      <c r="BN429" s="1"/>
      <c r="BO429" s="1"/>
      <c r="BP429" s="1"/>
      <c r="BQ429" s="1"/>
      <c r="BR429" s="1"/>
      <c r="BS429" s="1"/>
      <c r="BT429" s="1"/>
      <c r="BU429" s="1"/>
      <c r="BV429" s="1"/>
      <c r="BW429" s="1"/>
      <c r="BX429" s="1"/>
      <c r="BY429" s="1"/>
      <c r="BZ429" s="1"/>
      <c r="CA429" s="1"/>
      <c r="CB429" s="1"/>
      <c r="CC429" s="1"/>
    </row>
    <row r="430" spans="1:81" ht="18.75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86"/>
      <c r="T430" s="1"/>
      <c r="U430" s="1"/>
      <c r="V430" s="89"/>
      <c r="W430" s="3"/>
      <c r="X430" s="3"/>
      <c r="Y430" s="3"/>
      <c r="Z430" s="3"/>
      <c r="AA430" s="3"/>
      <c r="AB430" s="3"/>
      <c r="AC430" s="3"/>
      <c r="AD430" s="3"/>
      <c r="AE430" s="3"/>
      <c r="AF430" s="1"/>
      <c r="AG430" s="1"/>
      <c r="AH430" s="1"/>
      <c r="AI430" s="1"/>
      <c r="AJ430" s="1"/>
      <c r="AK430" s="1"/>
      <c r="AL430" s="1"/>
      <c r="AM430" s="86"/>
      <c r="AN430" s="1"/>
      <c r="AO430" s="1"/>
      <c r="AP430" s="1"/>
      <c r="AQ430" s="86"/>
      <c r="AR430" s="9"/>
      <c r="AS430" s="9"/>
      <c r="AT430" s="9"/>
      <c r="AU430" s="9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  <c r="BL430" s="1"/>
      <c r="BM430" s="1"/>
      <c r="BN430" s="1"/>
      <c r="BO430" s="1"/>
      <c r="BP430" s="1"/>
      <c r="BQ430" s="1"/>
      <c r="BR430" s="1"/>
      <c r="BS430" s="1"/>
      <c r="BT430" s="1"/>
      <c r="BU430" s="1"/>
      <c r="BV430" s="1"/>
      <c r="BW430" s="1"/>
      <c r="BX430" s="1"/>
      <c r="BY430" s="1"/>
      <c r="BZ430" s="1"/>
      <c r="CA430" s="1"/>
      <c r="CB430" s="1"/>
      <c r="CC430" s="1"/>
    </row>
    <row r="431" spans="1:81" ht="18.75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86"/>
      <c r="T431" s="1"/>
      <c r="U431" s="1"/>
      <c r="V431" s="89"/>
      <c r="W431" s="3"/>
      <c r="X431" s="3"/>
      <c r="Y431" s="3"/>
      <c r="Z431" s="3"/>
      <c r="AA431" s="3"/>
      <c r="AB431" s="3"/>
      <c r="AC431" s="3"/>
      <c r="AD431" s="3"/>
      <c r="AE431" s="3"/>
      <c r="AF431" s="1"/>
      <c r="AG431" s="1"/>
      <c r="AH431" s="1"/>
      <c r="AI431" s="1"/>
      <c r="AJ431" s="1"/>
      <c r="AK431" s="1"/>
      <c r="AL431" s="1"/>
      <c r="AM431" s="86"/>
      <c r="AN431" s="1"/>
      <c r="AO431" s="1"/>
      <c r="AP431" s="1"/>
      <c r="AQ431" s="86"/>
      <c r="AR431" s="9"/>
      <c r="AS431" s="9"/>
      <c r="AT431" s="9"/>
      <c r="AU431" s="9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  <c r="BL431" s="1"/>
      <c r="BM431" s="1"/>
      <c r="BN431" s="1"/>
      <c r="BO431" s="1"/>
      <c r="BP431" s="1"/>
      <c r="BQ431" s="1"/>
      <c r="BR431" s="1"/>
      <c r="BS431" s="1"/>
      <c r="BT431" s="1"/>
      <c r="BU431" s="1"/>
      <c r="BV431" s="1"/>
      <c r="BW431" s="1"/>
      <c r="BX431" s="1"/>
      <c r="BY431" s="1"/>
      <c r="BZ431" s="1"/>
      <c r="CA431" s="1"/>
      <c r="CB431" s="1"/>
      <c r="CC431" s="1"/>
    </row>
    <row r="432" spans="1:81" ht="18.75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86"/>
      <c r="T432" s="1"/>
      <c r="U432" s="1"/>
      <c r="V432" s="89"/>
      <c r="W432" s="3"/>
      <c r="X432" s="3"/>
      <c r="Y432" s="3"/>
      <c r="Z432" s="3"/>
      <c r="AA432" s="3"/>
      <c r="AB432" s="3"/>
      <c r="AC432" s="3"/>
      <c r="AD432" s="3"/>
      <c r="AE432" s="3"/>
      <c r="AF432" s="1"/>
      <c r="AG432" s="1"/>
      <c r="AH432" s="1"/>
      <c r="AI432" s="1"/>
      <c r="AJ432" s="1"/>
      <c r="AK432" s="1"/>
      <c r="AL432" s="1"/>
      <c r="AM432" s="86"/>
      <c r="AN432" s="1"/>
      <c r="AO432" s="1"/>
      <c r="AP432" s="1"/>
      <c r="AQ432" s="86"/>
      <c r="AR432" s="9"/>
      <c r="AS432" s="9"/>
      <c r="AT432" s="9"/>
      <c r="AU432" s="9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  <c r="BL432" s="1"/>
      <c r="BM432" s="1"/>
      <c r="BN432" s="1"/>
      <c r="BO432" s="1"/>
      <c r="BP432" s="1"/>
      <c r="BQ432" s="1"/>
      <c r="BR432" s="1"/>
      <c r="BS432" s="1"/>
      <c r="BT432" s="1"/>
      <c r="BU432" s="1"/>
      <c r="BV432" s="1"/>
      <c r="BW432" s="1"/>
      <c r="BX432" s="1"/>
      <c r="BY432" s="1"/>
      <c r="BZ432" s="1"/>
      <c r="CA432" s="1"/>
      <c r="CB432" s="1"/>
      <c r="CC432" s="1"/>
    </row>
    <row r="433" spans="1:81" ht="18.75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86"/>
      <c r="T433" s="1"/>
      <c r="U433" s="1"/>
      <c r="V433" s="89"/>
      <c r="W433" s="3"/>
      <c r="X433" s="3"/>
      <c r="Y433" s="3"/>
      <c r="Z433" s="3"/>
      <c r="AA433" s="3"/>
      <c r="AB433" s="3"/>
      <c r="AC433" s="3"/>
      <c r="AD433" s="3"/>
      <c r="AE433" s="3"/>
      <c r="AF433" s="1"/>
      <c r="AG433" s="1"/>
      <c r="AH433" s="1"/>
      <c r="AI433" s="1"/>
      <c r="AJ433" s="1"/>
      <c r="AK433" s="1"/>
      <c r="AL433" s="1"/>
      <c r="AM433" s="86"/>
      <c r="AN433" s="1"/>
      <c r="AO433" s="1"/>
      <c r="AP433" s="1"/>
      <c r="AQ433" s="86"/>
      <c r="AR433" s="9"/>
      <c r="AS433" s="9"/>
      <c r="AT433" s="9"/>
      <c r="AU433" s="9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  <c r="BL433" s="1"/>
      <c r="BM433" s="1"/>
      <c r="BN433" s="1"/>
      <c r="BO433" s="1"/>
      <c r="BP433" s="1"/>
      <c r="BQ433" s="1"/>
      <c r="BR433" s="1"/>
      <c r="BS433" s="1"/>
      <c r="BT433" s="1"/>
      <c r="BU433" s="1"/>
      <c r="BV433" s="1"/>
      <c r="BW433" s="1"/>
      <c r="BX433" s="1"/>
      <c r="BY433" s="1"/>
      <c r="BZ433" s="1"/>
      <c r="CA433" s="1"/>
      <c r="CB433" s="1"/>
      <c r="CC433" s="1"/>
    </row>
    <row r="434" spans="1:81" ht="18.75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86"/>
      <c r="T434" s="1"/>
      <c r="U434" s="1"/>
      <c r="V434" s="89"/>
      <c r="W434" s="3"/>
      <c r="X434" s="3"/>
      <c r="Y434" s="3"/>
      <c r="Z434" s="3"/>
      <c r="AA434" s="3"/>
      <c r="AB434" s="3"/>
      <c r="AC434" s="3"/>
      <c r="AD434" s="3"/>
      <c r="AE434" s="3"/>
      <c r="AF434" s="1"/>
      <c r="AG434" s="1"/>
      <c r="AH434" s="1"/>
      <c r="AI434" s="1"/>
      <c r="AJ434" s="1"/>
      <c r="AK434" s="1"/>
      <c r="AL434" s="1"/>
      <c r="AM434" s="86"/>
      <c r="AN434" s="1"/>
      <c r="AO434" s="1"/>
      <c r="AP434" s="1"/>
      <c r="AQ434" s="86"/>
      <c r="AR434" s="9"/>
      <c r="AS434" s="9"/>
      <c r="AT434" s="9"/>
      <c r="AU434" s="9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  <c r="BL434" s="1"/>
      <c r="BM434" s="1"/>
      <c r="BN434" s="1"/>
      <c r="BO434" s="1"/>
      <c r="BP434" s="1"/>
      <c r="BQ434" s="1"/>
      <c r="BR434" s="1"/>
      <c r="BS434" s="1"/>
      <c r="BT434" s="1"/>
      <c r="BU434" s="1"/>
      <c r="BV434" s="1"/>
      <c r="BW434" s="1"/>
      <c r="BX434" s="1"/>
      <c r="BY434" s="1"/>
      <c r="BZ434" s="1"/>
      <c r="CA434" s="1"/>
      <c r="CB434" s="1"/>
      <c r="CC434" s="1"/>
    </row>
    <row r="435" spans="1:81" ht="18.75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86"/>
      <c r="T435" s="1"/>
      <c r="U435" s="1"/>
      <c r="V435" s="89"/>
      <c r="W435" s="3"/>
      <c r="X435" s="3"/>
      <c r="Y435" s="3"/>
      <c r="Z435" s="3"/>
      <c r="AA435" s="3"/>
      <c r="AB435" s="3"/>
      <c r="AC435" s="3"/>
      <c r="AD435" s="3"/>
      <c r="AE435" s="3"/>
      <c r="AF435" s="1"/>
      <c r="AG435" s="1"/>
      <c r="AH435" s="1"/>
      <c r="AI435" s="1"/>
      <c r="AJ435" s="1"/>
      <c r="AK435" s="1"/>
      <c r="AL435" s="1"/>
      <c r="AM435" s="86"/>
      <c r="AN435" s="1"/>
      <c r="AO435" s="1"/>
      <c r="AP435" s="1"/>
      <c r="AQ435" s="86"/>
      <c r="AR435" s="9"/>
      <c r="AS435" s="9"/>
      <c r="AT435" s="9"/>
      <c r="AU435" s="9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  <c r="BL435" s="1"/>
      <c r="BM435" s="1"/>
      <c r="BN435" s="1"/>
      <c r="BO435" s="1"/>
      <c r="BP435" s="1"/>
      <c r="BQ435" s="1"/>
      <c r="BR435" s="1"/>
      <c r="BS435" s="1"/>
      <c r="BT435" s="1"/>
      <c r="BU435" s="1"/>
      <c r="BV435" s="1"/>
      <c r="BW435" s="1"/>
      <c r="BX435" s="1"/>
      <c r="BY435" s="1"/>
      <c r="BZ435" s="1"/>
      <c r="CA435" s="1"/>
      <c r="CB435" s="1"/>
      <c r="CC435" s="1"/>
    </row>
    <row r="436" spans="1:81" ht="18.75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86"/>
      <c r="T436" s="1"/>
      <c r="U436" s="1"/>
      <c r="V436" s="89"/>
      <c r="W436" s="3"/>
      <c r="X436" s="3"/>
      <c r="Y436" s="3"/>
      <c r="Z436" s="3"/>
      <c r="AA436" s="3"/>
      <c r="AB436" s="3"/>
      <c r="AC436" s="3"/>
      <c r="AD436" s="3"/>
      <c r="AE436" s="3"/>
      <c r="AF436" s="1"/>
      <c r="AG436" s="1"/>
      <c r="AH436" s="1"/>
      <c r="AI436" s="1"/>
      <c r="AJ436" s="1"/>
      <c r="AK436" s="1"/>
      <c r="AL436" s="1"/>
      <c r="AM436" s="86"/>
      <c r="AN436" s="1"/>
      <c r="AO436" s="1"/>
      <c r="AP436" s="1"/>
      <c r="AQ436" s="86"/>
      <c r="AR436" s="9"/>
      <c r="AS436" s="9"/>
      <c r="AT436" s="9"/>
      <c r="AU436" s="9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  <c r="BL436" s="1"/>
      <c r="BM436" s="1"/>
      <c r="BN436" s="1"/>
      <c r="BO436" s="1"/>
      <c r="BP436" s="1"/>
      <c r="BQ436" s="1"/>
      <c r="BR436" s="1"/>
      <c r="BS436" s="1"/>
      <c r="BT436" s="1"/>
      <c r="BU436" s="1"/>
      <c r="BV436" s="1"/>
      <c r="BW436" s="1"/>
      <c r="BX436" s="1"/>
      <c r="BY436" s="1"/>
      <c r="BZ436" s="1"/>
      <c r="CA436" s="1"/>
      <c r="CB436" s="1"/>
      <c r="CC436" s="1"/>
    </row>
    <row r="437" spans="1:81" ht="18.75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86"/>
      <c r="T437" s="1"/>
      <c r="U437" s="1"/>
      <c r="V437" s="89"/>
      <c r="W437" s="3"/>
      <c r="X437" s="3"/>
      <c r="Y437" s="3"/>
      <c r="Z437" s="3"/>
      <c r="AA437" s="3"/>
      <c r="AB437" s="3"/>
      <c r="AC437" s="3"/>
      <c r="AD437" s="3"/>
      <c r="AE437" s="3"/>
      <c r="AF437" s="1"/>
      <c r="AG437" s="1"/>
      <c r="AH437" s="1"/>
      <c r="AI437" s="1"/>
      <c r="AJ437" s="1"/>
      <c r="AK437" s="1"/>
      <c r="AL437" s="1"/>
      <c r="AM437" s="86"/>
      <c r="AN437" s="1"/>
      <c r="AO437" s="1"/>
      <c r="AP437" s="1"/>
      <c r="AQ437" s="86"/>
      <c r="AR437" s="9"/>
      <c r="AS437" s="9"/>
      <c r="AT437" s="9"/>
      <c r="AU437" s="9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  <c r="BL437" s="1"/>
      <c r="BM437" s="1"/>
      <c r="BN437" s="1"/>
      <c r="BO437" s="1"/>
      <c r="BP437" s="1"/>
      <c r="BQ437" s="1"/>
      <c r="BR437" s="1"/>
      <c r="BS437" s="1"/>
      <c r="BT437" s="1"/>
      <c r="BU437" s="1"/>
      <c r="BV437" s="1"/>
      <c r="BW437" s="1"/>
      <c r="BX437" s="1"/>
      <c r="BY437" s="1"/>
      <c r="BZ437" s="1"/>
      <c r="CA437" s="1"/>
      <c r="CB437" s="1"/>
      <c r="CC437" s="1"/>
    </row>
    <row r="438" spans="1:81" ht="18.75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86"/>
      <c r="T438" s="1"/>
      <c r="U438" s="1"/>
      <c r="V438" s="89"/>
      <c r="W438" s="3"/>
      <c r="X438" s="3"/>
      <c r="Y438" s="3"/>
      <c r="Z438" s="3"/>
      <c r="AA438" s="3"/>
      <c r="AB438" s="3"/>
      <c r="AC438" s="3"/>
      <c r="AD438" s="3"/>
      <c r="AE438" s="3"/>
      <c r="AF438" s="1"/>
      <c r="AG438" s="1"/>
      <c r="AH438" s="1"/>
      <c r="AI438" s="1"/>
      <c r="AJ438" s="1"/>
      <c r="AK438" s="1"/>
      <c r="AL438" s="1"/>
      <c r="AM438" s="86"/>
      <c r="AN438" s="1"/>
      <c r="AO438" s="1"/>
      <c r="AP438" s="1"/>
      <c r="AQ438" s="86"/>
      <c r="AR438" s="9"/>
      <c r="AS438" s="9"/>
      <c r="AT438" s="9"/>
      <c r="AU438" s="9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  <c r="BL438" s="1"/>
      <c r="BM438" s="1"/>
      <c r="BN438" s="1"/>
      <c r="BO438" s="1"/>
      <c r="BP438" s="1"/>
      <c r="BQ438" s="1"/>
      <c r="BR438" s="1"/>
      <c r="BS438" s="1"/>
      <c r="BT438" s="1"/>
      <c r="BU438" s="1"/>
      <c r="BV438" s="1"/>
      <c r="BW438" s="1"/>
      <c r="BX438" s="1"/>
      <c r="BY438" s="1"/>
      <c r="BZ438" s="1"/>
      <c r="CA438" s="1"/>
      <c r="CB438" s="1"/>
      <c r="CC438" s="1"/>
    </row>
    <row r="439" spans="1:81" ht="18.75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86"/>
      <c r="T439" s="1"/>
      <c r="U439" s="1"/>
      <c r="V439" s="89"/>
      <c r="W439" s="3"/>
      <c r="X439" s="3"/>
      <c r="Y439" s="3"/>
      <c r="Z439" s="3"/>
      <c r="AA439" s="3"/>
      <c r="AB439" s="3"/>
      <c r="AC439" s="3"/>
      <c r="AD439" s="3"/>
      <c r="AE439" s="3"/>
      <c r="AF439" s="1"/>
      <c r="AG439" s="1"/>
      <c r="AH439" s="1"/>
      <c r="AI439" s="1"/>
      <c r="AJ439" s="1"/>
      <c r="AK439" s="1"/>
      <c r="AL439" s="1"/>
      <c r="AM439" s="86"/>
      <c r="AN439" s="1"/>
      <c r="AO439" s="1"/>
      <c r="AP439" s="1"/>
      <c r="AQ439" s="86"/>
      <c r="AR439" s="9"/>
      <c r="AS439" s="9"/>
      <c r="AT439" s="9"/>
      <c r="AU439" s="9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  <c r="BL439" s="1"/>
      <c r="BM439" s="1"/>
      <c r="BN439" s="1"/>
      <c r="BO439" s="1"/>
      <c r="BP439" s="1"/>
      <c r="BQ439" s="1"/>
      <c r="BR439" s="1"/>
      <c r="BS439" s="1"/>
      <c r="BT439" s="1"/>
      <c r="BU439" s="1"/>
      <c r="BV439" s="1"/>
      <c r="BW439" s="1"/>
      <c r="BX439" s="1"/>
      <c r="BY439" s="1"/>
      <c r="BZ439" s="1"/>
      <c r="CA439" s="1"/>
      <c r="CB439" s="1"/>
      <c r="CC439" s="1"/>
    </row>
    <row r="440" spans="1:81" ht="18.75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86"/>
      <c r="T440" s="1"/>
      <c r="U440" s="1"/>
      <c r="V440" s="89"/>
      <c r="W440" s="3"/>
      <c r="X440" s="3"/>
      <c r="Y440" s="3"/>
      <c r="Z440" s="3"/>
      <c r="AA440" s="3"/>
      <c r="AB440" s="3"/>
      <c r="AC440" s="3"/>
      <c r="AD440" s="3"/>
      <c r="AE440" s="3"/>
      <c r="AF440" s="1"/>
      <c r="AG440" s="1"/>
      <c r="AH440" s="1"/>
      <c r="AI440" s="1"/>
      <c r="AJ440" s="1"/>
      <c r="AK440" s="1"/>
      <c r="AL440" s="1"/>
      <c r="AM440" s="86"/>
      <c r="AN440" s="1"/>
      <c r="AO440" s="1"/>
      <c r="AP440" s="1"/>
      <c r="AQ440" s="86"/>
      <c r="AR440" s="9"/>
      <c r="AS440" s="9"/>
      <c r="AT440" s="9"/>
      <c r="AU440" s="9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  <c r="BL440" s="1"/>
      <c r="BM440" s="1"/>
      <c r="BN440" s="1"/>
      <c r="BO440" s="1"/>
      <c r="BP440" s="1"/>
      <c r="BQ440" s="1"/>
      <c r="BR440" s="1"/>
      <c r="BS440" s="1"/>
      <c r="BT440" s="1"/>
      <c r="BU440" s="1"/>
      <c r="BV440" s="1"/>
      <c r="BW440" s="1"/>
      <c r="BX440" s="1"/>
      <c r="BY440" s="1"/>
      <c r="BZ440" s="1"/>
      <c r="CA440" s="1"/>
      <c r="CB440" s="1"/>
      <c r="CC440" s="1"/>
    </row>
    <row r="441" spans="1:81" ht="18.75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86"/>
      <c r="T441" s="1"/>
      <c r="U441" s="1"/>
      <c r="V441" s="89"/>
      <c r="W441" s="3"/>
      <c r="X441" s="3"/>
      <c r="Y441" s="3"/>
      <c r="Z441" s="3"/>
      <c r="AA441" s="3"/>
      <c r="AB441" s="3"/>
      <c r="AC441" s="3"/>
      <c r="AD441" s="3"/>
      <c r="AE441" s="3"/>
      <c r="AF441" s="1"/>
      <c r="AG441" s="1"/>
      <c r="AH441" s="1"/>
      <c r="AI441" s="1"/>
      <c r="AJ441" s="1"/>
      <c r="AK441" s="1"/>
      <c r="AL441" s="1"/>
      <c r="AM441" s="86"/>
      <c r="AN441" s="1"/>
      <c r="AO441" s="1"/>
      <c r="AP441" s="1"/>
      <c r="AQ441" s="86"/>
      <c r="AR441" s="9"/>
      <c r="AS441" s="9"/>
      <c r="AT441" s="9"/>
      <c r="AU441" s="9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  <c r="BL441" s="1"/>
      <c r="BM441" s="1"/>
      <c r="BN441" s="1"/>
      <c r="BO441" s="1"/>
      <c r="BP441" s="1"/>
      <c r="BQ441" s="1"/>
      <c r="BR441" s="1"/>
      <c r="BS441" s="1"/>
      <c r="BT441" s="1"/>
      <c r="BU441" s="1"/>
      <c r="BV441" s="1"/>
      <c r="BW441" s="1"/>
      <c r="BX441" s="1"/>
      <c r="BY441" s="1"/>
      <c r="BZ441" s="1"/>
      <c r="CA441" s="1"/>
      <c r="CB441" s="1"/>
      <c r="CC441" s="1"/>
    </row>
    <row r="442" spans="1:81" ht="18.75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86"/>
      <c r="T442" s="1"/>
      <c r="U442" s="1"/>
      <c r="V442" s="89"/>
      <c r="W442" s="3"/>
      <c r="X442" s="3"/>
      <c r="Y442" s="3"/>
      <c r="Z442" s="3"/>
      <c r="AA442" s="3"/>
      <c r="AB442" s="3"/>
      <c r="AC442" s="3"/>
      <c r="AD442" s="3"/>
      <c r="AE442" s="3"/>
      <c r="AF442" s="1"/>
      <c r="AG442" s="1"/>
      <c r="AH442" s="1"/>
      <c r="AI442" s="1"/>
      <c r="AJ442" s="1"/>
      <c r="AK442" s="1"/>
      <c r="AL442" s="1"/>
      <c r="AM442" s="86"/>
      <c r="AN442" s="1"/>
      <c r="AO442" s="1"/>
      <c r="AP442" s="1"/>
      <c r="AQ442" s="86"/>
      <c r="AR442" s="9"/>
      <c r="AS442" s="9"/>
      <c r="AT442" s="9"/>
      <c r="AU442" s="9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  <c r="BL442" s="1"/>
      <c r="BM442" s="1"/>
      <c r="BN442" s="1"/>
      <c r="BO442" s="1"/>
      <c r="BP442" s="1"/>
      <c r="BQ442" s="1"/>
      <c r="BR442" s="1"/>
      <c r="BS442" s="1"/>
      <c r="BT442" s="1"/>
      <c r="BU442" s="1"/>
      <c r="BV442" s="1"/>
      <c r="BW442" s="1"/>
      <c r="BX442" s="1"/>
      <c r="BY442" s="1"/>
      <c r="BZ442" s="1"/>
      <c r="CA442" s="1"/>
      <c r="CB442" s="1"/>
      <c r="CC442" s="1"/>
    </row>
    <row r="443" spans="1:81" ht="18.75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86"/>
      <c r="T443" s="1"/>
      <c r="U443" s="1"/>
      <c r="V443" s="89"/>
      <c r="W443" s="3"/>
      <c r="X443" s="3"/>
      <c r="Y443" s="3"/>
      <c r="Z443" s="3"/>
      <c r="AA443" s="3"/>
      <c r="AB443" s="3"/>
      <c r="AC443" s="3"/>
      <c r="AD443" s="3"/>
      <c r="AE443" s="3"/>
      <c r="AF443" s="1"/>
      <c r="AG443" s="1"/>
      <c r="AH443" s="1"/>
      <c r="AI443" s="1"/>
      <c r="AJ443" s="1"/>
      <c r="AK443" s="1"/>
      <c r="AL443" s="1"/>
      <c r="AM443" s="86"/>
      <c r="AN443" s="1"/>
      <c r="AO443" s="1"/>
      <c r="AP443" s="1"/>
      <c r="AQ443" s="86"/>
      <c r="AR443" s="9"/>
      <c r="AS443" s="9"/>
      <c r="AT443" s="9"/>
      <c r="AU443" s="9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  <c r="BL443" s="1"/>
      <c r="BM443" s="1"/>
      <c r="BN443" s="1"/>
      <c r="BO443" s="1"/>
      <c r="BP443" s="1"/>
      <c r="BQ443" s="1"/>
      <c r="BR443" s="1"/>
      <c r="BS443" s="1"/>
      <c r="BT443" s="1"/>
      <c r="BU443" s="1"/>
      <c r="BV443" s="1"/>
      <c r="BW443" s="1"/>
      <c r="BX443" s="1"/>
      <c r="BY443" s="1"/>
      <c r="BZ443" s="1"/>
      <c r="CA443" s="1"/>
      <c r="CB443" s="1"/>
      <c r="CC443" s="1"/>
    </row>
    <row r="444" spans="1:81" ht="18.75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86"/>
      <c r="T444" s="1"/>
      <c r="U444" s="1"/>
      <c r="V444" s="89"/>
      <c r="W444" s="3"/>
      <c r="X444" s="3"/>
      <c r="Y444" s="3"/>
      <c r="Z444" s="3"/>
      <c r="AA444" s="3"/>
      <c r="AB444" s="3"/>
      <c r="AC444" s="3"/>
      <c r="AD444" s="3"/>
      <c r="AE444" s="3"/>
      <c r="AF444" s="1"/>
      <c r="AG444" s="1"/>
      <c r="AH444" s="1"/>
      <c r="AI444" s="1"/>
      <c r="AJ444" s="1"/>
      <c r="AK444" s="1"/>
      <c r="AL444" s="1"/>
      <c r="AM444" s="86"/>
      <c r="AN444" s="1"/>
      <c r="AO444" s="1"/>
      <c r="AP444" s="1"/>
      <c r="AQ444" s="86"/>
      <c r="AR444" s="9"/>
      <c r="AS444" s="9"/>
      <c r="AT444" s="9"/>
      <c r="AU444" s="9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  <c r="BL444" s="1"/>
      <c r="BM444" s="1"/>
      <c r="BN444" s="1"/>
      <c r="BO444" s="1"/>
      <c r="BP444" s="1"/>
      <c r="BQ444" s="1"/>
      <c r="BR444" s="1"/>
      <c r="BS444" s="1"/>
      <c r="BT444" s="1"/>
      <c r="BU444" s="1"/>
      <c r="BV444" s="1"/>
      <c r="BW444" s="1"/>
      <c r="BX444" s="1"/>
      <c r="BY444" s="1"/>
      <c r="BZ444" s="1"/>
      <c r="CA444" s="1"/>
      <c r="CB444" s="1"/>
      <c r="CC444" s="1"/>
    </row>
    <row r="445" spans="1:81" ht="18.75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86"/>
      <c r="T445" s="1"/>
      <c r="U445" s="1"/>
      <c r="V445" s="89"/>
      <c r="W445" s="3"/>
      <c r="X445" s="3"/>
      <c r="Y445" s="3"/>
      <c r="Z445" s="3"/>
      <c r="AA445" s="3"/>
      <c r="AB445" s="3"/>
      <c r="AC445" s="3"/>
      <c r="AD445" s="3"/>
      <c r="AE445" s="3"/>
      <c r="AF445" s="1"/>
      <c r="AG445" s="1"/>
      <c r="AH445" s="1"/>
      <c r="AI445" s="1"/>
      <c r="AJ445" s="1"/>
      <c r="AK445" s="1"/>
      <c r="AL445" s="1"/>
      <c r="AM445" s="86"/>
      <c r="AN445" s="1"/>
      <c r="AO445" s="1"/>
      <c r="AP445" s="1"/>
      <c r="AQ445" s="86"/>
      <c r="AR445" s="9"/>
      <c r="AS445" s="9"/>
      <c r="AT445" s="9"/>
      <c r="AU445" s="9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  <c r="BL445" s="1"/>
      <c r="BM445" s="1"/>
      <c r="BN445" s="1"/>
      <c r="BO445" s="1"/>
      <c r="BP445" s="1"/>
      <c r="BQ445" s="1"/>
      <c r="BR445" s="1"/>
      <c r="BS445" s="1"/>
      <c r="BT445" s="1"/>
      <c r="BU445" s="1"/>
      <c r="BV445" s="1"/>
      <c r="BW445" s="1"/>
      <c r="BX445" s="1"/>
      <c r="BY445" s="1"/>
      <c r="BZ445" s="1"/>
      <c r="CA445" s="1"/>
      <c r="CB445" s="1"/>
      <c r="CC445" s="1"/>
    </row>
    <row r="446" spans="1:81" ht="18.75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86"/>
      <c r="T446" s="1"/>
      <c r="U446" s="1"/>
      <c r="V446" s="89"/>
      <c r="W446" s="3"/>
      <c r="X446" s="3"/>
      <c r="Y446" s="3"/>
      <c r="Z446" s="3"/>
      <c r="AA446" s="3"/>
      <c r="AB446" s="3"/>
      <c r="AC446" s="3"/>
      <c r="AD446" s="3"/>
      <c r="AE446" s="3"/>
      <c r="AF446" s="1"/>
      <c r="AG446" s="1"/>
      <c r="AH446" s="1"/>
      <c r="AI446" s="1"/>
      <c r="AJ446" s="1"/>
      <c r="AK446" s="1"/>
      <c r="AL446" s="1"/>
      <c r="AM446" s="86"/>
      <c r="AN446" s="1"/>
      <c r="AO446" s="1"/>
      <c r="AP446" s="1"/>
      <c r="AQ446" s="86"/>
      <c r="AR446" s="9"/>
      <c r="AS446" s="9"/>
      <c r="AT446" s="9"/>
      <c r="AU446" s="9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  <c r="BL446" s="1"/>
      <c r="BM446" s="1"/>
      <c r="BN446" s="1"/>
      <c r="BO446" s="1"/>
      <c r="BP446" s="1"/>
      <c r="BQ446" s="1"/>
      <c r="BR446" s="1"/>
      <c r="BS446" s="1"/>
      <c r="BT446" s="1"/>
      <c r="BU446" s="1"/>
      <c r="BV446" s="1"/>
      <c r="BW446" s="1"/>
      <c r="BX446" s="1"/>
      <c r="BY446" s="1"/>
      <c r="BZ446" s="1"/>
      <c r="CA446" s="1"/>
      <c r="CB446" s="1"/>
      <c r="CC446" s="1"/>
    </row>
    <row r="447" spans="1:81" ht="18.75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86"/>
      <c r="T447" s="1"/>
      <c r="U447" s="1"/>
      <c r="V447" s="89"/>
      <c r="W447" s="3"/>
      <c r="X447" s="3"/>
      <c r="Y447" s="3"/>
      <c r="Z447" s="3"/>
      <c r="AA447" s="3"/>
      <c r="AB447" s="3"/>
      <c r="AC447" s="3"/>
      <c r="AD447" s="3"/>
      <c r="AE447" s="3"/>
      <c r="AF447" s="1"/>
      <c r="AG447" s="1"/>
      <c r="AH447" s="1"/>
      <c r="AI447" s="1"/>
      <c r="AJ447" s="1"/>
      <c r="AK447" s="1"/>
      <c r="AL447" s="1"/>
      <c r="AM447" s="86"/>
      <c r="AN447" s="1"/>
      <c r="AO447" s="1"/>
      <c r="AP447" s="1"/>
      <c r="AQ447" s="86"/>
      <c r="AR447" s="9"/>
      <c r="AS447" s="9"/>
      <c r="AT447" s="9"/>
      <c r="AU447" s="9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  <c r="BL447" s="1"/>
      <c r="BM447" s="1"/>
      <c r="BN447" s="1"/>
      <c r="BO447" s="1"/>
      <c r="BP447" s="1"/>
      <c r="BQ447" s="1"/>
      <c r="BR447" s="1"/>
      <c r="BS447" s="1"/>
      <c r="BT447" s="1"/>
      <c r="BU447" s="1"/>
      <c r="BV447" s="1"/>
      <c r="BW447" s="1"/>
      <c r="BX447" s="1"/>
      <c r="BY447" s="1"/>
      <c r="BZ447" s="1"/>
      <c r="CA447" s="1"/>
      <c r="CB447" s="1"/>
      <c r="CC447" s="1"/>
    </row>
    <row r="448" spans="1:81" ht="18.75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86"/>
      <c r="T448" s="1"/>
      <c r="U448" s="1"/>
      <c r="V448" s="89"/>
      <c r="W448" s="3"/>
      <c r="X448" s="3"/>
      <c r="Y448" s="3"/>
      <c r="Z448" s="3"/>
      <c r="AA448" s="3"/>
      <c r="AB448" s="3"/>
      <c r="AC448" s="3"/>
      <c r="AD448" s="3"/>
      <c r="AE448" s="3"/>
      <c r="AF448" s="1"/>
      <c r="AG448" s="1"/>
      <c r="AH448" s="1"/>
      <c r="AI448" s="1"/>
      <c r="AJ448" s="1"/>
      <c r="AK448" s="1"/>
      <c r="AL448" s="1"/>
      <c r="AM448" s="86"/>
      <c r="AN448" s="1"/>
      <c r="AO448" s="1"/>
      <c r="AP448" s="1"/>
      <c r="AQ448" s="86"/>
      <c r="AR448" s="9"/>
      <c r="AS448" s="9"/>
      <c r="AT448" s="9"/>
      <c r="AU448" s="9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  <c r="BL448" s="1"/>
      <c r="BM448" s="1"/>
      <c r="BN448" s="1"/>
      <c r="BO448" s="1"/>
      <c r="BP448" s="1"/>
      <c r="BQ448" s="1"/>
      <c r="BR448" s="1"/>
      <c r="BS448" s="1"/>
      <c r="BT448" s="1"/>
      <c r="BU448" s="1"/>
      <c r="BV448" s="1"/>
      <c r="BW448" s="1"/>
      <c r="BX448" s="1"/>
      <c r="BY448" s="1"/>
      <c r="BZ448" s="1"/>
      <c r="CA448" s="1"/>
      <c r="CB448" s="1"/>
      <c r="CC448" s="1"/>
    </row>
    <row r="449" spans="1:81" ht="18.75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86"/>
      <c r="T449" s="1"/>
      <c r="U449" s="1"/>
      <c r="V449" s="89"/>
      <c r="W449" s="3"/>
      <c r="X449" s="3"/>
      <c r="Y449" s="3"/>
      <c r="Z449" s="3"/>
      <c r="AA449" s="3"/>
      <c r="AB449" s="3"/>
      <c r="AC449" s="3"/>
      <c r="AD449" s="3"/>
      <c r="AE449" s="3"/>
      <c r="AF449" s="1"/>
      <c r="AG449" s="1"/>
      <c r="AH449" s="1"/>
      <c r="AI449" s="1"/>
      <c r="AJ449" s="1"/>
      <c r="AK449" s="1"/>
      <c r="AL449" s="1"/>
      <c r="AM449" s="86"/>
      <c r="AN449" s="1"/>
      <c r="AO449" s="1"/>
      <c r="AP449" s="1"/>
      <c r="AQ449" s="86"/>
      <c r="AR449" s="9"/>
      <c r="AS449" s="9"/>
      <c r="AT449" s="9"/>
      <c r="AU449" s="9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  <c r="BL449" s="1"/>
      <c r="BM449" s="1"/>
      <c r="BN449" s="1"/>
      <c r="BO449" s="1"/>
      <c r="BP449" s="1"/>
      <c r="BQ449" s="1"/>
      <c r="BR449" s="1"/>
      <c r="BS449" s="1"/>
      <c r="BT449" s="1"/>
      <c r="BU449" s="1"/>
      <c r="BV449" s="1"/>
      <c r="BW449" s="1"/>
      <c r="BX449" s="1"/>
      <c r="BY449" s="1"/>
      <c r="BZ449" s="1"/>
      <c r="CA449" s="1"/>
      <c r="CB449" s="1"/>
      <c r="CC449" s="1"/>
    </row>
    <row r="450" spans="1:81" ht="18.75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86"/>
      <c r="T450" s="1"/>
      <c r="U450" s="1"/>
      <c r="V450" s="89"/>
      <c r="W450" s="3"/>
      <c r="X450" s="3"/>
      <c r="Y450" s="3"/>
      <c r="Z450" s="3"/>
      <c r="AA450" s="3"/>
      <c r="AB450" s="3"/>
      <c r="AC450" s="3"/>
      <c r="AD450" s="3"/>
      <c r="AE450" s="3"/>
      <c r="AF450" s="1"/>
      <c r="AG450" s="1"/>
      <c r="AH450" s="1"/>
      <c r="AI450" s="1"/>
      <c r="AJ450" s="1"/>
      <c r="AK450" s="1"/>
      <c r="AL450" s="1"/>
      <c r="AM450" s="86"/>
      <c r="AN450" s="1"/>
      <c r="AO450" s="1"/>
      <c r="AP450" s="1"/>
      <c r="AQ450" s="86"/>
      <c r="AR450" s="9"/>
      <c r="AS450" s="9"/>
      <c r="AT450" s="9"/>
      <c r="AU450" s="9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  <c r="BL450" s="1"/>
      <c r="BM450" s="1"/>
      <c r="BN450" s="1"/>
      <c r="BO450" s="1"/>
      <c r="BP450" s="1"/>
      <c r="BQ450" s="1"/>
      <c r="BR450" s="1"/>
      <c r="BS450" s="1"/>
      <c r="BT450" s="1"/>
      <c r="BU450" s="1"/>
      <c r="BV450" s="1"/>
      <c r="BW450" s="1"/>
      <c r="BX450" s="1"/>
      <c r="BY450" s="1"/>
      <c r="BZ450" s="1"/>
      <c r="CA450" s="1"/>
      <c r="CB450" s="1"/>
      <c r="CC450" s="1"/>
    </row>
    <row r="451" spans="1:81" ht="18.75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86"/>
      <c r="T451" s="1"/>
      <c r="U451" s="1"/>
      <c r="V451" s="89"/>
      <c r="W451" s="3"/>
      <c r="X451" s="3"/>
      <c r="Y451" s="3"/>
      <c r="Z451" s="3"/>
      <c r="AA451" s="3"/>
      <c r="AB451" s="3"/>
      <c r="AC451" s="3"/>
      <c r="AD451" s="3"/>
      <c r="AE451" s="3"/>
      <c r="AF451" s="1"/>
      <c r="AG451" s="1"/>
      <c r="AH451" s="1"/>
      <c r="AI451" s="1"/>
      <c r="AJ451" s="1"/>
      <c r="AK451" s="1"/>
      <c r="AL451" s="1"/>
      <c r="AM451" s="86"/>
      <c r="AN451" s="1"/>
      <c r="AO451" s="1"/>
      <c r="AP451" s="1"/>
      <c r="AQ451" s="86"/>
      <c r="AR451" s="9"/>
      <c r="AS451" s="9"/>
      <c r="AT451" s="9"/>
      <c r="AU451" s="9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  <c r="BL451" s="1"/>
      <c r="BM451" s="1"/>
      <c r="BN451" s="1"/>
      <c r="BO451" s="1"/>
      <c r="BP451" s="1"/>
      <c r="BQ451" s="1"/>
      <c r="BR451" s="1"/>
      <c r="BS451" s="1"/>
      <c r="BT451" s="1"/>
      <c r="BU451" s="1"/>
      <c r="BV451" s="1"/>
      <c r="BW451" s="1"/>
      <c r="BX451" s="1"/>
      <c r="BY451" s="1"/>
      <c r="BZ451" s="1"/>
      <c r="CA451" s="1"/>
      <c r="CB451" s="1"/>
      <c r="CC451" s="1"/>
    </row>
    <row r="452" spans="1:81" ht="18.75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86"/>
      <c r="T452" s="1"/>
      <c r="U452" s="1"/>
      <c r="V452" s="89"/>
      <c r="W452" s="3"/>
      <c r="X452" s="3"/>
      <c r="Y452" s="3"/>
      <c r="Z452" s="3"/>
      <c r="AA452" s="3"/>
      <c r="AB452" s="3"/>
      <c r="AC452" s="3"/>
      <c r="AD452" s="3"/>
      <c r="AE452" s="3"/>
      <c r="AF452" s="1"/>
      <c r="AG452" s="1"/>
      <c r="AH452" s="1"/>
      <c r="AI452" s="1"/>
      <c r="AJ452" s="1"/>
      <c r="AK452" s="1"/>
      <c r="AL452" s="1"/>
      <c r="AM452" s="86"/>
      <c r="AN452" s="1"/>
      <c r="AO452" s="1"/>
      <c r="AP452" s="1"/>
      <c r="AQ452" s="86"/>
      <c r="AR452" s="9"/>
      <c r="AS452" s="9"/>
      <c r="AT452" s="9"/>
      <c r="AU452" s="9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  <c r="BL452" s="1"/>
      <c r="BM452" s="1"/>
      <c r="BN452" s="1"/>
      <c r="BO452" s="1"/>
      <c r="BP452" s="1"/>
      <c r="BQ452" s="1"/>
      <c r="BR452" s="1"/>
      <c r="BS452" s="1"/>
      <c r="BT452" s="1"/>
      <c r="BU452" s="1"/>
      <c r="BV452" s="1"/>
      <c r="BW452" s="1"/>
      <c r="BX452" s="1"/>
      <c r="BY452" s="1"/>
      <c r="BZ452" s="1"/>
      <c r="CA452" s="1"/>
      <c r="CB452" s="1"/>
      <c r="CC452" s="1"/>
    </row>
    <row r="453" spans="1:81" ht="18.75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86"/>
      <c r="T453" s="1"/>
      <c r="U453" s="1"/>
      <c r="V453" s="89"/>
      <c r="W453" s="3"/>
      <c r="X453" s="3"/>
      <c r="Y453" s="3"/>
      <c r="Z453" s="3"/>
      <c r="AA453" s="3"/>
      <c r="AB453" s="3"/>
      <c r="AC453" s="3"/>
      <c r="AD453" s="3"/>
      <c r="AE453" s="3"/>
      <c r="AF453" s="1"/>
      <c r="AG453" s="1"/>
      <c r="AH453" s="1"/>
      <c r="AI453" s="1"/>
      <c r="AJ453" s="1"/>
      <c r="AK453" s="1"/>
      <c r="AL453" s="1"/>
      <c r="AM453" s="86"/>
      <c r="AN453" s="1"/>
      <c r="AO453" s="1"/>
      <c r="AP453" s="1"/>
      <c r="AQ453" s="86"/>
      <c r="AR453" s="9"/>
      <c r="AS453" s="9"/>
      <c r="AT453" s="9"/>
      <c r="AU453" s="9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  <c r="BL453" s="1"/>
      <c r="BM453" s="1"/>
      <c r="BN453" s="1"/>
      <c r="BO453" s="1"/>
      <c r="BP453" s="1"/>
      <c r="BQ453" s="1"/>
      <c r="BR453" s="1"/>
      <c r="BS453" s="1"/>
      <c r="BT453" s="1"/>
      <c r="BU453" s="1"/>
      <c r="BV453" s="1"/>
      <c r="BW453" s="1"/>
      <c r="BX453" s="1"/>
      <c r="BY453" s="1"/>
      <c r="BZ453" s="1"/>
      <c r="CA453" s="1"/>
      <c r="CB453" s="1"/>
      <c r="CC453" s="1"/>
    </row>
    <row r="454" spans="1:81" ht="18.75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86"/>
      <c r="T454" s="1"/>
      <c r="U454" s="1"/>
      <c r="V454" s="89"/>
      <c r="W454" s="3"/>
      <c r="X454" s="3"/>
      <c r="Y454" s="3"/>
      <c r="Z454" s="3"/>
      <c r="AA454" s="3"/>
      <c r="AB454" s="3"/>
      <c r="AC454" s="3"/>
      <c r="AD454" s="3"/>
      <c r="AE454" s="3"/>
      <c r="AF454" s="1"/>
      <c r="AG454" s="1"/>
      <c r="AH454" s="1"/>
      <c r="AI454" s="1"/>
      <c r="AJ454" s="1"/>
      <c r="AK454" s="1"/>
      <c r="AL454" s="1"/>
      <c r="AM454" s="86"/>
      <c r="AN454" s="1"/>
      <c r="AO454" s="1"/>
      <c r="AP454" s="1"/>
      <c r="AQ454" s="86"/>
      <c r="AR454" s="9"/>
      <c r="AS454" s="9"/>
      <c r="AT454" s="9"/>
      <c r="AU454" s="9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  <c r="BL454" s="1"/>
      <c r="BM454" s="1"/>
      <c r="BN454" s="1"/>
      <c r="BO454" s="1"/>
      <c r="BP454" s="1"/>
      <c r="BQ454" s="1"/>
      <c r="BR454" s="1"/>
      <c r="BS454" s="1"/>
      <c r="BT454" s="1"/>
      <c r="BU454" s="1"/>
      <c r="BV454" s="1"/>
      <c r="BW454" s="1"/>
      <c r="BX454" s="1"/>
      <c r="BY454" s="1"/>
      <c r="BZ454" s="1"/>
      <c r="CA454" s="1"/>
      <c r="CB454" s="1"/>
      <c r="CC454" s="1"/>
    </row>
    <row r="455" spans="1:81" ht="18.75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86"/>
      <c r="T455" s="1"/>
      <c r="U455" s="1"/>
      <c r="V455" s="89"/>
      <c r="W455" s="3"/>
      <c r="X455" s="3"/>
      <c r="Y455" s="3"/>
      <c r="Z455" s="3"/>
      <c r="AA455" s="3"/>
      <c r="AB455" s="3"/>
      <c r="AC455" s="3"/>
      <c r="AD455" s="3"/>
      <c r="AE455" s="3"/>
      <c r="AF455" s="1"/>
      <c r="AG455" s="1"/>
      <c r="AH455" s="1"/>
      <c r="AI455" s="1"/>
      <c r="AJ455" s="1"/>
      <c r="AK455" s="1"/>
      <c r="AL455" s="1"/>
      <c r="AM455" s="86"/>
      <c r="AN455" s="1"/>
      <c r="AO455" s="1"/>
      <c r="AP455" s="1"/>
      <c r="AQ455" s="86"/>
      <c r="AR455" s="9"/>
      <c r="AS455" s="9"/>
      <c r="AT455" s="9"/>
      <c r="AU455" s="9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  <c r="BL455" s="1"/>
      <c r="BM455" s="1"/>
      <c r="BN455" s="1"/>
      <c r="BO455" s="1"/>
      <c r="BP455" s="1"/>
      <c r="BQ455" s="1"/>
      <c r="BR455" s="1"/>
      <c r="BS455" s="1"/>
      <c r="BT455" s="1"/>
      <c r="BU455" s="1"/>
      <c r="BV455" s="1"/>
      <c r="BW455" s="1"/>
      <c r="BX455" s="1"/>
      <c r="BY455" s="1"/>
      <c r="BZ455" s="1"/>
      <c r="CA455" s="1"/>
      <c r="CB455" s="1"/>
      <c r="CC455" s="1"/>
    </row>
    <row r="456" spans="1:81" ht="18.75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86"/>
      <c r="T456" s="1"/>
      <c r="U456" s="1"/>
      <c r="V456" s="89"/>
      <c r="W456" s="3"/>
      <c r="X456" s="3"/>
      <c r="Y456" s="3"/>
      <c r="Z456" s="3"/>
      <c r="AA456" s="3"/>
      <c r="AB456" s="3"/>
      <c r="AC456" s="3"/>
      <c r="AD456" s="3"/>
      <c r="AE456" s="3"/>
      <c r="AF456" s="1"/>
      <c r="AG456" s="1"/>
      <c r="AH456" s="1"/>
      <c r="AI456" s="1"/>
      <c r="AJ456" s="1"/>
      <c r="AK456" s="1"/>
      <c r="AL456" s="1"/>
      <c r="AM456" s="86"/>
      <c r="AN456" s="1"/>
      <c r="AO456" s="1"/>
      <c r="AP456" s="1"/>
      <c r="AQ456" s="86"/>
      <c r="AR456" s="9"/>
      <c r="AS456" s="9"/>
      <c r="AT456" s="9"/>
      <c r="AU456" s="9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  <c r="BL456" s="1"/>
      <c r="BM456" s="1"/>
      <c r="BN456" s="1"/>
      <c r="BO456" s="1"/>
      <c r="BP456" s="1"/>
      <c r="BQ456" s="1"/>
      <c r="BR456" s="1"/>
      <c r="BS456" s="1"/>
      <c r="BT456" s="1"/>
      <c r="BU456" s="1"/>
      <c r="BV456" s="1"/>
      <c r="BW456" s="1"/>
      <c r="BX456" s="1"/>
      <c r="BY456" s="1"/>
      <c r="BZ456" s="1"/>
      <c r="CA456" s="1"/>
      <c r="CB456" s="1"/>
      <c r="CC456" s="1"/>
    </row>
    <row r="457" spans="1:81" ht="18.75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86"/>
      <c r="T457" s="1"/>
      <c r="U457" s="1"/>
      <c r="V457" s="89"/>
      <c r="W457" s="3"/>
      <c r="X457" s="3"/>
      <c r="Y457" s="3"/>
      <c r="Z457" s="3"/>
      <c r="AA457" s="3"/>
      <c r="AB457" s="3"/>
      <c r="AC457" s="3"/>
      <c r="AD457" s="3"/>
      <c r="AE457" s="3"/>
      <c r="AF457" s="1"/>
      <c r="AG457" s="1"/>
      <c r="AH457" s="1"/>
      <c r="AI457" s="1"/>
      <c r="AJ457" s="1"/>
      <c r="AK457" s="1"/>
      <c r="AL457" s="1"/>
      <c r="AM457" s="86"/>
      <c r="AN457" s="1"/>
      <c r="AO457" s="1"/>
      <c r="AP457" s="1"/>
      <c r="AQ457" s="86"/>
      <c r="AR457" s="9"/>
      <c r="AS457" s="9"/>
      <c r="AT457" s="9"/>
      <c r="AU457" s="9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  <c r="BL457" s="1"/>
      <c r="BM457" s="1"/>
      <c r="BN457" s="1"/>
      <c r="BO457" s="1"/>
      <c r="BP457" s="1"/>
      <c r="BQ457" s="1"/>
      <c r="BR457" s="1"/>
      <c r="BS457" s="1"/>
      <c r="BT457" s="1"/>
      <c r="BU457" s="1"/>
      <c r="BV457" s="1"/>
      <c r="BW457" s="1"/>
      <c r="BX457" s="1"/>
      <c r="BY457" s="1"/>
      <c r="BZ457" s="1"/>
      <c r="CA457" s="1"/>
      <c r="CB457" s="1"/>
      <c r="CC457" s="1"/>
    </row>
    <row r="458" spans="1:81" ht="18.75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86"/>
      <c r="T458" s="1"/>
      <c r="U458" s="1"/>
      <c r="V458" s="89"/>
      <c r="W458" s="3"/>
      <c r="X458" s="3"/>
      <c r="Y458" s="3"/>
      <c r="Z458" s="3"/>
      <c r="AA458" s="3"/>
      <c r="AB458" s="3"/>
      <c r="AC458" s="3"/>
      <c r="AD458" s="3"/>
      <c r="AE458" s="3"/>
      <c r="AF458" s="1"/>
      <c r="AG458" s="1"/>
      <c r="AH458" s="1"/>
      <c r="AI458" s="1"/>
      <c r="AJ458" s="1"/>
      <c r="AK458" s="1"/>
      <c r="AL458" s="1"/>
      <c r="AM458" s="86"/>
      <c r="AN458" s="1"/>
      <c r="AO458" s="1"/>
      <c r="AP458" s="1"/>
      <c r="AQ458" s="86"/>
      <c r="AR458" s="9"/>
      <c r="AS458" s="9"/>
      <c r="AT458" s="9"/>
      <c r="AU458" s="9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  <c r="BL458" s="1"/>
      <c r="BM458" s="1"/>
      <c r="BN458" s="1"/>
      <c r="BO458" s="1"/>
      <c r="BP458" s="1"/>
      <c r="BQ458" s="1"/>
      <c r="BR458" s="1"/>
      <c r="BS458" s="1"/>
      <c r="BT458" s="1"/>
      <c r="BU458" s="1"/>
      <c r="BV458" s="1"/>
      <c r="BW458" s="1"/>
      <c r="BX458" s="1"/>
      <c r="BY458" s="1"/>
      <c r="BZ458" s="1"/>
      <c r="CA458" s="1"/>
      <c r="CB458" s="1"/>
      <c r="CC458" s="1"/>
    </row>
    <row r="459" spans="1:81" ht="18.75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86"/>
      <c r="T459" s="1"/>
      <c r="U459" s="1"/>
      <c r="V459" s="89"/>
      <c r="W459" s="3"/>
      <c r="X459" s="3"/>
      <c r="Y459" s="3"/>
      <c r="Z459" s="3"/>
      <c r="AA459" s="3"/>
      <c r="AB459" s="3"/>
      <c r="AC459" s="3"/>
      <c r="AD459" s="3"/>
      <c r="AE459" s="3"/>
      <c r="AF459" s="1"/>
      <c r="AG459" s="1"/>
      <c r="AH459" s="1"/>
      <c r="AI459" s="1"/>
      <c r="AJ459" s="1"/>
      <c r="AK459" s="1"/>
      <c r="AL459" s="1"/>
      <c r="AM459" s="86"/>
      <c r="AN459" s="1"/>
      <c r="AO459" s="1"/>
      <c r="AP459" s="1"/>
      <c r="AQ459" s="86"/>
      <c r="AR459" s="9"/>
      <c r="AS459" s="9"/>
      <c r="AT459" s="9"/>
      <c r="AU459" s="9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  <c r="BL459" s="1"/>
      <c r="BM459" s="1"/>
      <c r="BN459" s="1"/>
      <c r="BO459" s="1"/>
      <c r="BP459" s="1"/>
      <c r="BQ459" s="1"/>
      <c r="BR459" s="1"/>
      <c r="BS459" s="1"/>
      <c r="BT459" s="1"/>
      <c r="BU459" s="1"/>
      <c r="BV459" s="1"/>
      <c r="BW459" s="1"/>
      <c r="BX459" s="1"/>
      <c r="BY459" s="1"/>
      <c r="BZ459" s="1"/>
      <c r="CA459" s="1"/>
      <c r="CB459" s="1"/>
      <c r="CC459" s="1"/>
    </row>
    <row r="460" spans="1:81" ht="18.75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86"/>
      <c r="T460" s="1"/>
      <c r="U460" s="1"/>
      <c r="V460" s="89"/>
      <c r="W460" s="3"/>
      <c r="X460" s="3"/>
      <c r="Y460" s="3"/>
      <c r="Z460" s="3"/>
      <c r="AA460" s="3"/>
      <c r="AB460" s="3"/>
      <c r="AC460" s="3"/>
      <c r="AD460" s="3"/>
      <c r="AE460" s="3"/>
      <c r="AF460" s="1"/>
      <c r="AG460" s="1"/>
      <c r="AH460" s="1"/>
      <c r="AI460" s="1"/>
      <c r="AJ460" s="1"/>
      <c r="AK460" s="1"/>
      <c r="AL460" s="1"/>
      <c r="AM460" s="86"/>
      <c r="AN460" s="1"/>
      <c r="AO460" s="1"/>
      <c r="AP460" s="1"/>
      <c r="AQ460" s="86"/>
      <c r="AR460" s="9"/>
      <c r="AS460" s="9"/>
      <c r="AT460" s="9"/>
      <c r="AU460" s="9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  <c r="BL460" s="1"/>
      <c r="BM460" s="1"/>
      <c r="BN460" s="1"/>
      <c r="BO460" s="1"/>
      <c r="BP460" s="1"/>
      <c r="BQ460" s="1"/>
      <c r="BR460" s="1"/>
      <c r="BS460" s="1"/>
      <c r="BT460" s="1"/>
      <c r="BU460" s="1"/>
      <c r="BV460" s="1"/>
      <c r="BW460" s="1"/>
      <c r="BX460" s="1"/>
      <c r="BY460" s="1"/>
      <c r="BZ460" s="1"/>
      <c r="CA460" s="1"/>
      <c r="CB460" s="1"/>
      <c r="CC460" s="1"/>
    </row>
    <row r="461" spans="1:81" ht="18.75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86"/>
      <c r="T461" s="1"/>
      <c r="U461" s="1"/>
      <c r="V461" s="89"/>
      <c r="W461" s="3"/>
      <c r="X461" s="3"/>
      <c r="Y461" s="3"/>
      <c r="Z461" s="3"/>
      <c r="AA461" s="3"/>
      <c r="AB461" s="3"/>
      <c r="AC461" s="3"/>
      <c r="AD461" s="3"/>
      <c r="AE461" s="3"/>
      <c r="AF461" s="1"/>
      <c r="AG461" s="1"/>
      <c r="AH461" s="1"/>
      <c r="AI461" s="1"/>
      <c r="AJ461" s="1"/>
      <c r="AK461" s="1"/>
      <c r="AL461" s="1"/>
      <c r="AM461" s="86"/>
      <c r="AN461" s="1"/>
      <c r="AO461" s="1"/>
      <c r="AP461" s="1"/>
      <c r="AQ461" s="86"/>
      <c r="AR461" s="9"/>
      <c r="AS461" s="9"/>
      <c r="AT461" s="9"/>
      <c r="AU461" s="9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  <c r="BL461" s="1"/>
      <c r="BM461" s="1"/>
      <c r="BN461" s="1"/>
      <c r="BO461" s="1"/>
      <c r="BP461" s="1"/>
      <c r="BQ461" s="1"/>
      <c r="BR461" s="1"/>
      <c r="BS461" s="1"/>
      <c r="BT461" s="1"/>
      <c r="BU461" s="1"/>
      <c r="BV461" s="1"/>
      <c r="BW461" s="1"/>
      <c r="BX461" s="1"/>
      <c r="BY461" s="1"/>
      <c r="BZ461" s="1"/>
      <c r="CA461" s="1"/>
      <c r="CB461" s="1"/>
      <c r="CC461" s="1"/>
    </row>
    <row r="462" spans="1:81" ht="18.75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86"/>
      <c r="T462" s="1"/>
      <c r="U462" s="1"/>
      <c r="V462" s="89"/>
      <c r="W462" s="3"/>
      <c r="X462" s="3"/>
      <c r="Y462" s="3"/>
      <c r="Z462" s="3"/>
      <c r="AA462" s="3"/>
      <c r="AB462" s="3"/>
      <c r="AC462" s="3"/>
      <c r="AD462" s="3"/>
      <c r="AE462" s="3"/>
      <c r="AF462" s="1"/>
      <c r="AG462" s="1"/>
      <c r="AH462" s="1"/>
      <c r="AI462" s="1"/>
      <c r="AJ462" s="1"/>
      <c r="AK462" s="1"/>
      <c r="AL462" s="1"/>
      <c r="AM462" s="86"/>
      <c r="AN462" s="1"/>
      <c r="AO462" s="1"/>
      <c r="AP462" s="1"/>
      <c r="AQ462" s="86"/>
      <c r="AR462" s="9"/>
      <c r="AS462" s="9"/>
      <c r="AT462" s="9"/>
      <c r="AU462" s="9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  <c r="BL462" s="1"/>
      <c r="BM462" s="1"/>
      <c r="BN462" s="1"/>
      <c r="BO462" s="1"/>
      <c r="BP462" s="1"/>
      <c r="BQ462" s="1"/>
      <c r="BR462" s="1"/>
      <c r="BS462" s="1"/>
      <c r="BT462" s="1"/>
      <c r="BU462" s="1"/>
      <c r="BV462" s="1"/>
      <c r="BW462" s="1"/>
      <c r="BX462" s="1"/>
      <c r="BY462" s="1"/>
      <c r="BZ462" s="1"/>
      <c r="CA462" s="1"/>
      <c r="CB462" s="1"/>
      <c r="CC462" s="1"/>
    </row>
    <row r="463" spans="1:81" ht="18.75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86"/>
      <c r="T463" s="1"/>
      <c r="U463" s="1"/>
      <c r="V463" s="89"/>
      <c r="W463" s="3"/>
      <c r="X463" s="3"/>
      <c r="Y463" s="3"/>
      <c r="Z463" s="3"/>
      <c r="AA463" s="3"/>
      <c r="AB463" s="3"/>
      <c r="AC463" s="3"/>
      <c r="AD463" s="3"/>
      <c r="AE463" s="3"/>
      <c r="AF463" s="1"/>
      <c r="AG463" s="1"/>
      <c r="AH463" s="1"/>
      <c r="AI463" s="1"/>
      <c r="AJ463" s="1"/>
      <c r="AK463" s="1"/>
      <c r="AL463" s="1"/>
      <c r="AM463" s="86"/>
      <c r="AN463" s="1"/>
      <c r="AO463" s="1"/>
      <c r="AP463" s="1"/>
      <c r="AQ463" s="86"/>
      <c r="AR463" s="9"/>
      <c r="AS463" s="9"/>
      <c r="AT463" s="9"/>
      <c r="AU463" s="9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  <c r="BL463" s="1"/>
      <c r="BM463" s="1"/>
      <c r="BN463" s="1"/>
      <c r="BO463" s="1"/>
      <c r="BP463" s="1"/>
      <c r="BQ463" s="1"/>
      <c r="BR463" s="1"/>
      <c r="BS463" s="1"/>
      <c r="BT463" s="1"/>
      <c r="BU463" s="1"/>
      <c r="BV463" s="1"/>
      <c r="BW463" s="1"/>
      <c r="BX463" s="1"/>
      <c r="BY463" s="1"/>
      <c r="BZ463" s="1"/>
      <c r="CA463" s="1"/>
      <c r="CB463" s="1"/>
      <c r="CC463" s="1"/>
    </row>
    <row r="464" spans="1:81" ht="18.75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86"/>
      <c r="T464" s="1"/>
      <c r="U464" s="1"/>
      <c r="V464" s="89"/>
      <c r="W464" s="3"/>
      <c r="X464" s="3"/>
      <c r="Y464" s="3"/>
      <c r="Z464" s="3"/>
      <c r="AA464" s="3"/>
      <c r="AB464" s="3"/>
      <c r="AC464" s="3"/>
      <c r="AD464" s="3"/>
      <c r="AE464" s="3"/>
      <c r="AF464" s="1"/>
      <c r="AG464" s="1"/>
      <c r="AH464" s="1"/>
      <c r="AI464" s="1"/>
      <c r="AJ464" s="1"/>
      <c r="AK464" s="1"/>
      <c r="AL464" s="1"/>
      <c r="AM464" s="86"/>
      <c r="AN464" s="1"/>
      <c r="AO464" s="1"/>
      <c r="AP464" s="1"/>
      <c r="AQ464" s="86"/>
      <c r="AR464" s="9"/>
      <c r="AS464" s="9"/>
      <c r="AT464" s="9"/>
      <c r="AU464" s="9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  <c r="BL464" s="1"/>
      <c r="BM464" s="1"/>
      <c r="BN464" s="1"/>
      <c r="BO464" s="1"/>
      <c r="BP464" s="1"/>
      <c r="BQ464" s="1"/>
      <c r="BR464" s="1"/>
      <c r="BS464" s="1"/>
      <c r="BT464" s="1"/>
      <c r="BU464" s="1"/>
      <c r="BV464" s="1"/>
      <c r="BW464" s="1"/>
      <c r="BX464" s="1"/>
      <c r="BY464" s="1"/>
      <c r="BZ464" s="1"/>
      <c r="CA464" s="1"/>
      <c r="CB464" s="1"/>
      <c r="CC464" s="1"/>
    </row>
    <row r="465" spans="1:81" ht="18.75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86"/>
      <c r="T465" s="1"/>
      <c r="U465" s="1"/>
      <c r="V465" s="89"/>
      <c r="W465" s="3"/>
      <c r="X465" s="3"/>
      <c r="Y465" s="3"/>
      <c r="Z465" s="3"/>
      <c r="AA465" s="3"/>
      <c r="AB465" s="3"/>
      <c r="AC465" s="3"/>
      <c r="AD465" s="3"/>
      <c r="AE465" s="3"/>
      <c r="AF465" s="1"/>
      <c r="AG465" s="1"/>
      <c r="AH465" s="1"/>
      <c r="AI465" s="1"/>
      <c r="AJ465" s="1"/>
      <c r="AK465" s="1"/>
      <c r="AL465" s="1"/>
      <c r="AM465" s="86"/>
      <c r="AN465" s="1"/>
      <c r="AO465" s="1"/>
      <c r="AP465" s="1"/>
      <c r="AQ465" s="86"/>
      <c r="AR465" s="9"/>
      <c r="AS465" s="9"/>
      <c r="AT465" s="9"/>
      <c r="AU465" s="9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  <c r="BL465" s="1"/>
      <c r="BM465" s="1"/>
      <c r="BN465" s="1"/>
      <c r="BO465" s="1"/>
      <c r="BP465" s="1"/>
      <c r="BQ465" s="1"/>
      <c r="BR465" s="1"/>
      <c r="BS465" s="1"/>
      <c r="BT465" s="1"/>
      <c r="BU465" s="1"/>
      <c r="BV465" s="1"/>
      <c r="BW465" s="1"/>
      <c r="BX465" s="1"/>
      <c r="BY465" s="1"/>
      <c r="BZ465" s="1"/>
      <c r="CA465" s="1"/>
      <c r="CB465" s="1"/>
      <c r="CC465" s="1"/>
    </row>
    <row r="466" spans="1:81" ht="18.75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86"/>
      <c r="T466" s="1"/>
      <c r="U466" s="1"/>
      <c r="V466" s="89"/>
      <c r="W466" s="3"/>
      <c r="X466" s="3"/>
      <c r="Y466" s="3"/>
      <c r="Z466" s="3"/>
      <c r="AA466" s="3"/>
      <c r="AB466" s="3"/>
      <c r="AC466" s="3"/>
      <c r="AD466" s="3"/>
      <c r="AE466" s="3"/>
      <c r="AF466" s="1"/>
      <c r="AG466" s="1"/>
      <c r="AH466" s="1"/>
      <c r="AI466" s="1"/>
      <c r="AJ466" s="1"/>
      <c r="AK466" s="1"/>
      <c r="AL466" s="1"/>
      <c r="AM466" s="86"/>
      <c r="AN466" s="1"/>
      <c r="AO466" s="1"/>
      <c r="AP466" s="1"/>
      <c r="AQ466" s="86"/>
      <c r="AR466" s="9"/>
      <c r="AS466" s="9"/>
      <c r="AT466" s="9"/>
      <c r="AU466" s="9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  <c r="BL466" s="1"/>
      <c r="BM466" s="1"/>
      <c r="BN466" s="1"/>
      <c r="BO466" s="1"/>
      <c r="BP466" s="1"/>
      <c r="BQ466" s="1"/>
      <c r="BR466" s="1"/>
      <c r="BS466" s="1"/>
      <c r="BT466" s="1"/>
      <c r="BU466" s="1"/>
      <c r="BV466" s="1"/>
      <c r="BW466" s="1"/>
      <c r="BX466" s="1"/>
      <c r="BY466" s="1"/>
      <c r="BZ466" s="1"/>
      <c r="CA466" s="1"/>
      <c r="CB466" s="1"/>
      <c r="CC466" s="1"/>
    </row>
    <row r="467" spans="1:81" ht="18.75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86"/>
      <c r="T467" s="1"/>
      <c r="U467" s="1"/>
      <c r="V467" s="89"/>
      <c r="W467" s="3"/>
      <c r="X467" s="3"/>
      <c r="Y467" s="3"/>
      <c r="Z467" s="3"/>
      <c r="AA467" s="3"/>
      <c r="AB467" s="3"/>
      <c r="AC467" s="3"/>
      <c r="AD467" s="3"/>
      <c r="AE467" s="3"/>
      <c r="AF467" s="1"/>
      <c r="AG467" s="1"/>
      <c r="AH467" s="1"/>
      <c r="AI467" s="1"/>
      <c r="AJ467" s="1"/>
      <c r="AK467" s="1"/>
      <c r="AL467" s="1"/>
      <c r="AM467" s="86"/>
      <c r="AN467" s="1"/>
      <c r="AO467" s="1"/>
      <c r="AP467" s="1"/>
      <c r="AQ467" s="86"/>
      <c r="AR467" s="9"/>
      <c r="AS467" s="9"/>
      <c r="AT467" s="9"/>
      <c r="AU467" s="9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  <c r="BL467" s="1"/>
      <c r="BM467" s="1"/>
      <c r="BN467" s="1"/>
      <c r="BO467" s="1"/>
      <c r="BP467" s="1"/>
      <c r="BQ467" s="1"/>
      <c r="BR467" s="1"/>
      <c r="BS467" s="1"/>
      <c r="BT467" s="1"/>
      <c r="BU467" s="1"/>
      <c r="BV467" s="1"/>
      <c r="BW467" s="1"/>
      <c r="BX467" s="1"/>
      <c r="BY467" s="1"/>
      <c r="BZ467" s="1"/>
      <c r="CA467" s="1"/>
      <c r="CB467" s="1"/>
      <c r="CC467" s="1"/>
    </row>
    <row r="468" spans="1:81" ht="18.75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86"/>
      <c r="T468" s="1"/>
      <c r="U468" s="1"/>
      <c r="V468" s="89"/>
      <c r="W468" s="3"/>
      <c r="X468" s="3"/>
      <c r="Y468" s="3"/>
      <c r="Z468" s="3"/>
      <c r="AA468" s="3"/>
      <c r="AB468" s="3"/>
      <c r="AC468" s="3"/>
      <c r="AD468" s="3"/>
      <c r="AE468" s="3"/>
      <c r="AF468" s="1"/>
      <c r="AG468" s="1"/>
      <c r="AH468" s="1"/>
      <c r="AI468" s="1"/>
      <c r="AJ468" s="1"/>
      <c r="AK468" s="1"/>
      <c r="AL468" s="1"/>
      <c r="AM468" s="86"/>
      <c r="AN468" s="1"/>
      <c r="AO468" s="1"/>
      <c r="AP468" s="1"/>
      <c r="AQ468" s="86"/>
      <c r="AR468" s="9"/>
      <c r="AS468" s="9"/>
      <c r="AT468" s="9"/>
      <c r="AU468" s="9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  <c r="BL468" s="1"/>
      <c r="BM468" s="1"/>
      <c r="BN468" s="1"/>
      <c r="BO468" s="1"/>
      <c r="BP468" s="1"/>
      <c r="BQ468" s="1"/>
      <c r="BR468" s="1"/>
      <c r="BS468" s="1"/>
      <c r="BT468" s="1"/>
      <c r="BU468" s="1"/>
      <c r="BV468" s="1"/>
      <c r="BW468" s="1"/>
      <c r="BX468" s="1"/>
      <c r="BY468" s="1"/>
      <c r="BZ468" s="1"/>
      <c r="CA468" s="1"/>
      <c r="CB468" s="1"/>
      <c r="CC468" s="1"/>
    </row>
    <row r="469" spans="1:81" ht="18.75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86"/>
      <c r="T469" s="1"/>
      <c r="U469" s="1"/>
      <c r="V469" s="89"/>
      <c r="W469" s="3"/>
      <c r="X469" s="3"/>
      <c r="Y469" s="3"/>
      <c r="Z469" s="3"/>
      <c r="AA469" s="3"/>
      <c r="AB469" s="3"/>
      <c r="AC469" s="3"/>
      <c r="AD469" s="3"/>
      <c r="AE469" s="3"/>
      <c r="AF469" s="1"/>
      <c r="AG469" s="1"/>
      <c r="AH469" s="1"/>
      <c r="AI469" s="1"/>
      <c r="AJ469" s="1"/>
      <c r="AK469" s="1"/>
      <c r="AL469" s="1"/>
      <c r="AM469" s="86"/>
      <c r="AN469" s="1"/>
      <c r="AO469" s="1"/>
      <c r="AP469" s="1"/>
      <c r="AQ469" s="86"/>
      <c r="AR469" s="9"/>
      <c r="AS469" s="9"/>
      <c r="AT469" s="9"/>
      <c r="AU469" s="9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  <c r="BL469" s="1"/>
      <c r="BM469" s="1"/>
      <c r="BN469" s="1"/>
      <c r="BO469" s="1"/>
      <c r="BP469" s="1"/>
      <c r="BQ469" s="1"/>
      <c r="BR469" s="1"/>
      <c r="BS469" s="1"/>
      <c r="BT469" s="1"/>
      <c r="BU469" s="1"/>
      <c r="BV469" s="1"/>
      <c r="BW469" s="1"/>
      <c r="BX469" s="1"/>
      <c r="BY469" s="1"/>
      <c r="BZ469" s="1"/>
      <c r="CA469" s="1"/>
      <c r="CB469" s="1"/>
      <c r="CC469" s="1"/>
    </row>
    <row r="470" spans="1:81" ht="18.75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86"/>
      <c r="T470" s="1"/>
      <c r="U470" s="1"/>
      <c r="V470" s="89"/>
      <c r="W470" s="3"/>
      <c r="X470" s="3"/>
      <c r="Y470" s="3"/>
      <c r="Z470" s="3"/>
      <c r="AA470" s="3"/>
      <c r="AB470" s="3"/>
      <c r="AC470" s="3"/>
      <c r="AD470" s="3"/>
      <c r="AE470" s="3"/>
      <c r="AF470" s="1"/>
      <c r="AG470" s="1"/>
      <c r="AH470" s="1"/>
      <c r="AI470" s="1"/>
      <c r="AJ470" s="1"/>
      <c r="AK470" s="1"/>
      <c r="AL470" s="1"/>
      <c r="AM470" s="86"/>
      <c r="AN470" s="1"/>
      <c r="AO470" s="1"/>
      <c r="AP470" s="1"/>
      <c r="AQ470" s="86"/>
      <c r="AR470" s="9"/>
      <c r="AS470" s="9"/>
      <c r="AT470" s="9"/>
      <c r="AU470" s="9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  <c r="BL470" s="1"/>
      <c r="BM470" s="1"/>
      <c r="BN470" s="1"/>
      <c r="BO470" s="1"/>
      <c r="BP470" s="1"/>
      <c r="BQ470" s="1"/>
      <c r="BR470" s="1"/>
      <c r="BS470" s="1"/>
      <c r="BT470" s="1"/>
      <c r="BU470" s="1"/>
      <c r="BV470" s="1"/>
      <c r="BW470" s="1"/>
      <c r="BX470" s="1"/>
      <c r="BY470" s="1"/>
      <c r="BZ470" s="1"/>
      <c r="CA470" s="1"/>
      <c r="CB470" s="1"/>
      <c r="CC470" s="1"/>
    </row>
    <row r="471" spans="1:81" ht="18.75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86"/>
      <c r="T471" s="1"/>
      <c r="U471" s="1"/>
      <c r="V471" s="89"/>
      <c r="W471" s="3"/>
      <c r="X471" s="3"/>
      <c r="Y471" s="3"/>
      <c r="Z471" s="3"/>
      <c r="AA471" s="3"/>
      <c r="AB471" s="3"/>
      <c r="AC471" s="3"/>
      <c r="AD471" s="3"/>
      <c r="AE471" s="3"/>
      <c r="AF471" s="1"/>
      <c r="AG471" s="1"/>
      <c r="AH471" s="1"/>
      <c r="AI471" s="1"/>
      <c r="AJ471" s="1"/>
      <c r="AK471" s="1"/>
      <c r="AL471" s="1"/>
      <c r="AM471" s="86"/>
      <c r="AN471" s="1"/>
      <c r="AO471" s="1"/>
      <c r="AP471" s="1"/>
      <c r="AQ471" s="86"/>
      <c r="AR471" s="9"/>
      <c r="AS471" s="9"/>
      <c r="AT471" s="9"/>
      <c r="AU471" s="9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  <c r="BL471" s="1"/>
      <c r="BM471" s="1"/>
      <c r="BN471" s="1"/>
      <c r="BO471" s="1"/>
      <c r="BP471" s="1"/>
      <c r="BQ471" s="1"/>
      <c r="BR471" s="1"/>
      <c r="BS471" s="1"/>
      <c r="BT471" s="1"/>
      <c r="BU471" s="1"/>
      <c r="BV471" s="1"/>
      <c r="BW471" s="1"/>
      <c r="BX471" s="1"/>
      <c r="BY471" s="1"/>
      <c r="BZ471" s="1"/>
      <c r="CA471" s="1"/>
      <c r="CB471" s="1"/>
      <c r="CC471" s="1"/>
    </row>
    <row r="472" spans="1:81" ht="18.75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86"/>
      <c r="T472" s="1"/>
      <c r="U472" s="1"/>
      <c r="V472" s="89"/>
      <c r="W472" s="3"/>
      <c r="X472" s="3"/>
      <c r="Y472" s="3"/>
      <c r="Z472" s="3"/>
      <c r="AA472" s="3"/>
      <c r="AB472" s="3"/>
      <c r="AC472" s="3"/>
      <c r="AD472" s="3"/>
      <c r="AE472" s="3"/>
      <c r="AF472" s="1"/>
      <c r="AG472" s="1"/>
      <c r="AH472" s="1"/>
      <c r="AI472" s="1"/>
      <c r="AJ472" s="1"/>
      <c r="AK472" s="1"/>
      <c r="AL472" s="1"/>
      <c r="AM472" s="86"/>
      <c r="AN472" s="1"/>
      <c r="AO472" s="1"/>
      <c r="AP472" s="1"/>
      <c r="AQ472" s="86"/>
      <c r="AR472" s="9"/>
      <c r="AS472" s="9"/>
      <c r="AT472" s="9"/>
      <c r="AU472" s="9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  <c r="BL472" s="1"/>
      <c r="BM472" s="1"/>
      <c r="BN472" s="1"/>
      <c r="BO472" s="1"/>
      <c r="BP472" s="1"/>
      <c r="BQ472" s="1"/>
      <c r="BR472" s="1"/>
      <c r="BS472" s="1"/>
      <c r="BT472" s="1"/>
      <c r="BU472" s="1"/>
      <c r="BV472" s="1"/>
      <c r="BW472" s="1"/>
      <c r="BX472" s="1"/>
      <c r="BY472" s="1"/>
      <c r="BZ472" s="1"/>
      <c r="CA472" s="1"/>
      <c r="CB472" s="1"/>
      <c r="CC472" s="1"/>
    </row>
    <row r="473" spans="1:81" ht="18.75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86"/>
      <c r="T473" s="1"/>
      <c r="U473" s="1"/>
      <c r="V473" s="89"/>
      <c r="W473" s="3"/>
      <c r="X473" s="3"/>
      <c r="Y473" s="3"/>
      <c r="Z473" s="3"/>
      <c r="AA473" s="3"/>
      <c r="AB473" s="3"/>
      <c r="AC473" s="3"/>
      <c r="AD473" s="3"/>
      <c r="AE473" s="3"/>
      <c r="AF473" s="1"/>
      <c r="AG473" s="1"/>
      <c r="AH473" s="1"/>
      <c r="AI473" s="1"/>
      <c r="AJ473" s="1"/>
      <c r="AK473" s="1"/>
      <c r="AL473" s="1"/>
      <c r="AM473" s="86"/>
      <c r="AN473" s="1"/>
      <c r="AO473" s="1"/>
      <c r="AP473" s="1"/>
      <c r="AQ473" s="86"/>
      <c r="AR473" s="9"/>
      <c r="AS473" s="9"/>
      <c r="AT473" s="9"/>
      <c r="AU473" s="9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  <c r="BL473" s="1"/>
      <c r="BM473" s="1"/>
      <c r="BN473" s="1"/>
      <c r="BO473" s="1"/>
      <c r="BP473" s="1"/>
      <c r="BQ473" s="1"/>
      <c r="BR473" s="1"/>
      <c r="BS473" s="1"/>
      <c r="BT473" s="1"/>
      <c r="BU473" s="1"/>
      <c r="BV473" s="1"/>
      <c r="BW473" s="1"/>
      <c r="BX473" s="1"/>
      <c r="BY473" s="1"/>
      <c r="BZ473" s="1"/>
      <c r="CA473" s="1"/>
      <c r="CB473" s="1"/>
      <c r="CC473" s="1"/>
    </row>
    <row r="474" spans="1:81" ht="18.75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86"/>
      <c r="T474" s="1"/>
      <c r="U474" s="1"/>
      <c r="V474" s="89"/>
      <c r="W474" s="3"/>
      <c r="X474" s="3"/>
      <c r="Y474" s="3"/>
      <c r="Z474" s="3"/>
      <c r="AA474" s="3"/>
      <c r="AB474" s="3"/>
      <c r="AC474" s="3"/>
      <c r="AD474" s="3"/>
      <c r="AE474" s="3"/>
      <c r="AF474" s="1"/>
      <c r="AG474" s="1"/>
      <c r="AH474" s="1"/>
      <c r="AI474" s="1"/>
      <c r="AJ474" s="1"/>
      <c r="AK474" s="1"/>
      <c r="AL474" s="1"/>
      <c r="AM474" s="86"/>
      <c r="AN474" s="1"/>
      <c r="AO474" s="1"/>
      <c r="AP474" s="1"/>
      <c r="AQ474" s="86"/>
      <c r="AR474" s="9"/>
      <c r="AS474" s="9"/>
      <c r="AT474" s="9"/>
      <c r="AU474" s="9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  <c r="BL474" s="1"/>
      <c r="BM474" s="1"/>
      <c r="BN474" s="1"/>
      <c r="BO474" s="1"/>
      <c r="BP474" s="1"/>
      <c r="BQ474" s="1"/>
      <c r="BR474" s="1"/>
      <c r="BS474" s="1"/>
      <c r="BT474" s="1"/>
      <c r="BU474" s="1"/>
      <c r="BV474" s="1"/>
      <c r="BW474" s="1"/>
      <c r="BX474" s="1"/>
      <c r="BY474" s="1"/>
      <c r="BZ474" s="1"/>
      <c r="CA474" s="1"/>
      <c r="CB474" s="1"/>
      <c r="CC474" s="1"/>
    </row>
    <row r="475" spans="1:81" ht="18.75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86"/>
      <c r="T475" s="1"/>
      <c r="U475" s="1"/>
      <c r="V475" s="89"/>
      <c r="W475" s="3"/>
      <c r="X475" s="3"/>
      <c r="Y475" s="3"/>
      <c r="Z475" s="3"/>
      <c r="AA475" s="3"/>
      <c r="AB475" s="3"/>
      <c r="AC475" s="3"/>
      <c r="AD475" s="3"/>
      <c r="AE475" s="3"/>
      <c r="AF475" s="1"/>
      <c r="AG475" s="1"/>
      <c r="AH475" s="1"/>
      <c r="AI475" s="1"/>
      <c r="AJ475" s="1"/>
      <c r="AK475" s="1"/>
      <c r="AL475" s="1"/>
      <c r="AM475" s="86"/>
      <c r="AN475" s="1"/>
      <c r="AO475" s="1"/>
      <c r="AP475" s="1"/>
      <c r="AQ475" s="86"/>
      <c r="AR475" s="9"/>
      <c r="AS475" s="9"/>
      <c r="AT475" s="9"/>
      <c r="AU475" s="9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  <c r="BL475" s="1"/>
      <c r="BM475" s="1"/>
      <c r="BN475" s="1"/>
      <c r="BO475" s="1"/>
      <c r="BP475" s="1"/>
      <c r="BQ475" s="1"/>
      <c r="BR475" s="1"/>
      <c r="BS475" s="1"/>
      <c r="BT475" s="1"/>
      <c r="BU475" s="1"/>
      <c r="BV475" s="1"/>
      <c r="BW475" s="1"/>
      <c r="BX475" s="1"/>
      <c r="BY475" s="1"/>
      <c r="BZ475" s="1"/>
      <c r="CA475" s="1"/>
      <c r="CB475" s="1"/>
      <c r="CC475" s="1"/>
    </row>
    <row r="476" spans="1:81" ht="18.75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86"/>
      <c r="T476" s="1"/>
      <c r="U476" s="1"/>
      <c r="V476" s="89"/>
      <c r="W476" s="3"/>
      <c r="X476" s="3"/>
      <c r="Y476" s="3"/>
      <c r="Z476" s="3"/>
      <c r="AA476" s="3"/>
      <c r="AB476" s="3"/>
      <c r="AC476" s="3"/>
      <c r="AD476" s="3"/>
      <c r="AE476" s="3"/>
      <c r="AF476" s="1"/>
      <c r="AG476" s="1"/>
      <c r="AH476" s="1"/>
      <c r="AI476" s="1"/>
      <c r="AJ476" s="1"/>
      <c r="AK476" s="1"/>
      <c r="AL476" s="1"/>
      <c r="AM476" s="86"/>
      <c r="AN476" s="1"/>
      <c r="AO476" s="1"/>
      <c r="AP476" s="1"/>
      <c r="AQ476" s="86"/>
      <c r="AR476" s="9"/>
      <c r="AS476" s="9"/>
      <c r="AT476" s="9"/>
      <c r="AU476" s="9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  <c r="BL476" s="1"/>
      <c r="BM476" s="1"/>
      <c r="BN476" s="1"/>
      <c r="BO476" s="1"/>
      <c r="BP476" s="1"/>
      <c r="BQ476" s="1"/>
      <c r="BR476" s="1"/>
      <c r="BS476" s="1"/>
      <c r="BT476" s="1"/>
      <c r="BU476" s="1"/>
      <c r="BV476" s="1"/>
      <c r="BW476" s="1"/>
      <c r="BX476" s="1"/>
      <c r="BY476" s="1"/>
      <c r="BZ476" s="1"/>
      <c r="CA476" s="1"/>
      <c r="CB476" s="1"/>
      <c r="CC476" s="1"/>
    </row>
    <row r="477" spans="1:81" ht="18.75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86"/>
      <c r="T477" s="1"/>
      <c r="U477" s="1"/>
      <c r="V477" s="89"/>
      <c r="W477" s="3"/>
      <c r="X477" s="3"/>
      <c r="Y477" s="3"/>
      <c r="Z477" s="3"/>
      <c r="AA477" s="3"/>
      <c r="AB477" s="3"/>
      <c r="AC477" s="3"/>
      <c r="AD477" s="3"/>
      <c r="AE477" s="3"/>
      <c r="AF477" s="1"/>
      <c r="AG477" s="1"/>
      <c r="AH477" s="1"/>
      <c r="AI477" s="1"/>
      <c r="AJ477" s="1"/>
      <c r="AK477" s="1"/>
      <c r="AL477" s="1"/>
      <c r="AM477" s="86"/>
      <c r="AN477" s="1"/>
      <c r="AO477" s="1"/>
      <c r="AP477" s="1"/>
      <c r="AQ477" s="86"/>
      <c r="AR477" s="9"/>
      <c r="AS477" s="9"/>
      <c r="AT477" s="9"/>
      <c r="AU477" s="9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  <c r="BL477" s="1"/>
      <c r="BM477" s="1"/>
      <c r="BN477" s="1"/>
      <c r="BO477" s="1"/>
      <c r="BP477" s="1"/>
      <c r="BQ477" s="1"/>
      <c r="BR477" s="1"/>
      <c r="BS477" s="1"/>
      <c r="BT477" s="1"/>
      <c r="BU477" s="1"/>
      <c r="BV477" s="1"/>
      <c r="BW477" s="1"/>
      <c r="BX477" s="1"/>
      <c r="BY477" s="1"/>
      <c r="BZ477" s="1"/>
      <c r="CA477" s="1"/>
      <c r="CB477" s="1"/>
      <c r="CC477" s="1"/>
    </row>
    <row r="478" spans="1:81" ht="18.75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86"/>
      <c r="T478" s="1"/>
      <c r="U478" s="1"/>
      <c r="V478" s="89"/>
      <c r="W478" s="3"/>
      <c r="X478" s="3"/>
      <c r="Y478" s="3"/>
      <c r="Z478" s="3"/>
      <c r="AA478" s="3"/>
      <c r="AB478" s="3"/>
      <c r="AC478" s="3"/>
      <c r="AD478" s="3"/>
      <c r="AE478" s="3"/>
      <c r="AF478" s="1"/>
      <c r="AG478" s="1"/>
      <c r="AH478" s="1"/>
      <c r="AI478" s="1"/>
      <c r="AJ478" s="1"/>
      <c r="AK478" s="1"/>
      <c r="AL478" s="1"/>
      <c r="AM478" s="86"/>
      <c r="AN478" s="1"/>
      <c r="AO478" s="1"/>
      <c r="AP478" s="1"/>
      <c r="AQ478" s="86"/>
      <c r="AR478" s="9"/>
      <c r="AS478" s="9"/>
      <c r="AT478" s="9"/>
      <c r="AU478" s="9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  <c r="BL478" s="1"/>
      <c r="BM478" s="1"/>
      <c r="BN478" s="1"/>
      <c r="BO478" s="1"/>
      <c r="BP478" s="1"/>
      <c r="BQ478" s="1"/>
      <c r="BR478" s="1"/>
      <c r="BS478" s="1"/>
      <c r="BT478" s="1"/>
      <c r="BU478" s="1"/>
      <c r="BV478" s="1"/>
      <c r="BW478" s="1"/>
      <c r="BX478" s="1"/>
      <c r="BY478" s="1"/>
      <c r="BZ478" s="1"/>
      <c r="CA478" s="1"/>
      <c r="CB478" s="1"/>
      <c r="CC478" s="1"/>
    </row>
    <row r="479" spans="1:81" ht="18.75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86"/>
      <c r="T479" s="1"/>
      <c r="U479" s="1"/>
      <c r="V479" s="89"/>
      <c r="W479" s="3"/>
      <c r="X479" s="3"/>
      <c r="Y479" s="3"/>
      <c r="Z479" s="3"/>
      <c r="AA479" s="3"/>
      <c r="AB479" s="3"/>
      <c r="AC479" s="3"/>
      <c r="AD479" s="3"/>
      <c r="AE479" s="3"/>
      <c r="AF479" s="1"/>
      <c r="AG479" s="1"/>
      <c r="AH479" s="1"/>
      <c r="AI479" s="1"/>
      <c r="AJ479" s="1"/>
      <c r="AK479" s="1"/>
      <c r="AL479" s="1"/>
      <c r="AM479" s="86"/>
      <c r="AN479" s="1"/>
      <c r="AO479" s="1"/>
      <c r="AP479" s="1"/>
      <c r="AQ479" s="86"/>
      <c r="AR479" s="9"/>
      <c r="AS479" s="9"/>
      <c r="AT479" s="9"/>
      <c r="AU479" s="9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  <c r="BL479" s="1"/>
      <c r="BM479" s="1"/>
      <c r="BN479" s="1"/>
      <c r="BO479" s="1"/>
      <c r="BP479" s="1"/>
      <c r="BQ479" s="1"/>
      <c r="BR479" s="1"/>
      <c r="BS479" s="1"/>
      <c r="BT479" s="1"/>
      <c r="BU479" s="1"/>
      <c r="BV479" s="1"/>
      <c r="BW479" s="1"/>
      <c r="BX479" s="1"/>
      <c r="BY479" s="1"/>
      <c r="BZ479" s="1"/>
      <c r="CA479" s="1"/>
      <c r="CB479" s="1"/>
      <c r="CC479" s="1"/>
    </row>
    <row r="480" spans="1:81" ht="18.75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86"/>
      <c r="T480" s="1"/>
      <c r="U480" s="1"/>
      <c r="V480" s="89"/>
      <c r="W480" s="3"/>
      <c r="X480" s="3"/>
      <c r="Y480" s="3"/>
      <c r="Z480" s="3"/>
      <c r="AA480" s="3"/>
      <c r="AB480" s="3"/>
      <c r="AC480" s="3"/>
      <c r="AD480" s="3"/>
      <c r="AE480" s="3"/>
      <c r="AF480" s="1"/>
      <c r="AG480" s="1"/>
      <c r="AH480" s="1"/>
      <c r="AI480" s="1"/>
      <c r="AJ480" s="1"/>
      <c r="AK480" s="1"/>
      <c r="AL480" s="1"/>
      <c r="AM480" s="86"/>
      <c r="AN480" s="1"/>
      <c r="AO480" s="1"/>
      <c r="AP480" s="1"/>
      <c r="AQ480" s="86"/>
      <c r="AR480" s="9"/>
      <c r="AS480" s="9"/>
      <c r="AT480" s="9"/>
      <c r="AU480" s="9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  <c r="BL480" s="1"/>
      <c r="BM480" s="1"/>
      <c r="BN480" s="1"/>
      <c r="BO480" s="1"/>
      <c r="BP480" s="1"/>
      <c r="BQ480" s="1"/>
      <c r="BR480" s="1"/>
      <c r="BS480" s="1"/>
      <c r="BT480" s="1"/>
      <c r="BU480" s="1"/>
      <c r="BV480" s="1"/>
      <c r="BW480" s="1"/>
      <c r="BX480" s="1"/>
      <c r="BY480" s="1"/>
      <c r="BZ480" s="1"/>
      <c r="CA480" s="1"/>
      <c r="CB480" s="1"/>
      <c r="CC480" s="1"/>
    </row>
    <row r="481" spans="1:81" ht="18.75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86"/>
      <c r="T481" s="1"/>
      <c r="U481" s="1"/>
      <c r="V481" s="89"/>
      <c r="W481" s="3"/>
      <c r="X481" s="3"/>
      <c r="Y481" s="3"/>
      <c r="Z481" s="3"/>
      <c r="AA481" s="3"/>
      <c r="AB481" s="3"/>
      <c r="AC481" s="3"/>
      <c r="AD481" s="3"/>
      <c r="AE481" s="3"/>
      <c r="AF481" s="1"/>
      <c r="AG481" s="1"/>
      <c r="AH481" s="1"/>
      <c r="AI481" s="1"/>
      <c r="AJ481" s="1"/>
      <c r="AK481" s="1"/>
      <c r="AL481" s="1"/>
      <c r="AM481" s="86"/>
      <c r="AN481" s="1"/>
      <c r="AO481" s="1"/>
      <c r="AP481" s="1"/>
      <c r="AQ481" s="86"/>
      <c r="AR481" s="9"/>
      <c r="AS481" s="9"/>
      <c r="AT481" s="9"/>
      <c r="AU481" s="9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  <c r="BL481" s="1"/>
      <c r="BM481" s="1"/>
      <c r="BN481" s="1"/>
      <c r="BO481" s="1"/>
      <c r="BP481" s="1"/>
      <c r="BQ481" s="1"/>
      <c r="BR481" s="1"/>
      <c r="BS481" s="1"/>
      <c r="BT481" s="1"/>
      <c r="BU481" s="1"/>
      <c r="BV481" s="1"/>
      <c r="BW481" s="1"/>
      <c r="BX481" s="1"/>
      <c r="BY481" s="1"/>
      <c r="BZ481" s="1"/>
      <c r="CA481" s="1"/>
      <c r="CB481" s="1"/>
      <c r="CC481" s="1"/>
    </row>
    <row r="482" spans="1:81" ht="18.75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86"/>
      <c r="T482" s="1"/>
      <c r="U482" s="1"/>
      <c r="V482" s="89"/>
      <c r="W482" s="3"/>
      <c r="X482" s="3"/>
      <c r="Y482" s="3"/>
      <c r="Z482" s="3"/>
      <c r="AA482" s="3"/>
      <c r="AB482" s="3"/>
      <c r="AC482" s="3"/>
      <c r="AD482" s="3"/>
      <c r="AE482" s="3"/>
      <c r="AF482" s="1"/>
      <c r="AG482" s="1"/>
      <c r="AH482" s="1"/>
      <c r="AI482" s="1"/>
      <c r="AJ482" s="1"/>
      <c r="AK482" s="1"/>
      <c r="AL482" s="1"/>
      <c r="AM482" s="86"/>
      <c r="AN482" s="1"/>
      <c r="AO482" s="1"/>
      <c r="AP482" s="1"/>
      <c r="AQ482" s="86"/>
      <c r="AR482" s="9"/>
      <c r="AS482" s="9"/>
      <c r="AT482" s="9"/>
      <c r="AU482" s="9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  <c r="BL482" s="1"/>
      <c r="BM482" s="1"/>
      <c r="BN482" s="1"/>
      <c r="BO482" s="1"/>
      <c r="BP482" s="1"/>
      <c r="BQ482" s="1"/>
      <c r="BR482" s="1"/>
      <c r="BS482" s="1"/>
      <c r="BT482" s="1"/>
      <c r="BU482" s="1"/>
      <c r="BV482" s="1"/>
      <c r="BW482" s="1"/>
      <c r="BX482" s="1"/>
      <c r="BY482" s="1"/>
      <c r="BZ482" s="1"/>
      <c r="CA482" s="1"/>
      <c r="CB482" s="1"/>
      <c r="CC482" s="1"/>
    </row>
    <row r="483" spans="1:81" ht="18.75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86"/>
      <c r="T483" s="1"/>
      <c r="U483" s="1"/>
      <c r="V483" s="89"/>
      <c r="W483" s="3"/>
      <c r="X483" s="3"/>
      <c r="Y483" s="3"/>
      <c r="Z483" s="3"/>
      <c r="AA483" s="3"/>
      <c r="AB483" s="3"/>
      <c r="AC483" s="3"/>
      <c r="AD483" s="3"/>
      <c r="AE483" s="3"/>
      <c r="AF483" s="1"/>
      <c r="AG483" s="1"/>
      <c r="AH483" s="1"/>
      <c r="AI483" s="1"/>
      <c r="AJ483" s="1"/>
      <c r="AK483" s="1"/>
      <c r="AL483" s="1"/>
      <c r="AM483" s="86"/>
      <c r="AN483" s="1"/>
      <c r="AO483" s="1"/>
      <c r="AP483" s="1"/>
      <c r="AQ483" s="86"/>
      <c r="AR483" s="9"/>
      <c r="AS483" s="9"/>
      <c r="AT483" s="9"/>
      <c r="AU483" s="9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  <c r="BL483" s="1"/>
      <c r="BM483" s="1"/>
      <c r="BN483" s="1"/>
      <c r="BO483" s="1"/>
      <c r="BP483" s="1"/>
      <c r="BQ483" s="1"/>
      <c r="BR483" s="1"/>
      <c r="BS483" s="1"/>
      <c r="BT483" s="1"/>
      <c r="BU483" s="1"/>
      <c r="BV483" s="1"/>
      <c r="BW483" s="1"/>
      <c r="BX483" s="1"/>
      <c r="BY483" s="1"/>
      <c r="BZ483" s="1"/>
      <c r="CA483" s="1"/>
      <c r="CB483" s="1"/>
      <c r="CC483" s="1"/>
    </row>
    <row r="484" spans="1:81" ht="18.75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86"/>
      <c r="T484" s="1"/>
      <c r="U484" s="1"/>
      <c r="V484" s="89"/>
      <c r="W484" s="3"/>
      <c r="X484" s="3"/>
      <c r="Y484" s="3"/>
      <c r="Z484" s="3"/>
      <c r="AA484" s="3"/>
      <c r="AB484" s="3"/>
      <c r="AC484" s="3"/>
      <c r="AD484" s="3"/>
      <c r="AE484" s="3"/>
      <c r="AF484" s="1"/>
      <c r="AG484" s="1"/>
      <c r="AH484" s="1"/>
      <c r="AI484" s="1"/>
      <c r="AJ484" s="1"/>
      <c r="AK484" s="1"/>
      <c r="AL484" s="1"/>
      <c r="AM484" s="86"/>
      <c r="AN484" s="1"/>
      <c r="AO484" s="1"/>
      <c r="AP484" s="1"/>
      <c r="AQ484" s="86"/>
      <c r="AR484" s="9"/>
      <c r="AS484" s="9"/>
      <c r="AT484" s="9"/>
      <c r="AU484" s="9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  <c r="BL484" s="1"/>
      <c r="BM484" s="1"/>
      <c r="BN484" s="1"/>
      <c r="BO484" s="1"/>
      <c r="BP484" s="1"/>
      <c r="BQ484" s="1"/>
      <c r="BR484" s="1"/>
      <c r="BS484" s="1"/>
      <c r="BT484" s="1"/>
      <c r="BU484" s="1"/>
      <c r="BV484" s="1"/>
      <c r="BW484" s="1"/>
      <c r="BX484" s="1"/>
      <c r="BY484" s="1"/>
      <c r="BZ484" s="1"/>
      <c r="CA484" s="1"/>
      <c r="CB484" s="1"/>
      <c r="CC484" s="1"/>
    </row>
    <row r="485" spans="1:81" ht="18.75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86"/>
      <c r="T485" s="1"/>
      <c r="U485" s="1"/>
      <c r="V485" s="89"/>
      <c r="W485" s="3"/>
      <c r="X485" s="3"/>
      <c r="Y485" s="3"/>
      <c r="Z485" s="3"/>
      <c r="AA485" s="3"/>
      <c r="AB485" s="3"/>
      <c r="AC485" s="3"/>
      <c r="AD485" s="3"/>
      <c r="AE485" s="3"/>
      <c r="AF485" s="1"/>
      <c r="AG485" s="1"/>
      <c r="AH485" s="1"/>
      <c r="AI485" s="1"/>
      <c r="AJ485" s="1"/>
      <c r="AK485" s="1"/>
      <c r="AL485" s="1"/>
      <c r="AM485" s="86"/>
      <c r="AN485" s="1"/>
      <c r="AO485" s="1"/>
      <c r="AP485" s="1"/>
      <c r="AQ485" s="86"/>
      <c r="AR485" s="9"/>
      <c r="AS485" s="9"/>
      <c r="AT485" s="9"/>
      <c r="AU485" s="9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  <c r="BL485" s="1"/>
      <c r="BM485" s="1"/>
      <c r="BN485" s="1"/>
      <c r="BO485" s="1"/>
      <c r="BP485" s="1"/>
      <c r="BQ485" s="1"/>
      <c r="BR485" s="1"/>
      <c r="BS485" s="1"/>
      <c r="BT485" s="1"/>
      <c r="BU485" s="1"/>
      <c r="BV485" s="1"/>
      <c r="BW485" s="1"/>
      <c r="BX485" s="1"/>
      <c r="BY485" s="1"/>
      <c r="BZ485" s="1"/>
      <c r="CA485" s="1"/>
      <c r="CB485" s="1"/>
      <c r="CC485" s="1"/>
    </row>
    <row r="486" spans="1:81" ht="18.75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86"/>
      <c r="T486" s="1"/>
      <c r="U486" s="1"/>
      <c r="V486" s="89"/>
      <c r="W486" s="3"/>
      <c r="X486" s="3"/>
      <c r="Y486" s="3"/>
      <c r="Z486" s="3"/>
      <c r="AA486" s="3"/>
      <c r="AB486" s="3"/>
      <c r="AC486" s="3"/>
      <c r="AD486" s="3"/>
      <c r="AE486" s="3"/>
      <c r="AF486" s="1"/>
      <c r="AG486" s="1"/>
      <c r="AH486" s="1"/>
      <c r="AI486" s="1"/>
      <c r="AJ486" s="1"/>
      <c r="AK486" s="1"/>
      <c r="AL486" s="1"/>
      <c r="AM486" s="86"/>
      <c r="AN486" s="1"/>
      <c r="AO486" s="1"/>
      <c r="AP486" s="1"/>
      <c r="AQ486" s="86"/>
      <c r="AR486" s="9"/>
      <c r="AS486" s="9"/>
      <c r="AT486" s="9"/>
      <c r="AU486" s="9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  <c r="BL486" s="1"/>
      <c r="BM486" s="1"/>
      <c r="BN486" s="1"/>
      <c r="BO486" s="1"/>
      <c r="BP486" s="1"/>
      <c r="BQ486" s="1"/>
      <c r="BR486" s="1"/>
      <c r="BS486" s="1"/>
      <c r="BT486" s="1"/>
      <c r="BU486" s="1"/>
      <c r="BV486" s="1"/>
      <c r="BW486" s="1"/>
      <c r="BX486" s="1"/>
      <c r="BY486" s="1"/>
      <c r="BZ486" s="1"/>
      <c r="CA486" s="1"/>
      <c r="CB486" s="1"/>
      <c r="CC486" s="1"/>
    </row>
    <row r="487" spans="1:81" ht="18.75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86"/>
      <c r="T487" s="1"/>
      <c r="U487" s="1"/>
      <c r="V487" s="89"/>
      <c r="W487" s="3"/>
      <c r="X487" s="3"/>
      <c r="Y487" s="3"/>
      <c r="Z487" s="3"/>
      <c r="AA487" s="3"/>
      <c r="AB487" s="3"/>
      <c r="AC487" s="3"/>
      <c r="AD487" s="3"/>
      <c r="AE487" s="3"/>
      <c r="AF487" s="1"/>
      <c r="AG487" s="1"/>
      <c r="AH487" s="1"/>
      <c r="AI487" s="1"/>
      <c r="AJ487" s="1"/>
      <c r="AK487" s="1"/>
      <c r="AL487" s="1"/>
      <c r="AM487" s="86"/>
      <c r="AN487" s="1"/>
      <c r="AO487" s="1"/>
      <c r="AP487" s="1"/>
      <c r="AQ487" s="86"/>
      <c r="AR487" s="9"/>
      <c r="AS487" s="9"/>
      <c r="AT487" s="9"/>
      <c r="AU487" s="9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  <c r="BL487" s="1"/>
      <c r="BM487" s="1"/>
      <c r="BN487" s="1"/>
      <c r="BO487" s="1"/>
      <c r="BP487" s="1"/>
      <c r="BQ487" s="1"/>
      <c r="BR487" s="1"/>
      <c r="BS487" s="1"/>
      <c r="BT487" s="1"/>
      <c r="BU487" s="1"/>
      <c r="BV487" s="1"/>
      <c r="BW487" s="1"/>
      <c r="BX487" s="1"/>
      <c r="BY487" s="1"/>
      <c r="BZ487" s="1"/>
      <c r="CA487" s="1"/>
      <c r="CB487" s="1"/>
      <c r="CC487" s="1"/>
    </row>
    <row r="488" spans="1:81" ht="18.75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86"/>
      <c r="T488" s="1"/>
      <c r="U488" s="1"/>
      <c r="V488" s="89"/>
      <c r="W488" s="3"/>
      <c r="X488" s="3"/>
      <c r="Y488" s="3"/>
      <c r="Z488" s="3"/>
      <c r="AA488" s="3"/>
      <c r="AB488" s="3"/>
      <c r="AC488" s="3"/>
      <c r="AD488" s="3"/>
      <c r="AE488" s="3"/>
      <c r="AF488" s="1"/>
      <c r="AG488" s="1"/>
      <c r="AH488" s="1"/>
      <c r="AI488" s="1"/>
      <c r="AJ488" s="1"/>
      <c r="AK488" s="1"/>
      <c r="AL488" s="1"/>
      <c r="AM488" s="86"/>
      <c r="AN488" s="1"/>
      <c r="AO488" s="1"/>
      <c r="AP488" s="1"/>
      <c r="AQ488" s="86"/>
      <c r="AR488" s="9"/>
      <c r="AS488" s="9"/>
      <c r="AT488" s="9"/>
      <c r="AU488" s="9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  <c r="BL488" s="1"/>
      <c r="BM488" s="1"/>
      <c r="BN488" s="1"/>
      <c r="BO488" s="1"/>
      <c r="BP488" s="1"/>
      <c r="BQ488" s="1"/>
      <c r="BR488" s="1"/>
      <c r="BS488" s="1"/>
      <c r="BT488" s="1"/>
      <c r="BU488" s="1"/>
      <c r="BV488" s="1"/>
      <c r="BW488" s="1"/>
      <c r="BX488" s="1"/>
      <c r="BY488" s="1"/>
      <c r="BZ488" s="1"/>
      <c r="CA488" s="1"/>
      <c r="CB488" s="1"/>
      <c r="CC488" s="1"/>
    </row>
    <row r="489" spans="1:81" ht="18.75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86"/>
      <c r="T489" s="1"/>
      <c r="U489" s="1"/>
      <c r="V489" s="89"/>
      <c r="W489" s="3"/>
      <c r="X489" s="3"/>
      <c r="Y489" s="3"/>
      <c r="Z489" s="3"/>
      <c r="AA489" s="3"/>
      <c r="AB489" s="3"/>
      <c r="AC489" s="3"/>
      <c r="AD489" s="3"/>
      <c r="AE489" s="3"/>
      <c r="AF489" s="1"/>
      <c r="AG489" s="1"/>
      <c r="AH489" s="1"/>
      <c r="AI489" s="1"/>
      <c r="AJ489" s="1"/>
      <c r="AK489" s="1"/>
      <c r="AL489" s="1"/>
      <c r="AM489" s="86"/>
      <c r="AN489" s="1"/>
      <c r="AO489" s="1"/>
      <c r="AP489" s="1"/>
      <c r="AQ489" s="86"/>
      <c r="AR489" s="9"/>
      <c r="AS489" s="9"/>
      <c r="AT489" s="9"/>
      <c r="AU489" s="9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  <c r="BL489" s="1"/>
      <c r="BM489" s="1"/>
      <c r="BN489" s="1"/>
      <c r="BO489" s="1"/>
      <c r="BP489" s="1"/>
      <c r="BQ489" s="1"/>
      <c r="BR489" s="1"/>
      <c r="BS489" s="1"/>
      <c r="BT489" s="1"/>
      <c r="BU489" s="1"/>
      <c r="BV489" s="1"/>
      <c r="BW489" s="1"/>
      <c r="BX489" s="1"/>
      <c r="BY489" s="1"/>
      <c r="BZ489" s="1"/>
      <c r="CA489" s="1"/>
      <c r="CB489" s="1"/>
      <c r="CC489" s="1"/>
    </row>
    <row r="490" spans="1:81" ht="18.75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86"/>
      <c r="T490" s="1"/>
      <c r="U490" s="1"/>
      <c r="V490" s="89"/>
      <c r="W490" s="3"/>
      <c r="X490" s="3"/>
      <c r="Y490" s="3"/>
      <c r="Z490" s="3"/>
      <c r="AA490" s="3"/>
      <c r="AB490" s="3"/>
      <c r="AC490" s="3"/>
      <c r="AD490" s="3"/>
      <c r="AE490" s="3"/>
      <c r="AF490" s="1"/>
      <c r="AG490" s="1"/>
      <c r="AH490" s="1"/>
      <c r="AI490" s="1"/>
      <c r="AJ490" s="1"/>
      <c r="AK490" s="1"/>
      <c r="AL490" s="1"/>
      <c r="AM490" s="86"/>
      <c r="AN490" s="1"/>
      <c r="AO490" s="1"/>
      <c r="AP490" s="1"/>
      <c r="AQ490" s="86"/>
      <c r="AR490" s="9"/>
      <c r="AS490" s="9"/>
      <c r="AT490" s="9"/>
      <c r="AU490" s="9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  <c r="BL490" s="1"/>
      <c r="BM490" s="1"/>
      <c r="BN490" s="1"/>
      <c r="BO490" s="1"/>
      <c r="BP490" s="1"/>
      <c r="BQ490" s="1"/>
      <c r="BR490" s="1"/>
      <c r="BS490" s="1"/>
      <c r="BT490" s="1"/>
      <c r="BU490" s="1"/>
      <c r="BV490" s="1"/>
      <c r="BW490" s="1"/>
      <c r="BX490" s="1"/>
      <c r="BY490" s="1"/>
      <c r="BZ490" s="1"/>
      <c r="CA490" s="1"/>
      <c r="CB490" s="1"/>
      <c r="CC490" s="1"/>
    </row>
    <row r="491" spans="1:81" ht="18.75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86"/>
      <c r="T491" s="1"/>
      <c r="U491" s="1"/>
      <c r="V491" s="89"/>
      <c r="W491" s="3"/>
      <c r="X491" s="3"/>
      <c r="Y491" s="3"/>
      <c r="Z491" s="3"/>
      <c r="AA491" s="3"/>
      <c r="AB491" s="3"/>
      <c r="AC491" s="3"/>
      <c r="AD491" s="3"/>
      <c r="AE491" s="3"/>
      <c r="AF491" s="1"/>
      <c r="AG491" s="1"/>
      <c r="AH491" s="1"/>
      <c r="AI491" s="1"/>
      <c r="AJ491" s="1"/>
      <c r="AK491" s="1"/>
      <c r="AL491" s="1"/>
      <c r="AM491" s="86"/>
      <c r="AN491" s="1"/>
      <c r="AO491" s="1"/>
      <c r="AP491" s="1"/>
      <c r="AQ491" s="86"/>
      <c r="AR491" s="9"/>
      <c r="AS491" s="9"/>
      <c r="AT491" s="9"/>
      <c r="AU491" s="9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  <c r="BL491" s="1"/>
      <c r="BM491" s="1"/>
      <c r="BN491" s="1"/>
      <c r="BO491" s="1"/>
      <c r="BP491" s="1"/>
      <c r="BQ491" s="1"/>
      <c r="BR491" s="1"/>
      <c r="BS491" s="1"/>
      <c r="BT491" s="1"/>
      <c r="BU491" s="1"/>
      <c r="BV491" s="1"/>
      <c r="BW491" s="1"/>
      <c r="BX491" s="1"/>
      <c r="BY491" s="1"/>
      <c r="BZ491" s="1"/>
      <c r="CA491" s="1"/>
      <c r="CB491" s="1"/>
      <c r="CC491" s="1"/>
    </row>
    <row r="492" spans="1:81" ht="18.75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86"/>
      <c r="T492" s="1"/>
      <c r="U492" s="1"/>
      <c r="V492" s="89"/>
      <c r="W492" s="3"/>
      <c r="X492" s="3"/>
      <c r="Y492" s="3"/>
      <c r="Z492" s="3"/>
      <c r="AA492" s="3"/>
      <c r="AB492" s="3"/>
      <c r="AC492" s="3"/>
      <c r="AD492" s="3"/>
      <c r="AE492" s="3"/>
      <c r="AF492" s="1"/>
      <c r="AG492" s="1"/>
      <c r="AH492" s="1"/>
      <c r="AI492" s="1"/>
      <c r="AJ492" s="1"/>
      <c r="AK492" s="1"/>
      <c r="AL492" s="1"/>
      <c r="AM492" s="86"/>
      <c r="AN492" s="1"/>
      <c r="AO492" s="1"/>
      <c r="AP492" s="1"/>
      <c r="AQ492" s="86"/>
      <c r="AR492" s="9"/>
      <c r="AS492" s="9"/>
      <c r="AT492" s="9"/>
      <c r="AU492" s="9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  <c r="BL492" s="1"/>
      <c r="BM492" s="1"/>
      <c r="BN492" s="1"/>
      <c r="BO492" s="1"/>
      <c r="BP492" s="1"/>
      <c r="BQ492" s="1"/>
      <c r="BR492" s="1"/>
      <c r="BS492" s="1"/>
      <c r="BT492" s="1"/>
      <c r="BU492" s="1"/>
      <c r="BV492" s="1"/>
      <c r="BW492" s="1"/>
      <c r="BX492" s="1"/>
      <c r="BY492" s="1"/>
      <c r="BZ492" s="1"/>
      <c r="CA492" s="1"/>
      <c r="CB492" s="1"/>
      <c r="CC492" s="1"/>
    </row>
    <row r="493" spans="1:81" ht="18.75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86"/>
      <c r="T493" s="1"/>
      <c r="U493" s="1"/>
      <c r="V493" s="89"/>
      <c r="W493" s="3"/>
      <c r="X493" s="3"/>
      <c r="Y493" s="3"/>
      <c r="Z493" s="3"/>
      <c r="AA493" s="3"/>
      <c r="AB493" s="3"/>
      <c r="AC493" s="3"/>
      <c r="AD493" s="3"/>
      <c r="AE493" s="3"/>
      <c r="AF493" s="1"/>
      <c r="AG493" s="1"/>
      <c r="AH493" s="1"/>
      <c r="AI493" s="1"/>
      <c r="AJ493" s="1"/>
      <c r="AK493" s="1"/>
      <c r="AL493" s="1"/>
      <c r="AM493" s="86"/>
      <c r="AN493" s="1"/>
      <c r="AO493" s="1"/>
      <c r="AP493" s="1"/>
      <c r="AQ493" s="86"/>
      <c r="AR493" s="9"/>
      <c r="AS493" s="9"/>
      <c r="AT493" s="9"/>
      <c r="AU493" s="9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  <c r="BL493" s="1"/>
      <c r="BM493" s="1"/>
      <c r="BN493" s="1"/>
      <c r="BO493" s="1"/>
      <c r="BP493" s="1"/>
      <c r="BQ493" s="1"/>
      <c r="BR493" s="1"/>
      <c r="BS493" s="1"/>
      <c r="BT493" s="1"/>
      <c r="BU493" s="1"/>
      <c r="BV493" s="1"/>
      <c r="BW493" s="1"/>
      <c r="BX493" s="1"/>
      <c r="BY493" s="1"/>
      <c r="BZ493" s="1"/>
      <c r="CA493" s="1"/>
      <c r="CB493" s="1"/>
      <c r="CC493" s="1"/>
    </row>
    <row r="494" spans="1:81" ht="18.75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86"/>
      <c r="T494" s="1"/>
      <c r="U494" s="1"/>
      <c r="V494" s="89"/>
      <c r="W494" s="3"/>
      <c r="X494" s="3"/>
      <c r="Y494" s="3"/>
      <c r="Z494" s="3"/>
      <c r="AA494" s="3"/>
      <c r="AB494" s="3"/>
      <c r="AC494" s="3"/>
      <c r="AD494" s="3"/>
      <c r="AE494" s="3"/>
      <c r="AF494" s="1"/>
      <c r="AG494" s="1"/>
      <c r="AH494" s="1"/>
      <c r="AI494" s="1"/>
      <c r="AJ494" s="1"/>
      <c r="AK494" s="1"/>
      <c r="AL494" s="1"/>
      <c r="AM494" s="86"/>
      <c r="AN494" s="1"/>
      <c r="AO494" s="1"/>
      <c r="AP494" s="1"/>
      <c r="AQ494" s="86"/>
      <c r="AR494" s="9"/>
      <c r="AS494" s="9"/>
      <c r="AT494" s="9"/>
      <c r="AU494" s="9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  <c r="BL494" s="1"/>
      <c r="BM494" s="1"/>
      <c r="BN494" s="1"/>
      <c r="BO494" s="1"/>
      <c r="BP494" s="1"/>
      <c r="BQ494" s="1"/>
      <c r="BR494" s="1"/>
      <c r="BS494" s="1"/>
      <c r="BT494" s="1"/>
      <c r="BU494" s="1"/>
      <c r="BV494" s="1"/>
      <c r="BW494" s="1"/>
      <c r="BX494" s="1"/>
      <c r="BY494" s="1"/>
      <c r="BZ494" s="1"/>
      <c r="CA494" s="1"/>
      <c r="CB494" s="1"/>
      <c r="CC494" s="1"/>
    </row>
    <row r="495" spans="1:81" ht="18.75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86"/>
      <c r="T495" s="1"/>
      <c r="U495" s="1"/>
      <c r="V495" s="89"/>
      <c r="W495" s="3"/>
      <c r="X495" s="3"/>
      <c r="Y495" s="3"/>
      <c r="Z495" s="3"/>
      <c r="AA495" s="3"/>
      <c r="AB495" s="3"/>
      <c r="AC495" s="3"/>
      <c r="AD495" s="3"/>
      <c r="AE495" s="3"/>
      <c r="AF495" s="1"/>
      <c r="AG495" s="1"/>
      <c r="AH495" s="1"/>
      <c r="AI495" s="1"/>
      <c r="AJ495" s="1"/>
      <c r="AK495" s="1"/>
      <c r="AL495" s="1"/>
      <c r="AM495" s="86"/>
      <c r="AN495" s="1"/>
      <c r="AO495" s="1"/>
      <c r="AP495" s="1"/>
      <c r="AQ495" s="86"/>
      <c r="AR495" s="9"/>
      <c r="AS495" s="9"/>
      <c r="AT495" s="9"/>
      <c r="AU495" s="9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  <c r="BL495" s="1"/>
      <c r="BM495" s="1"/>
      <c r="BN495" s="1"/>
      <c r="BO495" s="1"/>
      <c r="BP495" s="1"/>
      <c r="BQ495" s="1"/>
      <c r="BR495" s="1"/>
      <c r="BS495" s="1"/>
      <c r="BT495" s="1"/>
      <c r="BU495" s="1"/>
      <c r="BV495" s="1"/>
      <c r="BW495" s="1"/>
      <c r="BX495" s="1"/>
      <c r="BY495" s="1"/>
      <c r="BZ495" s="1"/>
      <c r="CA495" s="1"/>
      <c r="CB495" s="1"/>
      <c r="CC495" s="1"/>
    </row>
    <row r="496" spans="1:81" ht="18.75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86"/>
      <c r="T496" s="1"/>
      <c r="U496" s="1"/>
      <c r="V496" s="89"/>
      <c r="W496" s="3"/>
      <c r="X496" s="3"/>
      <c r="Y496" s="3"/>
      <c r="Z496" s="3"/>
      <c r="AA496" s="3"/>
      <c r="AB496" s="3"/>
      <c r="AC496" s="3"/>
      <c r="AD496" s="3"/>
      <c r="AE496" s="3"/>
      <c r="AF496" s="1"/>
      <c r="AG496" s="1"/>
      <c r="AH496" s="1"/>
      <c r="AI496" s="1"/>
      <c r="AJ496" s="1"/>
      <c r="AK496" s="1"/>
      <c r="AL496" s="1"/>
      <c r="AM496" s="86"/>
      <c r="AN496" s="1"/>
      <c r="AO496" s="1"/>
      <c r="AP496" s="1"/>
      <c r="AQ496" s="86"/>
      <c r="AR496" s="9"/>
      <c r="AS496" s="9"/>
      <c r="AT496" s="9"/>
      <c r="AU496" s="9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  <c r="BL496" s="1"/>
      <c r="BM496" s="1"/>
      <c r="BN496" s="1"/>
      <c r="BO496" s="1"/>
      <c r="BP496" s="1"/>
      <c r="BQ496" s="1"/>
      <c r="BR496" s="1"/>
      <c r="BS496" s="1"/>
      <c r="BT496" s="1"/>
      <c r="BU496" s="1"/>
      <c r="BV496" s="1"/>
      <c r="BW496" s="1"/>
      <c r="BX496" s="1"/>
      <c r="BY496" s="1"/>
      <c r="BZ496" s="1"/>
      <c r="CA496" s="1"/>
      <c r="CB496" s="1"/>
      <c r="CC496" s="1"/>
    </row>
    <row r="497" spans="1:81" ht="18.75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86"/>
      <c r="T497" s="1"/>
      <c r="U497" s="1"/>
      <c r="V497" s="89"/>
      <c r="W497" s="3"/>
      <c r="X497" s="3"/>
      <c r="Y497" s="3"/>
      <c r="Z497" s="3"/>
      <c r="AA497" s="3"/>
      <c r="AB497" s="3"/>
      <c r="AC497" s="3"/>
      <c r="AD497" s="3"/>
      <c r="AE497" s="3"/>
      <c r="AF497" s="1"/>
      <c r="AG497" s="1"/>
      <c r="AH497" s="1"/>
      <c r="AI497" s="1"/>
      <c r="AJ497" s="1"/>
      <c r="AK497" s="1"/>
      <c r="AL497" s="1"/>
      <c r="AM497" s="86"/>
      <c r="AN497" s="1"/>
      <c r="AO497" s="1"/>
      <c r="AP497" s="1"/>
      <c r="AQ497" s="86"/>
      <c r="AR497" s="9"/>
      <c r="AS497" s="9"/>
      <c r="AT497" s="9"/>
      <c r="AU497" s="9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  <c r="BL497" s="1"/>
      <c r="BM497" s="1"/>
      <c r="BN497" s="1"/>
      <c r="BO497" s="1"/>
      <c r="BP497" s="1"/>
      <c r="BQ497" s="1"/>
      <c r="BR497" s="1"/>
      <c r="BS497" s="1"/>
      <c r="BT497" s="1"/>
      <c r="BU497" s="1"/>
      <c r="BV497" s="1"/>
      <c r="BW497" s="1"/>
      <c r="BX497" s="1"/>
      <c r="BY497" s="1"/>
      <c r="BZ497" s="1"/>
      <c r="CA497" s="1"/>
      <c r="CB497" s="1"/>
      <c r="CC497" s="1"/>
    </row>
    <row r="498" spans="1:81" ht="18.75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86"/>
      <c r="T498" s="1"/>
      <c r="U498" s="1"/>
      <c r="V498" s="89"/>
      <c r="W498" s="3"/>
      <c r="X498" s="3"/>
      <c r="Y498" s="3"/>
      <c r="Z498" s="3"/>
      <c r="AA498" s="3"/>
      <c r="AB498" s="3"/>
      <c r="AC498" s="3"/>
      <c r="AD498" s="3"/>
      <c r="AE498" s="3"/>
      <c r="AF498" s="1"/>
      <c r="AG498" s="1"/>
      <c r="AH498" s="1"/>
      <c r="AI498" s="1"/>
      <c r="AJ498" s="1"/>
      <c r="AK498" s="1"/>
      <c r="AL498" s="1"/>
      <c r="AM498" s="86"/>
      <c r="AN498" s="1"/>
      <c r="AO498" s="1"/>
      <c r="AP498" s="1"/>
      <c r="AQ498" s="86"/>
      <c r="AR498" s="9"/>
      <c r="AS498" s="9"/>
      <c r="AT498" s="9"/>
      <c r="AU498" s="9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  <c r="BL498" s="1"/>
      <c r="BM498" s="1"/>
      <c r="BN498" s="1"/>
      <c r="BO498" s="1"/>
      <c r="BP498" s="1"/>
      <c r="BQ498" s="1"/>
      <c r="BR498" s="1"/>
      <c r="BS498" s="1"/>
      <c r="BT498" s="1"/>
      <c r="BU498" s="1"/>
      <c r="BV498" s="1"/>
      <c r="BW498" s="1"/>
      <c r="BX498" s="1"/>
      <c r="BY498" s="1"/>
      <c r="BZ498" s="1"/>
      <c r="CA498" s="1"/>
      <c r="CB498" s="1"/>
      <c r="CC498" s="1"/>
    </row>
    <row r="499" spans="1:81" ht="18.75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86"/>
      <c r="T499" s="1"/>
      <c r="U499" s="1"/>
      <c r="V499" s="89"/>
      <c r="W499" s="3"/>
      <c r="X499" s="3"/>
      <c r="Y499" s="3"/>
      <c r="Z499" s="3"/>
      <c r="AA499" s="3"/>
      <c r="AB499" s="3"/>
      <c r="AC499" s="3"/>
      <c r="AD499" s="3"/>
      <c r="AE499" s="3"/>
      <c r="AF499" s="1"/>
      <c r="AG499" s="1"/>
      <c r="AH499" s="1"/>
      <c r="AI499" s="1"/>
      <c r="AJ499" s="1"/>
      <c r="AK499" s="1"/>
      <c r="AL499" s="1"/>
      <c r="AM499" s="86"/>
      <c r="AN499" s="1"/>
      <c r="AO499" s="1"/>
      <c r="AP499" s="1"/>
      <c r="AQ499" s="86"/>
      <c r="AR499" s="9"/>
      <c r="AS499" s="9"/>
      <c r="AT499" s="9"/>
      <c r="AU499" s="9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  <c r="BL499" s="1"/>
      <c r="BM499" s="1"/>
      <c r="BN499" s="1"/>
      <c r="BO499" s="1"/>
      <c r="BP499" s="1"/>
      <c r="BQ499" s="1"/>
      <c r="BR499" s="1"/>
      <c r="BS499" s="1"/>
      <c r="BT499" s="1"/>
      <c r="BU499" s="1"/>
      <c r="BV499" s="1"/>
      <c r="BW499" s="1"/>
      <c r="BX499" s="1"/>
      <c r="BY499" s="1"/>
      <c r="BZ499" s="1"/>
      <c r="CA499" s="1"/>
      <c r="CB499" s="1"/>
      <c r="CC499" s="1"/>
    </row>
    <row r="500" spans="1:81" ht="18.75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86"/>
      <c r="T500" s="1"/>
      <c r="U500" s="1"/>
      <c r="V500" s="89"/>
      <c r="W500" s="3"/>
      <c r="X500" s="3"/>
      <c r="Y500" s="3"/>
      <c r="Z500" s="3"/>
      <c r="AA500" s="3"/>
      <c r="AB500" s="3"/>
      <c r="AC500" s="3"/>
      <c r="AD500" s="3"/>
      <c r="AE500" s="3"/>
      <c r="AF500" s="1"/>
      <c r="AG500" s="1"/>
      <c r="AH500" s="1"/>
      <c r="AI500" s="1"/>
      <c r="AJ500" s="1"/>
      <c r="AK500" s="1"/>
      <c r="AL500" s="1"/>
      <c r="AM500" s="86"/>
      <c r="AN500" s="1"/>
      <c r="AO500" s="1"/>
      <c r="AP500" s="1"/>
      <c r="AQ500" s="86"/>
      <c r="AR500" s="9"/>
      <c r="AS500" s="9"/>
      <c r="AT500" s="9"/>
      <c r="AU500" s="9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  <c r="BL500" s="1"/>
      <c r="BM500" s="1"/>
      <c r="BN500" s="1"/>
      <c r="BO500" s="1"/>
      <c r="BP500" s="1"/>
      <c r="BQ500" s="1"/>
      <c r="BR500" s="1"/>
      <c r="BS500" s="1"/>
      <c r="BT500" s="1"/>
      <c r="BU500" s="1"/>
      <c r="BV500" s="1"/>
      <c r="BW500" s="1"/>
      <c r="BX500" s="1"/>
      <c r="BY500" s="1"/>
      <c r="BZ500" s="1"/>
      <c r="CA500" s="1"/>
      <c r="CB500" s="1"/>
      <c r="CC500" s="1"/>
    </row>
    <row r="501" spans="1:81" ht="18.75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86"/>
      <c r="T501" s="1"/>
      <c r="U501" s="1"/>
      <c r="V501" s="89"/>
      <c r="W501" s="3"/>
      <c r="X501" s="3"/>
      <c r="Y501" s="3"/>
      <c r="Z501" s="3"/>
      <c r="AA501" s="3"/>
      <c r="AB501" s="3"/>
      <c r="AC501" s="3"/>
      <c r="AD501" s="3"/>
      <c r="AE501" s="3"/>
      <c r="AF501" s="1"/>
      <c r="AG501" s="1"/>
      <c r="AH501" s="1"/>
      <c r="AI501" s="1"/>
      <c r="AJ501" s="1"/>
      <c r="AK501" s="1"/>
      <c r="AL501" s="1"/>
      <c r="AM501" s="86"/>
      <c r="AN501" s="1"/>
      <c r="AO501" s="1"/>
      <c r="AP501" s="1"/>
      <c r="AQ501" s="86"/>
      <c r="AR501" s="9"/>
      <c r="AS501" s="9"/>
      <c r="AT501" s="9"/>
      <c r="AU501" s="9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  <c r="BL501" s="1"/>
      <c r="BM501" s="1"/>
      <c r="BN501" s="1"/>
      <c r="BO501" s="1"/>
      <c r="BP501" s="1"/>
      <c r="BQ501" s="1"/>
      <c r="BR501" s="1"/>
      <c r="BS501" s="1"/>
      <c r="BT501" s="1"/>
      <c r="BU501" s="1"/>
      <c r="BV501" s="1"/>
      <c r="BW501" s="1"/>
      <c r="BX501" s="1"/>
      <c r="BY501" s="1"/>
      <c r="BZ501" s="1"/>
      <c r="CA501" s="1"/>
      <c r="CB501" s="1"/>
      <c r="CC501" s="1"/>
    </row>
    <row r="502" spans="1:81" ht="18.75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86"/>
      <c r="T502" s="1"/>
      <c r="U502" s="1"/>
      <c r="V502" s="89"/>
      <c r="W502" s="3"/>
      <c r="X502" s="3"/>
      <c r="Y502" s="3"/>
      <c r="Z502" s="3"/>
      <c r="AA502" s="3"/>
      <c r="AB502" s="3"/>
      <c r="AC502" s="3"/>
      <c r="AD502" s="3"/>
      <c r="AE502" s="3"/>
      <c r="AF502" s="1"/>
      <c r="AG502" s="1"/>
      <c r="AH502" s="1"/>
      <c r="AI502" s="1"/>
      <c r="AJ502" s="1"/>
      <c r="AK502" s="1"/>
      <c r="AL502" s="1"/>
      <c r="AM502" s="86"/>
      <c r="AN502" s="1"/>
      <c r="AO502" s="1"/>
      <c r="AP502" s="1"/>
      <c r="AQ502" s="86"/>
      <c r="AR502" s="9"/>
      <c r="AS502" s="9"/>
      <c r="AT502" s="9"/>
      <c r="AU502" s="9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  <c r="BL502" s="1"/>
      <c r="BM502" s="1"/>
      <c r="BN502" s="1"/>
      <c r="BO502" s="1"/>
      <c r="BP502" s="1"/>
      <c r="BQ502" s="1"/>
      <c r="BR502" s="1"/>
      <c r="BS502" s="1"/>
      <c r="BT502" s="1"/>
      <c r="BU502" s="1"/>
      <c r="BV502" s="1"/>
      <c r="BW502" s="1"/>
      <c r="BX502" s="1"/>
      <c r="BY502" s="1"/>
      <c r="BZ502" s="1"/>
      <c r="CA502" s="1"/>
      <c r="CB502" s="1"/>
      <c r="CC502" s="1"/>
    </row>
    <row r="503" spans="1:81" ht="18.75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86"/>
      <c r="T503" s="1"/>
      <c r="U503" s="1"/>
      <c r="V503" s="89"/>
      <c r="W503" s="3"/>
      <c r="X503" s="3"/>
      <c r="Y503" s="3"/>
      <c r="Z503" s="3"/>
      <c r="AA503" s="3"/>
      <c r="AB503" s="3"/>
      <c r="AC503" s="3"/>
      <c r="AD503" s="3"/>
      <c r="AE503" s="3"/>
      <c r="AF503" s="1"/>
      <c r="AG503" s="1"/>
      <c r="AH503" s="1"/>
      <c r="AI503" s="1"/>
      <c r="AJ503" s="1"/>
      <c r="AK503" s="1"/>
      <c r="AL503" s="1"/>
      <c r="AM503" s="86"/>
      <c r="AN503" s="1"/>
      <c r="AO503" s="1"/>
      <c r="AP503" s="1"/>
      <c r="AQ503" s="86"/>
      <c r="AR503" s="9"/>
      <c r="AS503" s="9"/>
      <c r="AT503" s="9"/>
      <c r="AU503" s="9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  <c r="BL503" s="1"/>
      <c r="BM503" s="1"/>
      <c r="BN503" s="1"/>
      <c r="BO503" s="1"/>
      <c r="BP503" s="1"/>
      <c r="BQ503" s="1"/>
      <c r="BR503" s="1"/>
      <c r="BS503" s="1"/>
      <c r="BT503" s="1"/>
      <c r="BU503" s="1"/>
      <c r="BV503" s="1"/>
      <c r="BW503" s="1"/>
      <c r="BX503" s="1"/>
      <c r="BY503" s="1"/>
      <c r="BZ503" s="1"/>
      <c r="CA503" s="1"/>
      <c r="CB503" s="1"/>
      <c r="CC503" s="1"/>
    </row>
    <row r="504" spans="1:81" ht="18.75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86"/>
      <c r="T504" s="1"/>
      <c r="U504" s="1"/>
      <c r="V504" s="89"/>
      <c r="W504" s="3"/>
      <c r="X504" s="3"/>
      <c r="Y504" s="3"/>
      <c r="Z504" s="3"/>
      <c r="AA504" s="3"/>
      <c r="AB504" s="3"/>
      <c r="AC504" s="3"/>
      <c r="AD504" s="3"/>
      <c r="AE504" s="3"/>
      <c r="AF504" s="1"/>
      <c r="AG504" s="1"/>
      <c r="AH504" s="1"/>
      <c r="AI504" s="1"/>
      <c r="AJ504" s="1"/>
      <c r="AK504" s="1"/>
      <c r="AL504" s="1"/>
      <c r="AM504" s="86"/>
      <c r="AN504" s="1"/>
      <c r="AO504" s="1"/>
      <c r="AP504" s="1"/>
      <c r="AQ504" s="86"/>
      <c r="AR504" s="9"/>
      <c r="AS504" s="9"/>
      <c r="AT504" s="9"/>
      <c r="AU504" s="9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  <c r="BL504" s="1"/>
      <c r="BM504" s="1"/>
      <c r="BN504" s="1"/>
      <c r="BO504" s="1"/>
      <c r="BP504" s="1"/>
      <c r="BQ504" s="1"/>
      <c r="BR504" s="1"/>
      <c r="BS504" s="1"/>
      <c r="BT504" s="1"/>
      <c r="BU504" s="1"/>
      <c r="BV504" s="1"/>
      <c r="BW504" s="1"/>
      <c r="BX504" s="1"/>
      <c r="BY504" s="1"/>
      <c r="BZ504" s="1"/>
      <c r="CA504" s="1"/>
      <c r="CB504" s="1"/>
      <c r="CC504" s="1"/>
    </row>
    <row r="505" spans="1:81" ht="18.75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86"/>
      <c r="T505" s="1"/>
      <c r="U505" s="1"/>
      <c r="V505" s="89"/>
      <c r="W505" s="3"/>
      <c r="X505" s="3"/>
      <c r="Y505" s="3"/>
      <c r="Z505" s="3"/>
      <c r="AA505" s="3"/>
      <c r="AB505" s="3"/>
      <c r="AC505" s="3"/>
      <c r="AD505" s="3"/>
      <c r="AE505" s="3"/>
      <c r="AF505" s="1"/>
      <c r="AG505" s="1"/>
      <c r="AH505" s="1"/>
      <c r="AI505" s="1"/>
      <c r="AJ505" s="1"/>
      <c r="AK505" s="1"/>
      <c r="AL505" s="1"/>
      <c r="AM505" s="86"/>
      <c r="AN505" s="1"/>
      <c r="AO505" s="1"/>
      <c r="AP505" s="1"/>
      <c r="AQ505" s="86"/>
      <c r="AR505" s="9"/>
      <c r="AS505" s="9"/>
      <c r="AT505" s="9"/>
      <c r="AU505" s="9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  <c r="BL505" s="1"/>
      <c r="BM505" s="1"/>
      <c r="BN505" s="1"/>
      <c r="BO505" s="1"/>
      <c r="BP505" s="1"/>
      <c r="BQ505" s="1"/>
      <c r="BR505" s="1"/>
      <c r="BS505" s="1"/>
      <c r="BT505" s="1"/>
      <c r="BU505" s="1"/>
      <c r="BV505" s="1"/>
      <c r="BW505" s="1"/>
      <c r="BX505" s="1"/>
      <c r="BY505" s="1"/>
      <c r="BZ505" s="1"/>
      <c r="CA505" s="1"/>
      <c r="CB505" s="1"/>
      <c r="CC505" s="1"/>
    </row>
    <row r="506" spans="1:81" ht="18.75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86"/>
      <c r="T506" s="1"/>
      <c r="U506" s="1"/>
      <c r="V506" s="89"/>
      <c r="W506" s="3"/>
      <c r="X506" s="3"/>
      <c r="Y506" s="3"/>
      <c r="Z506" s="3"/>
      <c r="AA506" s="3"/>
      <c r="AB506" s="3"/>
      <c r="AC506" s="3"/>
      <c r="AD506" s="3"/>
      <c r="AE506" s="3"/>
      <c r="AF506" s="1"/>
      <c r="AG506" s="1"/>
      <c r="AH506" s="1"/>
      <c r="AI506" s="1"/>
      <c r="AJ506" s="1"/>
      <c r="AK506" s="1"/>
      <c r="AL506" s="1"/>
      <c r="AM506" s="86"/>
      <c r="AN506" s="1"/>
      <c r="AO506" s="1"/>
      <c r="AP506" s="1"/>
      <c r="AQ506" s="86"/>
      <c r="AR506" s="9"/>
      <c r="AS506" s="9"/>
      <c r="AT506" s="9"/>
      <c r="AU506" s="9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  <c r="BL506" s="1"/>
      <c r="BM506" s="1"/>
      <c r="BN506" s="1"/>
      <c r="BO506" s="1"/>
      <c r="BP506" s="1"/>
      <c r="BQ506" s="1"/>
      <c r="BR506" s="1"/>
      <c r="BS506" s="1"/>
      <c r="BT506" s="1"/>
      <c r="BU506" s="1"/>
      <c r="BV506" s="1"/>
      <c r="BW506" s="1"/>
      <c r="BX506" s="1"/>
      <c r="BY506" s="1"/>
      <c r="BZ506" s="1"/>
      <c r="CA506" s="1"/>
      <c r="CB506" s="1"/>
      <c r="CC506" s="1"/>
    </row>
    <row r="507" spans="1:81" ht="18.75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86"/>
      <c r="T507" s="1"/>
      <c r="U507" s="1"/>
      <c r="V507" s="89"/>
      <c r="W507" s="3"/>
      <c r="X507" s="3"/>
      <c r="Y507" s="3"/>
      <c r="Z507" s="3"/>
      <c r="AA507" s="3"/>
      <c r="AB507" s="3"/>
      <c r="AC507" s="3"/>
      <c r="AD507" s="3"/>
      <c r="AE507" s="3"/>
      <c r="AF507" s="1"/>
      <c r="AG507" s="1"/>
      <c r="AH507" s="1"/>
      <c r="AI507" s="1"/>
      <c r="AJ507" s="1"/>
      <c r="AK507" s="1"/>
      <c r="AL507" s="1"/>
      <c r="AM507" s="86"/>
      <c r="AN507" s="1"/>
      <c r="AO507" s="1"/>
      <c r="AP507" s="1"/>
      <c r="AQ507" s="86"/>
      <c r="AR507" s="9"/>
      <c r="AS507" s="9"/>
      <c r="AT507" s="9"/>
      <c r="AU507" s="9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  <c r="BL507" s="1"/>
      <c r="BM507" s="1"/>
      <c r="BN507" s="1"/>
      <c r="BO507" s="1"/>
      <c r="BP507" s="1"/>
      <c r="BQ507" s="1"/>
      <c r="BR507" s="1"/>
      <c r="BS507" s="1"/>
      <c r="BT507" s="1"/>
      <c r="BU507" s="1"/>
      <c r="BV507" s="1"/>
      <c r="BW507" s="1"/>
      <c r="BX507" s="1"/>
      <c r="BY507" s="1"/>
      <c r="BZ507" s="1"/>
      <c r="CA507" s="1"/>
      <c r="CB507" s="1"/>
      <c r="CC507" s="1"/>
    </row>
    <row r="508" spans="1:81" ht="18.75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86"/>
      <c r="T508" s="1"/>
      <c r="U508" s="1"/>
      <c r="V508" s="89"/>
      <c r="W508" s="3"/>
      <c r="X508" s="3"/>
      <c r="Y508" s="3"/>
      <c r="Z508" s="3"/>
      <c r="AA508" s="3"/>
      <c r="AB508" s="3"/>
      <c r="AC508" s="3"/>
      <c r="AD508" s="3"/>
      <c r="AE508" s="3"/>
      <c r="AF508" s="1"/>
      <c r="AG508" s="1"/>
      <c r="AH508" s="1"/>
      <c r="AI508" s="1"/>
      <c r="AJ508" s="1"/>
      <c r="AK508" s="1"/>
      <c r="AL508" s="1"/>
      <c r="AM508" s="86"/>
      <c r="AN508" s="1"/>
      <c r="AO508" s="1"/>
      <c r="AP508" s="1"/>
      <c r="AQ508" s="86"/>
      <c r="AR508" s="9"/>
      <c r="AS508" s="9"/>
      <c r="AT508" s="9"/>
      <c r="AU508" s="9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  <c r="BL508" s="1"/>
      <c r="BM508" s="1"/>
      <c r="BN508" s="1"/>
      <c r="BO508" s="1"/>
      <c r="BP508" s="1"/>
      <c r="BQ508" s="1"/>
      <c r="BR508" s="1"/>
      <c r="BS508" s="1"/>
      <c r="BT508" s="1"/>
      <c r="BU508" s="1"/>
      <c r="BV508" s="1"/>
      <c r="BW508" s="1"/>
      <c r="BX508" s="1"/>
      <c r="BY508" s="1"/>
      <c r="BZ508" s="1"/>
      <c r="CA508" s="1"/>
      <c r="CB508" s="1"/>
      <c r="CC508" s="1"/>
    </row>
    <row r="509" spans="1:81" ht="18.75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86"/>
      <c r="T509" s="1"/>
      <c r="U509" s="1"/>
      <c r="V509" s="89"/>
      <c r="W509" s="3"/>
      <c r="X509" s="3"/>
      <c r="Y509" s="3"/>
      <c r="Z509" s="3"/>
      <c r="AA509" s="3"/>
      <c r="AB509" s="3"/>
      <c r="AC509" s="3"/>
      <c r="AD509" s="3"/>
      <c r="AE509" s="3"/>
      <c r="AF509" s="1"/>
      <c r="AG509" s="1"/>
      <c r="AH509" s="1"/>
      <c r="AI509" s="1"/>
      <c r="AJ509" s="1"/>
      <c r="AK509" s="1"/>
      <c r="AL509" s="1"/>
      <c r="AM509" s="86"/>
      <c r="AN509" s="1"/>
      <c r="AO509" s="1"/>
      <c r="AP509" s="1"/>
      <c r="AQ509" s="86"/>
      <c r="AR509" s="9"/>
      <c r="AS509" s="9"/>
      <c r="AT509" s="9"/>
      <c r="AU509" s="9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  <c r="BL509" s="1"/>
      <c r="BM509" s="1"/>
      <c r="BN509" s="1"/>
      <c r="BO509" s="1"/>
      <c r="BP509" s="1"/>
      <c r="BQ509" s="1"/>
      <c r="BR509" s="1"/>
      <c r="BS509" s="1"/>
      <c r="BT509" s="1"/>
      <c r="BU509" s="1"/>
      <c r="BV509" s="1"/>
      <c r="BW509" s="1"/>
      <c r="BX509" s="1"/>
      <c r="BY509" s="1"/>
      <c r="BZ509" s="1"/>
      <c r="CA509" s="1"/>
      <c r="CB509" s="1"/>
      <c r="CC509" s="1"/>
    </row>
    <row r="510" spans="1:81" ht="18.75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86"/>
      <c r="T510" s="1"/>
      <c r="U510" s="1"/>
      <c r="V510" s="89"/>
      <c r="W510" s="3"/>
      <c r="X510" s="3"/>
      <c r="Y510" s="3"/>
      <c r="Z510" s="3"/>
      <c r="AA510" s="3"/>
      <c r="AB510" s="3"/>
      <c r="AC510" s="3"/>
      <c r="AD510" s="3"/>
      <c r="AE510" s="3"/>
      <c r="AF510" s="1"/>
      <c r="AG510" s="1"/>
      <c r="AH510" s="1"/>
      <c r="AI510" s="1"/>
      <c r="AJ510" s="1"/>
      <c r="AK510" s="1"/>
      <c r="AL510" s="1"/>
      <c r="AM510" s="86"/>
      <c r="AN510" s="1"/>
      <c r="AO510" s="1"/>
      <c r="AP510" s="1"/>
      <c r="AQ510" s="86"/>
      <c r="AR510" s="9"/>
      <c r="AS510" s="9"/>
      <c r="AT510" s="9"/>
      <c r="AU510" s="9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  <c r="BL510" s="1"/>
      <c r="BM510" s="1"/>
      <c r="BN510" s="1"/>
      <c r="BO510" s="1"/>
      <c r="BP510" s="1"/>
      <c r="BQ510" s="1"/>
      <c r="BR510" s="1"/>
      <c r="BS510" s="1"/>
      <c r="BT510" s="1"/>
      <c r="BU510" s="1"/>
      <c r="BV510" s="1"/>
      <c r="BW510" s="1"/>
      <c r="BX510" s="1"/>
      <c r="BY510" s="1"/>
      <c r="BZ510" s="1"/>
      <c r="CA510" s="1"/>
      <c r="CB510" s="1"/>
      <c r="CC510" s="1"/>
    </row>
    <row r="511" spans="1:81" ht="18.75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86"/>
      <c r="T511" s="1"/>
      <c r="U511" s="1"/>
      <c r="V511" s="89"/>
      <c r="W511" s="3"/>
      <c r="X511" s="3"/>
      <c r="Y511" s="3"/>
      <c r="Z511" s="3"/>
      <c r="AA511" s="3"/>
      <c r="AB511" s="3"/>
      <c r="AC511" s="3"/>
      <c r="AD511" s="3"/>
      <c r="AE511" s="3"/>
      <c r="AF511" s="1"/>
      <c r="AG511" s="1"/>
      <c r="AH511" s="1"/>
      <c r="AI511" s="1"/>
      <c r="AJ511" s="1"/>
      <c r="AK511" s="1"/>
      <c r="AL511" s="1"/>
      <c r="AM511" s="86"/>
      <c r="AN511" s="1"/>
      <c r="AO511" s="1"/>
      <c r="AP511" s="1"/>
      <c r="AQ511" s="86"/>
      <c r="AR511" s="9"/>
      <c r="AS511" s="9"/>
      <c r="AT511" s="9"/>
      <c r="AU511" s="9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  <c r="BL511" s="1"/>
      <c r="BM511" s="1"/>
      <c r="BN511" s="1"/>
      <c r="BO511" s="1"/>
      <c r="BP511" s="1"/>
      <c r="BQ511" s="1"/>
      <c r="BR511" s="1"/>
      <c r="BS511" s="1"/>
      <c r="BT511" s="1"/>
      <c r="BU511" s="1"/>
      <c r="BV511" s="1"/>
      <c r="BW511" s="1"/>
      <c r="BX511" s="1"/>
      <c r="BY511" s="1"/>
      <c r="BZ511" s="1"/>
      <c r="CA511" s="1"/>
      <c r="CB511" s="1"/>
      <c r="CC511" s="1"/>
    </row>
    <row r="512" spans="1:81" ht="18.75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86"/>
      <c r="T512" s="1"/>
      <c r="U512" s="1"/>
      <c r="V512" s="89"/>
      <c r="W512" s="3"/>
      <c r="X512" s="3"/>
      <c r="Y512" s="3"/>
      <c r="Z512" s="3"/>
      <c r="AA512" s="3"/>
      <c r="AB512" s="3"/>
      <c r="AC512" s="3"/>
      <c r="AD512" s="3"/>
      <c r="AE512" s="3"/>
      <c r="AF512" s="1"/>
      <c r="AG512" s="1"/>
      <c r="AH512" s="1"/>
      <c r="AI512" s="1"/>
      <c r="AJ512" s="1"/>
      <c r="AK512" s="1"/>
      <c r="AL512" s="1"/>
      <c r="AM512" s="86"/>
      <c r="AN512" s="1"/>
      <c r="AO512" s="1"/>
      <c r="AP512" s="1"/>
      <c r="AQ512" s="86"/>
      <c r="AR512" s="9"/>
      <c r="AS512" s="9"/>
      <c r="AT512" s="9"/>
      <c r="AU512" s="9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  <c r="BL512" s="1"/>
      <c r="BM512" s="1"/>
      <c r="BN512" s="1"/>
      <c r="BO512" s="1"/>
      <c r="BP512" s="1"/>
      <c r="BQ512" s="1"/>
      <c r="BR512" s="1"/>
      <c r="BS512" s="1"/>
      <c r="BT512" s="1"/>
      <c r="BU512" s="1"/>
      <c r="BV512" s="1"/>
      <c r="BW512" s="1"/>
      <c r="BX512" s="1"/>
      <c r="BY512" s="1"/>
      <c r="BZ512" s="1"/>
      <c r="CA512" s="1"/>
      <c r="CB512" s="1"/>
      <c r="CC512" s="1"/>
    </row>
    <row r="513" spans="1:81" ht="18.75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86"/>
      <c r="T513" s="1"/>
      <c r="U513" s="1"/>
      <c r="V513" s="89"/>
      <c r="W513" s="3"/>
      <c r="X513" s="3"/>
      <c r="Y513" s="3"/>
      <c r="Z513" s="3"/>
      <c r="AA513" s="3"/>
      <c r="AB513" s="3"/>
      <c r="AC513" s="3"/>
      <c r="AD513" s="3"/>
      <c r="AE513" s="3"/>
      <c r="AF513" s="1"/>
      <c r="AG513" s="1"/>
      <c r="AH513" s="1"/>
      <c r="AI513" s="1"/>
      <c r="AJ513" s="1"/>
      <c r="AK513" s="1"/>
      <c r="AL513" s="1"/>
      <c r="AM513" s="86"/>
      <c r="AN513" s="1"/>
      <c r="AO513" s="1"/>
      <c r="AP513" s="1"/>
      <c r="AQ513" s="86"/>
      <c r="AR513" s="9"/>
      <c r="AS513" s="9"/>
      <c r="AT513" s="9"/>
      <c r="AU513" s="9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  <c r="BL513" s="1"/>
      <c r="BM513" s="1"/>
      <c r="BN513" s="1"/>
      <c r="BO513" s="1"/>
      <c r="BP513" s="1"/>
      <c r="BQ513" s="1"/>
      <c r="BR513" s="1"/>
      <c r="BS513" s="1"/>
      <c r="BT513" s="1"/>
      <c r="BU513" s="1"/>
      <c r="BV513" s="1"/>
      <c r="BW513" s="1"/>
      <c r="BX513" s="1"/>
      <c r="BY513" s="1"/>
      <c r="BZ513" s="1"/>
      <c r="CA513" s="1"/>
      <c r="CB513" s="1"/>
      <c r="CC513" s="1"/>
    </row>
    <row r="514" spans="1:81" ht="18.75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86"/>
      <c r="T514" s="1"/>
      <c r="U514" s="1"/>
      <c r="V514" s="89"/>
      <c r="W514" s="3"/>
      <c r="X514" s="3"/>
      <c r="Y514" s="3"/>
      <c r="Z514" s="3"/>
      <c r="AA514" s="3"/>
      <c r="AB514" s="3"/>
      <c r="AC514" s="3"/>
      <c r="AD514" s="3"/>
      <c r="AE514" s="3"/>
      <c r="AF514" s="1"/>
      <c r="AG514" s="1"/>
      <c r="AH514" s="1"/>
      <c r="AI514" s="1"/>
      <c r="AJ514" s="1"/>
      <c r="AK514" s="1"/>
      <c r="AL514" s="1"/>
      <c r="AM514" s="86"/>
      <c r="AN514" s="1"/>
      <c r="AO514" s="1"/>
      <c r="AP514" s="1"/>
      <c r="AQ514" s="86"/>
      <c r="AR514" s="9"/>
      <c r="AS514" s="9"/>
      <c r="AT514" s="9"/>
      <c r="AU514" s="9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  <c r="BL514" s="1"/>
      <c r="BM514" s="1"/>
      <c r="BN514" s="1"/>
      <c r="BO514" s="1"/>
      <c r="BP514" s="1"/>
      <c r="BQ514" s="1"/>
      <c r="BR514" s="1"/>
      <c r="BS514" s="1"/>
      <c r="BT514" s="1"/>
      <c r="BU514" s="1"/>
      <c r="BV514" s="1"/>
      <c r="BW514" s="1"/>
      <c r="BX514" s="1"/>
      <c r="BY514" s="1"/>
      <c r="BZ514" s="1"/>
      <c r="CA514" s="1"/>
      <c r="CB514" s="1"/>
      <c r="CC514" s="1"/>
    </row>
    <row r="515" spans="1:81" ht="18.75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86"/>
      <c r="T515" s="1"/>
      <c r="U515" s="1"/>
      <c r="V515" s="89"/>
      <c r="W515" s="3"/>
      <c r="X515" s="3"/>
      <c r="Y515" s="3"/>
      <c r="Z515" s="3"/>
      <c r="AA515" s="3"/>
      <c r="AB515" s="3"/>
      <c r="AC515" s="3"/>
      <c r="AD515" s="3"/>
      <c r="AE515" s="3"/>
      <c r="AF515" s="1"/>
      <c r="AG515" s="1"/>
      <c r="AH515" s="1"/>
      <c r="AI515" s="1"/>
      <c r="AJ515" s="1"/>
      <c r="AK515" s="1"/>
      <c r="AL515" s="1"/>
      <c r="AM515" s="86"/>
      <c r="AN515" s="1"/>
      <c r="AO515" s="1"/>
      <c r="AP515" s="1"/>
      <c r="AQ515" s="86"/>
      <c r="AR515" s="9"/>
      <c r="AS515" s="9"/>
      <c r="AT515" s="9"/>
      <c r="AU515" s="9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  <c r="BL515" s="1"/>
      <c r="BM515" s="1"/>
      <c r="BN515" s="1"/>
      <c r="BO515" s="1"/>
      <c r="BP515" s="1"/>
      <c r="BQ515" s="1"/>
      <c r="BR515" s="1"/>
      <c r="BS515" s="1"/>
      <c r="BT515" s="1"/>
      <c r="BU515" s="1"/>
      <c r="BV515" s="1"/>
      <c r="BW515" s="1"/>
      <c r="BX515" s="1"/>
      <c r="BY515" s="1"/>
      <c r="BZ515" s="1"/>
      <c r="CA515" s="1"/>
      <c r="CB515" s="1"/>
      <c r="CC515" s="1"/>
    </row>
    <row r="516" spans="1:81" ht="18.75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86"/>
      <c r="T516" s="1"/>
      <c r="U516" s="1"/>
      <c r="V516" s="89"/>
      <c r="W516" s="3"/>
      <c r="X516" s="3"/>
      <c r="Y516" s="3"/>
      <c r="Z516" s="3"/>
      <c r="AA516" s="3"/>
      <c r="AB516" s="3"/>
      <c r="AC516" s="3"/>
      <c r="AD516" s="3"/>
      <c r="AE516" s="3"/>
      <c r="AF516" s="1"/>
      <c r="AG516" s="1"/>
      <c r="AH516" s="1"/>
      <c r="AI516" s="1"/>
      <c r="AJ516" s="1"/>
      <c r="AK516" s="1"/>
      <c r="AL516" s="1"/>
      <c r="AM516" s="86"/>
      <c r="AN516" s="1"/>
      <c r="AO516" s="1"/>
      <c r="AP516" s="1"/>
      <c r="AQ516" s="86"/>
      <c r="AR516" s="9"/>
      <c r="AS516" s="9"/>
      <c r="AT516" s="9"/>
      <c r="AU516" s="9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  <c r="BL516" s="1"/>
      <c r="BM516" s="1"/>
      <c r="BN516" s="1"/>
      <c r="BO516" s="1"/>
      <c r="BP516" s="1"/>
      <c r="BQ516" s="1"/>
      <c r="BR516" s="1"/>
      <c r="BS516" s="1"/>
      <c r="BT516" s="1"/>
      <c r="BU516" s="1"/>
      <c r="BV516" s="1"/>
      <c r="BW516" s="1"/>
      <c r="BX516" s="1"/>
      <c r="BY516" s="1"/>
      <c r="BZ516" s="1"/>
      <c r="CA516" s="1"/>
      <c r="CB516" s="1"/>
      <c r="CC516" s="1"/>
    </row>
    <row r="517" spans="1:81" ht="18.75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86"/>
      <c r="T517" s="1"/>
      <c r="U517" s="1"/>
      <c r="V517" s="89"/>
      <c r="W517" s="3"/>
      <c r="X517" s="3"/>
      <c r="Y517" s="3"/>
      <c r="Z517" s="3"/>
      <c r="AA517" s="3"/>
      <c r="AB517" s="3"/>
      <c r="AC517" s="3"/>
      <c r="AD517" s="3"/>
      <c r="AE517" s="3"/>
      <c r="AF517" s="1"/>
      <c r="AG517" s="1"/>
      <c r="AH517" s="1"/>
      <c r="AI517" s="1"/>
      <c r="AJ517" s="1"/>
      <c r="AK517" s="1"/>
      <c r="AL517" s="1"/>
      <c r="AM517" s="86"/>
      <c r="AN517" s="1"/>
      <c r="AO517" s="1"/>
      <c r="AP517" s="1"/>
      <c r="AQ517" s="86"/>
      <c r="AR517" s="9"/>
      <c r="AS517" s="9"/>
      <c r="AT517" s="9"/>
      <c r="AU517" s="9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  <c r="BL517" s="1"/>
      <c r="BM517" s="1"/>
      <c r="BN517" s="1"/>
      <c r="BO517" s="1"/>
      <c r="BP517" s="1"/>
      <c r="BQ517" s="1"/>
      <c r="BR517" s="1"/>
      <c r="BS517" s="1"/>
      <c r="BT517" s="1"/>
      <c r="BU517" s="1"/>
      <c r="BV517" s="1"/>
      <c r="BW517" s="1"/>
      <c r="BX517" s="1"/>
      <c r="BY517" s="1"/>
      <c r="BZ517" s="1"/>
      <c r="CA517" s="1"/>
      <c r="CB517" s="1"/>
      <c r="CC517" s="1"/>
    </row>
    <row r="518" spans="1:81" ht="18.75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86"/>
      <c r="T518" s="1"/>
      <c r="U518" s="1"/>
      <c r="V518" s="89"/>
      <c r="W518" s="3"/>
      <c r="X518" s="3"/>
      <c r="Y518" s="3"/>
      <c r="Z518" s="3"/>
      <c r="AA518" s="3"/>
      <c r="AB518" s="3"/>
      <c r="AC518" s="3"/>
      <c r="AD518" s="3"/>
      <c r="AE518" s="3"/>
      <c r="AF518" s="1"/>
      <c r="AG518" s="1"/>
      <c r="AH518" s="1"/>
      <c r="AI518" s="1"/>
      <c r="AJ518" s="1"/>
      <c r="AK518" s="1"/>
      <c r="AL518" s="1"/>
      <c r="AM518" s="86"/>
      <c r="AN518" s="1"/>
      <c r="AO518" s="1"/>
      <c r="AP518" s="1"/>
      <c r="AQ518" s="86"/>
      <c r="AR518" s="9"/>
      <c r="AS518" s="9"/>
      <c r="AT518" s="9"/>
      <c r="AU518" s="9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  <c r="BL518" s="1"/>
      <c r="BM518" s="1"/>
      <c r="BN518" s="1"/>
      <c r="BO518" s="1"/>
      <c r="BP518" s="1"/>
      <c r="BQ518" s="1"/>
      <c r="BR518" s="1"/>
      <c r="BS518" s="1"/>
      <c r="BT518" s="1"/>
      <c r="BU518" s="1"/>
      <c r="BV518" s="1"/>
      <c r="BW518" s="1"/>
      <c r="BX518" s="1"/>
      <c r="BY518" s="1"/>
      <c r="BZ518" s="1"/>
      <c r="CA518" s="1"/>
      <c r="CB518" s="1"/>
      <c r="CC518" s="1"/>
    </row>
    <row r="519" spans="1:81" ht="18.75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86"/>
      <c r="T519" s="1"/>
      <c r="U519" s="1"/>
      <c r="V519" s="89"/>
      <c r="W519" s="3"/>
      <c r="X519" s="3"/>
      <c r="Y519" s="3"/>
      <c r="Z519" s="3"/>
      <c r="AA519" s="3"/>
      <c r="AB519" s="3"/>
      <c r="AC519" s="3"/>
      <c r="AD519" s="3"/>
      <c r="AE519" s="3"/>
      <c r="AF519" s="1"/>
      <c r="AG519" s="1"/>
      <c r="AH519" s="1"/>
      <c r="AI519" s="1"/>
      <c r="AJ519" s="1"/>
      <c r="AK519" s="1"/>
      <c r="AL519" s="1"/>
      <c r="AM519" s="86"/>
      <c r="AN519" s="1"/>
      <c r="AO519" s="1"/>
      <c r="AP519" s="1"/>
      <c r="AQ519" s="86"/>
      <c r="AR519" s="9"/>
      <c r="AS519" s="9"/>
      <c r="AT519" s="9"/>
      <c r="AU519" s="9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  <c r="BL519" s="1"/>
      <c r="BM519" s="1"/>
      <c r="BN519" s="1"/>
      <c r="BO519" s="1"/>
      <c r="BP519" s="1"/>
      <c r="BQ519" s="1"/>
      <c r="BR519" s="1"/>
      <c r="BS519" s="1"/>
      <c r="BT519" s="1"/>
      <c r="BU519" s="1"/>
      <c r="BV519" s="1"/>
      <c r="BW519" s="1"/>
      <c r="BX519" s="1"/>
      <c r="BY519" s="1"/>
      <c r="BZ519" s="1"/>
      <c r="CA519" s="1"/>
      <c r="CB519" s="1"/>
      <c r="CC519" s="1"/>
    </row>
    <row r="520" spans="1:81" ht="18.75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86"/>
      <c r="T520" s="1"/>
      <c r="U520" s="1"/>
      <c r="V520" s="89"/>
      <c r="W520" s="3"/>
      <c r="X520" s="3"/>
      <c r="Y520" s="3"/>
      <c r="Z520" s="3"/>
      <c r="AA520" s="3"/>
      <c r="AB520" s="3"/>
      <c r="AC520" s="3"/>
      <c r="AD520" s="3"/>
      <c r="AE520" s="3"/>
      <c r="AF520" s="1"/>
      <c r="AG520" s="1"/>
      <c r="AH520" s="1"/>
      <c r="AI520" s="1"/>
      <c r="AJ520" s="1"/>
      <c r="AK520" s="1"/>
      <c r="AL520" s="1"/>
      <c r="AM520" s="86"/>
      <c r="AN520" s="1"/>
      <c r="AO520" s="1"/>
      <c r="AP520" s="1"/>
      <c r="AQ520" s="86"/>
      <c r="AR520" s="9"/>
      <c r="AS520" s="9"/>
      <c r="AT520" s="9"/>
      <c r="AU520" s="9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  <c r="BL520" s="1"/>
      <c r="BM520" s="1"/>
      <c r="BN520" s="1"/>
      <c r="BO520" s="1"/>
      <c r="BP520" s="1"/>
      <c r="BQ520" s="1"/>
      <c r="BR520" s="1"/>
      <c r="BS520" s="1"/>
      <c r="BT520" s="1"/>
      <c r="BU520" s="1"/>
      <c r="BV520" s="1"/>
      <c r="BW520" s="1"/>
      <c r="BX520" s="1"/>
      <c r="BY520" s="1"/>
      <c r="BZ520" s="1"/>
      <c r="CA520" s="1"/>
      <c r="CB520" s="1"/>
      <c r="CC520" s="1"/>
    </row>
    <row r="521" spans="1:81" ht="18.75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86"/>
      <c r="T521" s="1"/>
      <c r="U521" s="1"/>
      <c r="V521" s="89"/>
      <c r="W521" s="3"/>
      <c r="X521" s="3"/>
      <c r="Y521" s="3"/>
      <c r="Z521" s="3"/>
      <c r="AA521" s="3"/>
      <c r="AB521" s="3"/>
      <c r="AC521" s="3"/>
      <c r="AD521" s="3"/>
      <c r="AE521" s="3"/>
      <c r="AF521" s="1"/>
      <c r="AG521" s="1"/>
      <c r="AH521" s="1"/>
      <c r="AI521" s="1"/>
      <c r="AJ521" s="1"/>
      <c r="AK521" s="1"/>
      <c r="AL521" s="1"/>
      <c r="AM521" s="86"/>
      <c r="AN521" s="1"/>
      <c r="AO521" s="1"/>
      <c r="AP521" s="1"/>
      <c r="AQ521" s="86"/>
      <c r="AR521" s="9"/>
      <c r="AS521" s="9"/>
      <c r="AT521" s="9"/>
      <c r="AU521" s="9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  <c r="BL521" s="1"/>
      <c r="BM521" s="1"/>
      <c r="BN521" s="1"/>
      <c r="BO521" s="1"/>
      <c r="BP521" s="1"/>
      <c r="BQ521" s="1"/>
      <c r="BR521" s="1"/>
      <c r="BS521" s="1"/>
      <c r="BT521" s="1"/>
      <c r="BU521" s="1"/>
      <c r="BV521" s="1"/>
      <c r="BW521" s="1"/>
      <c r="BX521" s="1"/>
      <c r="BY521" s="1"/>
      <c r="BZ521" s="1"/>
      <c r="CA521" s="1"/>
      <c r="CB521" s="1"/>
      <c r="CC521" s="1"/>
    </row>
    <row r="522" spans="1:81" ht="18.75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86"/>
      <c r="T522" s="1"/>
      <c r="U522" s="1"/>
      <c r="V522" s="89"/>
      <c r="W522" s="3"/>
      <c r="X522" s="3"/>
      <c r="Y522" s="3"/>
      <c r="Z522" s="3"/>
      <c r="AA522" s="3"/>
      <c r="AB522" s="3"/>
      <c r="AC522" s="3"/>
      <c r="AD522" s="3"/>
      <c r="AE522" s="3"/>
      <c r="AF522" s="1"/>
      <c r="AG522" s="1"/>
      <c r="AH522" s="1"/>
      <c r="AI522" s="1"/>
      <c r="AJ522" s="1"/>
      <c r="AK522" s="1"/>
      <c r="AL522" s="1"/>
      <c r="AM522" s="86"/>
      <c r="AN522" s="1"/>
      <c r="AO522" s="1"/>
      <c r="AP522" s="1"/>
      <c r="AQ522" s="86"/>
      <c r="AR522" s="9"/>
      <c r="AS522" s="9"/>
      <c r="AT522" s="9"/>
      <c r="AU522" s="9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  <c r="BL522" s="1"/>
      <c r="BM522" s="1"/>
      <c r="BN522" s="1"/>
      <c r="BO522" s="1"/>
      <c r="BP522" s="1"/>
      <c r="BQ522" s="1"/>
      <c r="BR522" s="1"/>
      <c r="BS522" s="1"/>
      <c r="BT522" s="1"/>
      <c r="BU522" s="1"/>
      <c r="BV522" s="1"/>
      <c r="BW522" s="1"/>
      <c r="BX522" s="1"/>
      <c r="BY522" s="1"/>
      <c r="BZ522" s="1"/>
      <c r="CA522" s="1"/>
      <c r="CB522" s="1"/>
      <c r="CC522" s="1"/>
    </row>
    <row r="523" spans="1:81" ht="18.75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86"/>
      <c r="T523" s="1"/>
      <c r="U523" s="1"/>
      <c r="V523" s="89"/>
      <c r="W523" s="3"/>
      <c r="X523" s="3"/>
      <c r="Y523" s="3"/>
      <c r="Z523" s="3"/>
      <c r="AA523" s="3"/>
      <c r="AB523" s="3"/>
      <c r="AC523" s="3"/>
      <c r="AD523" s="3"/>
      <c r="AE523" s="3"/>
      <c r="AF523" s="1"/>
      <c r="AG523" s="1"/>
      <c r="AH523" s="1"/>
      <c r="AI523" s="1"/>
      <c r="AJ523" s="1"/>
      <c r="AK523" s="1"/>
      <c r="AL523" s="1"/>
      <c r="AM523" s="86"/>
      <c r="AN523" s="1"/>
      <c r="AO523" s="1"/>
      <c r="AP523" s="1"/>
      <c r="AQ523" s="86"/>
      <c r="AR523" s="9"/>
      <c r="AS523" s="9"/>
      <c r="AT523" s="9"/>
      <c r="AU523" s="9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  <c r="BL523" s="1"/>
      <c r="BM523" s="1"/>
      <c r="BN523" s="1"/>
      <c r="BO523" s="1"/>
      <c r="BP523" s="1"/>
      <c r="BQ523" s="1"/>
      <c r="BR523" s="1"/>
      <c r="BS523" s="1"/>
      <c r="BT523" s="1"/>
      <c r="BU523" s="1"/>
      <c r="BV523" s="1"/>
      <c r="BW523" s="1"/>
      <c r="BX523" s="1"/>
      <c r="BY523" s="1"/>
      <c r="BZ523" s="1"/>
      <c r="CA523" s="1"/>
      <c r="CB523" s="1"/>
      <c r="CC523" s="1"/>
    </row>
    <row r="524" spans="1:81" ht="18.75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86"/>
      <c r="T524" s="1"/>
      <c r="U524" s="1"/>
      <c r="V524" s="89"/>
      <c r="W524" s="3"/>
      <c r="X524" s="3"/>
      <c r="Y524" s="3"/>
      <c r="Z524" s="3"/>
      <c r="AA524" s="3"/>
      <c r="AB524" s="3"/>
      <c r="AC524" s="3"/>
      <c r="AD524" s="3"/>
      <c r="AE524" s="3"/>
      <c r="AF524" s="1"/>
      <c r="AG524" s="1"/>
      <c r="AH524" s="1"/>
      <c r="AI524" s="1"/>
      <c r="AJ524" s="1"/>
      <c r="AK524" s="1"/>
      <c r="AL524" s="1"/>
      <c r="AM524" s="86"/>
      <c r="AN524" s="1"/>
      <c r="AO524" s="1"/>
      <c r="AP524" s="1"/>
      <c r="AQ524" s="86"/>
      <c r="AR524" s="9"/>
      <c r="AS524" s="9"/>
      <c r="AT524" s="9"/>
      <c r="AU524" s="9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  <c r="BL524" s="1"/>
      <c r="BM524" s="1"/>
      <c r="BN524" s="1"/>
      <c r="BO524" s="1"/>
      <c r="BP524" s="1"/>
      <c r="BQ524" s="1"/>
      <c r="BR524" s="1"/>
      <c r="BS524" s="1"/>
      <c r="BT524" s="1"/>
      <c r="BU524" s="1"/>
      <c r="BV524" s="1"/>
      <c r="BW524" s="1"/>
      <c r="BX524" s="1"/>
      <c r="BY524" s="1"/>
      <c r="BZ524" s="1"/>
      <c r="CA524" s="1"/>
      <c r="CB524" s="1"/>
      <c r="CC524" s="1"/>
    </row>
    <row r="525" spans="1:81" ht="18.75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86"/>
      <c r="T525" s="1"/>
      <c r="U525" s="1"/>
      <c r="V525" s="89"/>
      <c r="W525" s="3"/>
      <c r="X525" s="3"/>
      <c r="Y525" s="3"/>
      <c r="Z525" s="3"/>
      <c r="AA525" s="3"/>
      <c r="AB525" s="3"/>
      <c r="AC525" s="3"/>
      <c r="AD525" s="3"/>
      <c r="AE525" s="3"/>
      <c r="AF525" s="1"/>
      <c r="AG525" s="1"/>
      <c r="AH525" s="1"/>
      <c r="AI525" s="1"/>
      <c r="AJ525" s="1"/>
      <c r="AK525" s="1"/>
      <c r="AL525" s="1"/>
      <c r="AM525" s="86"/>
      <c r="AN525" s="1"/>
      <c r="AO525" s="1"/>
      <c r="AP525" s="1"/>
      <c r="AQ525" s="86"/>
      <c r="AR525" s="9"/>
      <c r="AS525" s="9"/>
      <c r="AT525" s="9"/>
      <c r="AU525" s="9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  <c r="BL525" s="1"/>
      <c r="BM525" s="1"/>
      <c r="BN525" s="1"/>
      <c r="BO525" s="1"/>
      <c r="BP525" s="1"/>
      <c r="BQ525" s="1"/>
      <c r="BR525" s="1"/>
      <c r="BS525" s="1"/>
      <c r="BT525" s="1"/>
      <c r="BU525" s="1"/>
      <c r="BV525" s="1"/>
      <c r="BW525" s="1"/>
      <c r="BX525" s="1"/>
      <c r="BY525" s="1"/>
      <c r="BZ525" s="1"/>
      <c r="CA525" s="1"/>
      <c r="CB525" s="1"/>
      <c r="CC525" s="1"/>
    </row>
    <row r="526" spans="1:81" ht="18.75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86"/>
      <c r="T526" s="1"/>
      <c r="U526" s="1"/>
      <c r="V526" s="89"/>
      <c r="W526" s="3"/>
      <c r="X526" s="3"/>
      <c r="Y526" s="3"/>
      <c r="Z526" s="3"/>
      <c r="AA526" s="3"/>
      <c r="AB526" s="3"/>
      <c r="AC526" s="3"/>
      <c r="AD526" s="3"/>
      <c r="AE526" s="3"/>
      <c r="AF526" s="1"/>
      <c r="AG526" s="1"/>
      <c r="AH526" s="1"/>
      <c r="AI526" s="1"/>
      <c r="AJ526" s="1"/>
      <c r="AK526" s="1"/>
      <c r="AL526" s="1"/>
      <c r="AM526" s="86"/>
      <c r="AN526" s="1"/>
      <c r="AO526" s="1"/>
      <c r="AP526" s="1"/>
      <c r="AQ526" s="86"/>
      <c r="AR526" s="9"/>
      <c r="AS526" s="9"/>
      <c r="AT526" s="9"/>
      <c r="AU526" s="9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  <c r="BL526" s="1"/>
      <c r="BM526" s="1"/>
      <c r="BN526" s="1"/>
      <c r="BO526" s="1"/>
      <c r="BP526" s="1"/>
      <c r="BQ526" s="1"/>
      <c r="BR526" s="1"/>
      <c r="BS526" s="1"/>
      <c r="BT526" s="1"/>
      <c r="BU526" s="1"/>
      <c r="BV526" s="1"/>
      <c r="BW526" s="1"/>
      <c r="BX526" s="1"/>
      <c r="BY526" s="1"/>
      <c r="BZ526" s="1"/>
      <c r="CA526" s="1"/>
      <c r="CB526" s="1"/>
      <c r="CC526" s="1"/>
    </row>
    <row r="527" spans="1:81" ht="18.75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86"/>
      <c r="T527" s="1"/>
      <c r="U527" s="1"/>
      <c r="V527" s="89"/>
      <c r="W527" s="3"/>
      <c r="X527" s="3"/>
      <c r="Y527" s="3"/>
      <c r="Z527" s="3"/>
      <c r="AA527" s="3"/>
      <c r="AB527" s="3"/>
      <c r="AC527" s="3"/>
      <c r="AD527" s="3"/>
      <c r="AE527" s="3"/>
      <c r="AF527" s="1"/>
      <c r="AG527" s="1"/>
      <c r="AH527" s="1"/>
      <c r="AI527" s="1"/>
      <c r="AJ527" s="1"/>
      <c r="AK527" s="1"/>
      <c r="AL527" s="1"/>
      <c r="AM527" s="86"/>
      <c r="AN527" s="1"/>
      <c r="AO527" s="1"/>
      <c r="AP527" s="1"/>
      <c r="AQ527" s="86"/>
      <c r="AR527" s="9"/>
      <c r="AS527" s="9"/>
      <c r="AT527" s="9"/>
      <c r="AU527" s="9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  <c r="BL527" s="1"/>
      <c r="BM527" s="1"/>
      <c r="BN527" s="1"/>
      <c r="BO527" s="1"/>
      <c r="BP527" s="1"/>
      <c r="BQ527" s="1"/>
      <c r="BR527" s="1"/>
      <c r="BS527" s="1"/>
      <c r="BT527" s="1"/>
      <c r="BU527" s="1"/>
      <c r="BV527" s="1"/>
      <c r="BW527" s="1"/>
      <c r="BX527" s="1"/>
      <c r="BY527" s="1"/>
      <c r="BZ527" s="1"/>
      <c r="CA527" s="1"/>
      <c r="CB527" s="1"/>
      <c r="CC527" s="1"/>
    </row>
    <row r="528" spans="1:81" ht="18.75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86"/>
      <c r="T528" s="1"/>
      <c r="U528" s="1"/>
      <c r="V528" s="89"/>
      <c r="W528" s="3"/>
      <c r="X528" s="3"/>
      <c r="Y528" s="3"/>
      <c r="Z528" s="3"/>
      <c r="AA528" s="3"/>
      <c r="AB528" s="3"/>
      <c r="AC528" s="3"/>
      <c r="AD528" s="3"/>
      <c r="AE528" s="3"/>
      <c r="AF528" s="1"/>
      <c r="AG528" s="1"/>
      <c r="AH528" s="1"/>
      <c r="AI528" s="1"/>
      <c r="AJ528" s="1"/>
      <c r="AK528" s="1"/>
      <c r="AL528" s="1"/>
      <c r="AM528" s="86"/>
      <c r="AN528" s="1"/>
      <c r="AO528" s="1"/>
      <c r="AP528" s="1"/>
      <c r="AQ528" s="86"/>
      <c r="AR528" s="9"/>
      <c r="AS528" s="9"/>
      <c r="AT528" s="9"/>
      <c r="AU528" s="9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  <c r="BL528" s="1"/>
      <c r="BM528" s="1"/>
      <c r="BN528" s="1"/>
      <c r="BO528" s="1"/>
      <c r="BP528" s="1"/>
      <c r="BQ528" s="1"/>
      <c r="BR528" s="1"/>
      <c r="BS528" s="1"/>
      <c r="BT528" s="1"/>
      <c r="BU528" s="1"/>
      <c r="BV528" s="1"/>
      <c r="BW528" s="1"/>
      <c r="BX528" s="1"/>
      <c r="BY528" s="1"/>
      <c r="BZ528" s="1"/>
      <c r="CA528" s="1"/>
      <c r="CB528" s="1"/>
      <c r="CC528" s="1"/>
    </row>
    <row r="529" spans="1:81" ht="18.75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86"/>
      <c r="T529" s="1"/>
      <c r="U529" s="1"/>
      <c r="V529" s="89"/>
      <c r="W529" s="3"/>
      <c r="X529" s="3"/>
      <c r="Y529" s="3"/>
      <c r="Z529" s="3"/>
      <c r="AA529" s="3"/>
      <c r="AB529" s="3"/>
      <c r="AC529" s="3"/>
      <c r="AD529" s="3"/>
      <c r="AE529" s="3"/>
      <c r="AF529" s="1"/>
      <c r="AG529" s="1"/>
      <c r="AH529" s="1"/>
      <c r="AI529" s="1"/>
      <c r="AJ529" s="1"/>
      <c r="AK529" s="1"/>
      <c r="AL529" s="1"/>
      <c r="AM529" s="86"/>
      <c r="AN529" s="1"/>
      <c r="AO529" s="1"/>
      <c r="AP529" s="1"/>
      <c r="AQ529" s="86"/>
      <c r="AR529" s="9"/>
      <c r="AS529" s="9"/>
      <c r="AT529" s="9"/>
      <c r="AU529" s="9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  <c r="BL529" s="1"/>
      <c r="BM529" s="1"/>
      <c r="BN529" s="1"/>
      <c r="BO529" s="1"/>
      <c r="BP529" s="1"/>
      <c r="BQ529" s="1"/>
      <c r="BR529" s="1"/>
      <c r="BS529" s="1"/>
      <c r="BT529" s="1"/>
      <c r="BU529" s="1"/>
      <c r="BV529" s="1"/>
      <c r="BW529" s="1"/>
      <c r="BX529" s="1"/>
      <c r="BY529" s="1"/>
      <c r="BZ529" s="1"/>
      <c r="CA529" s="1"/>
      <c r="CB529" s="1"/>
      <c r="CC529" s="1"/>
    </row>
    <row r="530" spans="1:81" ht="18.75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86"/>
      <c r="T530" s="1"/>
      <c r="U530" s="1"/>
      <c r="V530" s="89"/>
      <c r="W530" s="3"/>
      <c r="X530" s="3"/>
      <c r="Y530" s="3"/>
      <c r="Z530" s="3"/>
      <c r="AA530" s="3"/>
      <c r="AB530" s="3"/>
      <c r="AC530" s="3"/>
      <c r="AD530" s="3"/>
      <c r="AE530" s="3"/>
      <c r="AF530" s="1"/>
      <c r="AG530" s="1"/>
      <c r="AH530" s="1"/>
      <c r="AI530" s="1"/>
      <c r="AJ530" s="1"/>
      <c r="AK530" s="1"/>
      <c r="AL530" s="1"/>
      <c r="AM530" s="86"/>
      <c r="AN530" s="1"/>
      <c r="AO530" s="1"/>
      <c r="AP530" s="1"/>
      <c r="AQ530" s="86"/>
      <c r="AR530" s="9"/>
      <c r="AS530" s="9"/>
      <c r="AT530" s="9"/>
      <c r="AU530" s="9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  <c r="BL530" s="1"/>
      <c r="BM530" s="1"/>
      <c r="BN530" s="1"/>
      <c r="BO530" s="1"/>
      <c r="BP530" s="1"/>
      <c r="BQ530" s="1"/>
      <c r="BR530" s="1"/>
      <c r="BS530" s="1"/>
      <c r="BT530" s="1"/>
      <c r="BU530" s="1"/>
      <c r="BV530" s="1"/>
      <c r="BW530" s="1"/>
      <c r="BX530" s="1"/>
      <c r="BY530" s="1"/>
      <c r="BZ530" s="1"/>
      <c r="CA530" s="1"/>
      <c r="CB530" s="1"/>
      <c r="CC530" s="1"/>
    </row>
    <row r="531" spans="1:81" ht="18.75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86"/>
      <c r="T531" s="1"/>
      <c r="U531" s="1"/>
      <c r="V531" s="89"/>
      <c r="W531" s="3"/>
      <c r="X531" s="3"/>
      <c r="Y531" s="3"/>
      <c r="Z531" s="3"/>
      <c r="AA531" s="3"/>
      <c r="AB531" s="3"/>
      <c r="AC531" s="3"/>
      <c r="AD531" s="3"/>
      <c r="AE531" s="3"/>
      <c r="AF531" s="1"/>
      <c r="AG531" s="1"/>
      <c r="AH531" s="1"/>
      <c r="AI531" s="1"/>
      <c r="AJ531" s="1"/>
      <c r="AK531" s="1"/>
      <c r="AL531" s="1"/>
      <c r="AM531" s="86"/>
      <c r="AN531" s="1"/>
      <c r="AO531" s="1"/>
      <c r="AP531" s="1"/>
      <c r="AQ531" s="86"/>
      <c r="AR531" s="9"/>
      <c r="AS531" s="9"/>
      <c r="AT531" s="9"/>
      <c r="AU531" s="9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  <c r="BL531" s="1"/>
      <c r="BM531" s="1"/>
      <c r="BN531" s="1"/>
      <c r="BO531" s="1"/>
      <c r="BP531" s="1"/>
      <c r="BQ531" s="1"/>
      <c r="BR531" s="1"/>
      <c r="BS531" s="1"/>
      <c r="BT531" s="1"/>
      <c r="BU531" s="1"/>
      <c r="BV531" s="1"/>
      <c r="BW531" s="1"/>
      <c r="BX531" s="1"/>
      <c r="BY531" s="1"/>
      <c r="BZ531" s="1"/>
      <c r="CA531" s="1"/>
      <c r="CB531" s="1"/>
      <c r="CC531" s="1"/>
    </row>
    <row r="532" spans="1:81" ht="18.75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86"/>
      <c r="T532" s="1"/>
      <c r="U532" s="1"/>
      <c r="V532" s="89"/>
      <c r="W532" s="3"/>
      <c r="X532" s="3"/>
      <c r="Y532" s="3"/>
      <c r="Z532" s="3"/>
      <c r="AA532" s="3"/>
      <c r="AB532" s="3"/>
      <c r="AC532" s="3"/>
      <c r="AD532" s="3"/>
      <c r="AE532" s="3"/>
      <c r="AF532" s="1"/>
      <c r="AG532" s="1"/>
      <c r="AH532" s="1"/>
      <c r="AI532" s="1"/>
      <c r="AJ532" s="1"/>
      <c r="AK532" s="1"/>
      <c r="AL532" s="1"/>
      <c r="AM532" s="86"/>
      <c r="AN532" s="1"/>
      <c r="AO532" s="1"/>
      <c r="AP532" s="1"/>
      <c r="AQ532" s="86"/>
      <c r="AR532" s="9"/>
      <c r="AS532" s="9"/>
      <c r="AT532" s="9"/>
      <c r="AU532" s="9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  <c r="BL532" s="1"/>
      <c r="BM532" s="1"/>
      <c r="BN532" s="1"/>
      <c r="BO532" s="1"/>
      <c r="BP532" s="1"/>
      <c r="BQ532" s="1"/>
      <c r="BR532" s="1"/>
      <c r="BS532" s="1"/>
      <c r="BT532" s="1"/>
      <c r="BU532" s="1"/>
      <c r="BV532" s="1"/>
      <c r="BW532" s="1"/>
      <c r="BX532" s="1"/>
      <c r="BY532" s="1"/>
      <c r="BZ532" s="1"/>
      <c r="CA532" s="1"/>
      <c r="CB532" s="1"/>
      <c r="CC532" s="1"/>
    </row>
    <row r="533" spans="1:81" ht="18.75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86"/>
      <c r="T533" s="1"/>
      <c r="U533" s="1"/>
      <c r="V533" s="89"/>
      <c r="W533" s="3"/>
      <c r="X533" s="3"/>
      <c r="Y533" s="3"/>
      <c r="Z533" s="3"/>
      <c r="AA533" s="3"/>
      <c r="AB533" s="3"/>
      <c r="AC533" s="3"/>
      <c r="AD533" s="3"/>
      <c r="AE533" s="3"/>
      <c r="AF533" s="1"/>
      <c r="AG533" s="1"/>
      <c r="AH533" s="1"/>
      <c r="AI533" s="1"/>
      <c r="AJ533" s="1"/>
      <c r="AK533" s="1"/>
      <c r="AL533" s="1"/>
      <c r="AM533" s="86"/>
      <c r="AN533" s="1"/>
      <c r="AO533" s="1"/>
      <c r="AP533" s="1"/>
      <c r="AQ533" s="86"/>
      <c r="AR533" s="9"/>
      <c r="AS533" s="9"/>
      <c r="AT533" s="9"/>
      <c r="AU533" s="9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  <c r="BL533" s="1"/>
      <c r="BM533" s="1"/>
      <c r="BN533" s="1"/>
      <c r="BO533" s="1"/>
      <c r="BP533" s="1"/>
      <c r="BQ533" s="1"/>
      <c r="BR533" s="1"/>
      <c r="BS533" s="1"/>
      <c r="BT533" s="1"/>
      <c r="BU533" s="1"/>
      <c r="BV533" s="1"/>
      <c r="BW533" s="1"/>
      <c r="BX533" s="1"/>
      <c r="BY533" s="1"/>
      <c r="BZ533" s="1"/>
      <c r="CA533" s="1"/>
      <c r="CB533" s="1"/>
      <c r="CC533" s="1"/>
    </row>
    <row r="534" spans="1:81" ht="18.75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86"/>
      <c r="T534" s="1"/>
      <c r="U534" s="1"/>
      <c r="V534" s="89"/>
      <c r="W534" s="3"/>
      <c r="X534" s="3"/>
      <c r="Y534" s="3"/>
      <c r="Z534" s="3"/>
      <c r="AA534" s="3"/>
      <c r="AB534" s="3"/>
      <c r="AC534" s="3"/>
      <c r="AD534" s="3"/>
      <c r="AE534" s="3"/>
      <c r="AF534" s="1"/>
      <c r="AG534" s="1"/>
      <c r="AH534" s="1"/>
      <c r="AI534" s="1"/>
      <c r="AJ534" s="1"/>
      <c r="AK534" s="1"/>
      <c r="AL534" s="1"/>
      <c r="AM534" s="86"/>
      <c r="AN534" s="1"/>
      <c r="AO534" s="1"/>
      <c r="AP534" s="1"/>
      <c r="AQ534" s="86"/>
      <c r="AR534" s="9"/>
      <c r="AS534" s="9"/>
      <c r="AT534" s="9"/>
      <c r="AU534" s="9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  <c r="BL534" s="1"/>
      <c r="BM534" s="1"/>
      <c r="BN534" s="1"/>
      <c r="BO534" s="1"/>
      <c r="BP534" s="1"/>
      <c r="BQ534" s="1"/>
      <c r="BR534" s="1"/>
      <c r="BS534" s="1"/>
      <c r="BT534" s="1"/>
      <c r="BU534" s="1"/>
      <c r="BV534" s="1"/>
      <c r="BW534" s="1"/>
      <c r="BX534" s="1"/>
      <c r="BY534" s="1"/>
      <c r="BZ534" s="1"/>
      <c r="CA534" s="1"/>
      <c r="CB534" s="1"/>
      <c r="CC534" s="1"/>
    </row>
    <row r="535" spans="1:81" ht="18.75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86"/>
      <c r="T535" s="1"/>
      <c r="U535" s="1"/>
      <c r="V535" s="89"/>
      <c r="W535" s="3"/>
      <c r="X535" s="3"/>
      <c r="Y535" s="3"/>
      <c r="Z535" s="3"/>
      <c r="AA535" s="3"/>
      <c r="AB535" s="3"/>
      <c r="AC535" s="3"/>
      <c r="AD535" s="3"/>
      <c r="AE535" s="3"/>
      <c r="AF535" s="1"/>
      <c r="AG535" s="1"/>
      <c r="AH535" s="1"/>
      <c r="AI535" s="1"/>
      <c r="AJ535" s="1"/>
      <c r="AK535" s="1"/>
      <c r="AL535" s="1"/>
      <c r="AM535" s="86"/>
      <c r="AN535" s="1"/>
      <c r="AO535" s="1"/>
      <c r="AP535" s="1"/>
      <c r="AQ535" s="86"/>
      <c r="AR535" s="9"/>
      <c r="AS535" s="9"/>
      <c r="AT535" s="9"/>
      <c r="AU535" s="9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  <c r="BL535" s="1"/>
      <c r="BM535" s="1"/>
      <c r="BN535" s="1"/>
      <c r="BO535" s="1"/>
      <c r="BP535" s="1"/>
      <c r="BQ535" s="1"/>
      <c r="BR535" s="1"/>
      <c r="BS535" s="1"/>
      <c r="BT535" s="1"/>
      <c r="BU535" s="1"/>
      <c r="BV535" s="1"/>
      <c r="BW535" s="1"/>
      <c r="BX535" s="1"/>
      <c r="BY535" s="1"/>
      <c r="BZ535" s="1"/>
      <c r="CA535" s="1"/>
      <c r="CB535" s="1"/>
      <c r="CC535" s="1"/>
    </row>
    <row r="536" spans="1:81" ht="18.75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86"/>
      <c r="T536" s="1"/>
      <c r="U536" s="1"/>
      <c r="V536" s="89"/>
      <c r="W536" s="3"/>
      <c r="X536" s="3"/>
      <c r="Y536" s="3"/>
      <c r="Z536" s="3"/>
      <c r="AA536" s="3"/>
      <c r="AB536" s="3"/>
      <c r="AC536" s="3"/>
      <c r="AD536" s="3"/>
      <c r="AE536" s="3"/>
      <c r="AF536" s="1"/>
      <c r="AG536" s="1"/>
      <c r="AH536" s="1"/>
      <c r="AI536" s="1"/>
      <c r="AJ536" s="1"/>
      <c r="AK536" s="1"/>
      <c r="AL536" s="1"/>
      <c r="AM536" s="86"/>
      <c r="AN536" s="1"/>
      <c r="AO536" s="1"/>
      <c r="AP536" s="1"/>
      <c r="AQ536" s="86"/>
      <c r="AR536" s="9"/>
      <c r="AS536" s="9"/>
      <c r="AT536" s="9"/>
      <c r="AU536" s="9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  <c r="BL536" s="1"/>
      <c r="BM536" s="1"/>
      <c r="BN536" s="1"/>
      <c r="BO536" s="1"/>
      <c r="BP536" s="1"/>
      <c r="BQ536" s="1"/>
      <c r="BR536" s="1"/>
      <c r="BS536" s="1"/>
      <c r="BT536" s="1"/>
      <c r="BU536" s="1"/>
      <c r="BV536" s="1"/>
      <c r="BW536" s="1"/>
      <c r="BX536" s="1"/>
      <c r="BY536" s="1"/>
      <c r="BZ536" s="1"/>
      <c r="CA536" s="1"/>
      <c r="CB536" s="1"/>
      <c r="CC536" s="1"/>
    </row>
    <row r="537" spans="1:81" ht="18.75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86"/>
      <c r="T537" s="1"/>
      <c r="U537" s="1"/>
      <c r="V537" s="89"/>
      <c r="W537" s="3"/>
      <c r="X537" s="3"/>
      <c r="Y537" s="3"/>
      <c r="Z537" s="3"/>
      <c r="AA537" s="3"/>
      <c r="AB537" s="3"/>
      <c r="AC537" s="3"/>
      <c r="AD537" s="3"/>
      <c r="AE537" s="3"/>
      <c r="AF537" s="1"/>
      <c r="AG537" s="1"/>
      <c r="AH537" s="1"/>
      <c r="AI537" s="1"/>
      <c r="AJ537" s="1"/>
      <c r="AK537" s="1"/>
      <c r="AL537" s="1"/>
      <c r="AM537" s="86"/>
      <c r="AN537" s="1"/>
      <c r="AO537" s="1"/>
      <c r="AP537" s="1"/>
      <c r="AQ537" s="86"/>
      <c r="AR537" s="9"/>
      <c r="AS537" s="9"/>
      <c r="AT537" s="9"/>
      <c r="AU537" s="9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  <c r="BL537" s="1"/>
      <c r="BM537" s="1"/>
      <c r="BN537" s="1"/>
      <c r="BO537" s="1"/>
      <c r="BP537" s="1"/>
      <c r="BQ537" s="1"/>
      <c r="BR537" s="1"/>
      <c r="BS537" s="1"/>
      <c r="BT537" s="1"/>
      <c r="BU537" s="1"/>
      <c r="BV537" s="1"/>
      <c r="BW537" s="1"/>
      <c r="BX537" s="1"/>
      <c r="BY537" s="1"/>
      <c r="BZ537" s="1"/>
      <c r="CA537" s="1"/>
      <c r="CB537" s="1"/>
      <c r="CC537" s="1"/>
    </row>
    <row r="538" spans="1:81" ht="18.75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86"/>
      <c r="T538" s="1"/>
      <c r="U538" s="1"/>
      <c r="V538" s="89"/>
      <c r="W538" s="3"/>
      <c r="X538" s="3"/>
      <c r="Y538" s="3"/>
      <c r="Z538" s="3"/>
      <c r="AA538" s="3"/>
      <c r="AB538" s="3"/>
      <c r="AC538" s="3"/>
      <c r="AD538" s="3"/>
      <c r="AE538" s="3"/>
      <c r="AF538" s="1"/>
      <c r="AG538" s="1"/>
      <c r="AH538" s="1"/>
      <c r="AI538" s="1"/>
      <c r="AJ538" s="1"/>
      <c r="AK538" s="1"/>
      <c r="AL538" s="1"/>
      <c r="AM538" s="86"/>
      <c r="AN538" s="1"/>
      <c r="AO538" s="1"/>
      <c r="AP538" s="1"/>
      <c r="AQ538" s="86"/>
      <c r="AR538" s="9"/>
      <c r="AS538" s="9"/>
      <c r="AT538" s="9"/>
      <c r="AU538" s="9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  <c r="BL538" s="1"/>
      <c r="BM538" s="1"/>
      <c r="BN538" s="1"/>
      <c r="BO538" s="1"/>
      <c r="BP538" s="1"/>
      <c r="BQ538" s="1"/>
      <c r="BR538" s="1"/>
      <c r="BS538" s="1"/>
      <c r="BT538" s="1"/>
      <c r="BU538" s="1"/>
      <c r="BV538" s="1"/>
      <c r="BW538" s="1"/>
      <c r="BX538" s="1"/>
      <c r="BY538" s="1"/>
      <c r="BZ538" s="1"/>
      <c r="CA538" s="1"/>
      <c r="CB538" s="1"/>
      <c r="CC538" s="1"/>
    </row>
    <row r="539" spans="1:81" ht="18.75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86"/>
      <c r="T539" s="1"/>
      <c r="U539" s="1"/>
      <c r="V539" s="89"/>
      <c r="W539" s="3"/>
      <c r="X539" s="3"/>
      <c r="Y539" s="3"/>
      <c r="Z539" s="3"/>
      <c r="AA539" s="3"/>
      <c r="AB539" s="3"/>
      <c r="AC539" s="3"/>
      <c r="AD539" s="3"/>
      <c r="AE539" s="3"/>
      <c r="AF539" s="1"/>
      <c r="AG539" s="1"/>
      <c r="AH539" s="1"/>
      <c r="AI539" s="1"/>
      <c r="AJ539" s="1"/>
      <c r="AK539" s="1"/>
      <c r="AL539" s="1"/>
      <c r="AM539" s="86"/>
      <c r="AN539" s="1"/>
      <c r="AO539" s="1"/>
      <c r="AP539" s="1"/>
      <c r="AQ539" s="86"/>
      <c r="AR539" s="9"/>
      <c r="AS539" s="9"/>
      <c r="AT539" s="9"/>
      <c r="AU539" s="9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  <c r="BL539" s="1"/>
      <c r="BM539" s="1"/>
      <c r="BN539" s="1"/>
      <c r="BO539" s="1"/>
      <c r="BP539" s="1"/>
      <c r="BQ539" s="1"/>
      <c r="BR539" s="1"/>
      <c r="BS539" s="1"/>
      <c r="BT539" s="1"/>
      <c r="BU539" s="1"/>
      <c r="BV539" s="1"/>
      <c r="BW539" s="1"/>
      <c r="BX539" s="1"/>
      <c r="BY539" s="1"/>
      <c r="BZ539" s="1"/>
      <c r="CA539" s="1"/>
      <c r="CB539" s="1"/>
      <c r="CC539" s="1"/>
    </row>
    <row r="540" spans="1:81" ht="18.75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86"/>
      <c r="T540" s="1"/>
      <c r="U540" s="1"/>
      <c r="V540" s="89"/>
      <c r="W540" s="3"/>
      <c r="X540" s="3"/>
      <c r="Y540" s="3"/>
      <c r="Z540" s="3"/>
      <c r="AA540" s="3"/>
      <c r="AB540" s="3"/>
      <c r="AC540" s="3"/>
      <c r="AD540" s="3"/>
      <c r="AE540" s="3"/>
      <c r="AF540" s="1"/>
      <c r="AG540" s="1"/>
      <c r="AH540" s="1"/>
      <c r="AI540" s="1"/>
      <c r="AJ540" s="1"/>
      <c r="AK540" s="1"/>
      <c r="AL540" s="1"/>
      <c r="AM540" s="86"/>
      <c r="AN540" s="1"/>
      <c r="AO540" s="1"/>
      <c r="AP540" s="1"/>
      <c r="AQ540" s="86"/>
      <c r="AR540" s="9"/>
      <c r="AS540" s="9"/>
      <c r="AT540" s="9"/>
      <c r="AU540" s="9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  <c r="BL540" s="1"/>
      <c r="BM540" s="1"/>
      <c r="BN540" s="1"/>
      <c r="BO540" s="1"/>
      <c r="BP540" s="1"/>
      <c r="BQ540" s="1"/>
      <c r="BR540" s="1"/>
      <c r="BS540" s="1"/>
      <c r="BT540" s="1"/>
      <c r="BU540" s="1"/>
      <c r="BV540" s="1"/>
      <c r="BW540" s="1"/>
      <c r="BX540" s="1"/>
      <c r="BY540" s="1"/>
      <c r="BZ540" s="1"/>
      <c r="CA540" s="1"/>
      <c r="CB540" s="1"/>
      <c r="CC540" s="1"/>
    </row>
    <row r="541" spans="1:81" ht="18.75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86"/>
      <c r="T541" s="1"/>
      <c r="U541" s="1"/>
      <c r="V541" s="89"/>
      <c r="W541" s="3"/>
      <c r="X541" s="3"/>
      <c r="Y541" s="3"/>
      <c r="Z541" s="3"/>
      <c r="AA541" s="3"/>
      <c r="AB541" s="3"/>
      <c r="AC541" s="3"/>
      <c r="AD541" s="3"/>
      <c r="AE541" s="3"/>
      <c r="AF541" s="1"/>
      <c r="AG541" s="1"/>
      <c r="AH541" s="1"/>
      <c r="AI541" s="1"/>
      <c r="AJ541" s="1"/>
      <c r="AK541" s="1"/>
      <c r="AL541" s="1"/>
      <c r="AM541" s="86"/>
      <c r="AN541" s="1"/>
      <c r="AO541" s="1"/>
      <c r="AP541" s="1"/>
      <c r="AQ541" s="86"/>
      <c r="AR541" s="9"/>
      <c r="AS541" s="9"/>
      <c r="AT541" s="9"/>
      <c r="AU541" s="9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  <c r="BL541" s="1"/>
      <c r="BM541" s="1"/>
      <c r="BN541" s="1"/>
      <c r="BO541" s="1"/>
      <c r="BP541" s="1"/>
      <c r="BQ541" s="1"/>
      <c r="BR541" s="1"/>
      <c r="BS541" s="1"/>
      <c r="BT541" s="1"/>
      <c r="BU541" s="1"/>
      <c r="BV541" s="1"/>
      <c r="BW541" s="1"/>
      <c r="BX541" s="1"/>
      <c r="BY541" s="1"/>
      <c r="BZ541" s="1"/>
      <c r="CA541" s="1"/>
      <c r="CB541" s="1"/>
      <c r="CC541" s="1"/>
    </row>
    <row r="542" spans="1:81" ht="18.75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86"/>
      <c r="T542" s="1"/>
      <c r="U542" s="1"/>
      <c r="V542" s="89"/>
      <c r="W542" s="3"/>
      <c r="X542" s="3"/>
      <c r="Y542" s="3"/>
      <c r="Z542" s="3"/>
      <c r="AA542" s="3"/>
      <c r="AB542" s="3"/>
      <c r="AC542" s="3"/>
      <c r="AD542" s="3"/>
      <c r="AE542" s="3"/>
      <c r="AF542" s="1"/>
      <c r="AG542" s="1"/>
      <c r="AH542" s="1"/>
      <c r="AI542" s="1"/>
      <c r="AJ542" s="1"/>
      <c r="AK542" s="1"/>
      <c r="AL542" s="1"/>
      <c r="AM542" s="86"/>
      <c r="AN542" s="1"/>
      <c r="AO542" s="1"/>
      <c r="AP542" s="1"/>
      <c r="AQ542" s="86"/>
      <c r="AR542" s="9"/>
      <c r="AS542" s="9"/>
      <c r="AT542" s="9"/>
      <c r="AU542" s="9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  <c r="BL542" s="1"/>
      <c r="BM542" s="1"/>
      <c r="BN542" s="1"/>
      <c r="BO542" s="1"/>
      <c r="BP542" s="1"/>
      <c r="BQ542" s="1"/>
      <c r="BR542" s="1"/>
      <c r="BS542" s="1"/>
      <c r="BT542" s="1"/>
      <c r="BU542" s="1"/>
      <c r="BV542" s="1"/>
      <c r="BW542" s="1"/>
      <c r="BX542" s="1"/>
      <c r="BY542" s="1"/>
      <c r="BZ542" s="1"/>
      <c r="CA542" s="1"/>
      <c r="CB542" s="1"/>
      <c r="CC542" s="1"/>
    </row>
    <row r="543" spans="1:81" ht="18.75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86"/>
      <c r="T543" s="1"/>
      <c r="U543" s="1"/>
      <c r="V543" s="89"/>
      <c r="W543" s="3"/>
      <c r="X543" s="3"/>
      <c r="Y543" s="3"/>
      <c r="Z543" s="3"/>
      <c r="AA543" s="3"/>
      <c r="AB543" s="3"/>
      <c r="AC543" s="3"/>
      <c r="AD543" s="3"/>
      <c r="AE543" s="3"/>
      <c r="AF543" s="1"/>
      <c r="AG543" s="1"/>
      <c r="AH543" s="1"/>
      <c r="AI543" s="1"/>
      <c r="AJ543" s="1"/>
      <c r="AK543" s="1"/>
      <c r="AL543" s="1"/>
      <c r="AM543" s="86"/>
      <c r="AN543" s="1"/>
      <c r="AO543" s="1"/>
      <c r="AP543" s="1"/>
      <c r="AQ543" s="86"/>
      <c r="AR543" s="9"/>
      <c r="AS543" s="9"/>
      <c r="AT543" s="9"/>
      <c r="AU543" s="9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  <c r="BL543" s="1"/>
      <c r="BM543" s="1"/>
      <c r="BN543" s="1"/>
      <c r="BO543" s="1"/>
      <c r="BP543" s="1"/>
      <c r="BQ543" s="1"/>
      <c r="BR543" s="1"/>
      <c r="BS543" s="1"/>
      <c r="BT543" s="1"/>
      <c r="BU543" s="1"/>
      <c r="BV543" s="1"/>
      <c r="BW543" s="1"/>
      <c r="BX543" s="1"/>
      <c r="BY543" s="1"/>
      <c r="BZ543" s="1"/>
      <c r="CA543" s="1"/>
      <c r="CB543" s="1"/>
      <c r="CC543" s="1"/>
    </row>
    <row r="544" spans="1:81" ht="18.75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86"/>
      <c r="T544" s="1"/>
      <c r="U544" s="1"/>
      <c r="V544" s="89"/>
      <c r="W544" s="3"/>
      <c r="X544" s="3"/>
      <c r="Y544" s="3"/>
      <c r="Z544" s="3"/>
      <c r="AA544" s="3"/>
      <c r="AB544" s="3"/>
      <c r="AC544" s="3"/>
      <c r="AD544" s="3"/>
      <c r="AE544" s="3"/>
      <c r="AF544" s="1"/>
      <c r="AG544" s="1"/>
      <c r="AH544" s="1"/>
      <c r="AI544" s="1"/>
      <c r="AJ544" s="1"/>
      <c r="AK544" s="1"/>
      <c r="AL544" s="1"/>
      <c r="AM544" s="86"/>
      <c r="AN544" s="1"/>
      <c r="AO544" s="1"/>
      <c r="AP544" s="1"/>
      <c r="AQ544" s="86"/>
      <c r="AR544" s="9"/>
      <c r="AS544" s="9"/>
      <c r="AT544" s="9"/>
      <c r="AU544" s="9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  <c r="BL544" s="1"/>
      <c r="BM544" s="1"/>
      <c r="BN544" s="1"/>
      <c r="BO544" s="1"/>
      <c r="BP544" s="1"/>
      <c r="BQ544" s="1"/>
      <c r="BR544" s="1"/>
      <c r="BS544" s="1"/>
      <c r="BT544" s="1"/>
      <c r="BU544" s="1"/>
      <c r="BV544" s="1"/>
      <c r="BW544" s="1"/>
      <c r="BX544" s="1"/>
      <c r="BY544" s="1"/>
      <c r="BZ544" s="1"/>
      <c r="CA544" s="1"/>
      <c r="CB544" s="1"/>
      <c r="CC544" s="1"/>
    </row>
    <row r="545" spans="1:81" ht="18.75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86"/>
      <c r="T545" s="1"/>
      <c r="U545" s="1"/>
      <c r="V545" s="89"/>
      <c r="W545" s="3"/>
      <c r="X545" s="3"/>
      <c r="Y545" s="3"/>
      <c r="Z545" s="3"/>
      <c r="AA545" s="3"/>
      <c r="AB545" s="3"/>
      <c r="AC545" s="3"/>
      <c r="AD545" s="3"/>
      <c r="AE545" s="3"/>
      <c r="AF545" s="1"/>
      <c r="AG545" s="1"/>
      <c r="AH545" s="1"/>
      <c r="AI545" s="1"/>
      <c r="AJ545" s="1"/>
      <c r="AK545" s="1"/>
      <c r="AL545" s="1"/>
      <c r="AM545" s="86"/>
      <c r="AN545" s="1"/>
      <c r="AO545" s="1"/>
      <c r="AP545" s="1"/>
      <c r="AQ545" s="86"/>
      <c r="AR545" s="9"/>
      <c r="AS545" s="9"/>
      <c r="AT545" s="9"/>
      <c r="AU545" s="9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  <c r="BL545" s="1"/>
      <c r="BM545" s="1"/>
      <c r="BN545" s="1"/>
      <c r="BO545" s="1"/>
      <c r="BP545" s="1"/>
      <c r="BQ545" s="1"/>
      <c r="BR545" s="1"/>
      <c r="BS545" s="1"/>
      <c r="BT545" s="1"/>
      <c r="BU545" s="1"/>
      <c r="BV545" s="1"/>
      <c r="BW545" s="1"/>
      <c r="BX545" s="1"/>
      <c r="BY545" s="1"/>
      <c r="BZ545" s="1"/>
      <c r="CA545" s="1"/>
      <c r="CB545" s="1"/>
      <c r="CC545" s="1"/>
    </row>
    <row r="546" spans="1:81" ht="18.75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86"/>
      <c r="T546" s="1"/>
      <c r="U546" s="1"/>
      <c r="V546" s="89"/>
      <c r="W546" s="3"/>
      <c r="X546" s="3"/>
      <c r="Y546" s="3"/>
      <c r="Z546" s="3"/>
      <c r="AA546" s="3"/>
      <c r="AB546" s="3"/>
      <c r="AC546" s="3"/>
      <c r="AD546" s="3"/>
      <c r="AE546" s="3"/>
      <c r="AF546" s="1"/>
      <c r="AG546" s="1"/>
      <c r="AH546" s="1"/>
      <c r="AI546" s="1"/>
      <c r="AJ546" s="1"/>
      <c r="AK546" s="1"/>
      <c r="AL546" s="1"/>
      <c r="AM546" s="86"/>
      <c r="AN546" s="1"/>
      <c r="AO546" s="1"/>
      <c r="AP546" s="1"/>
      <c r="AQ546" s="86"/>
      <c r="AR546" s="9"/>
      <c r="AS546" s="9"/>
      <c r="AT546" s="9"/>
      <c r="AU546" s="9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  <c r="BL546" s="1"/>
      <c r="BM546" s="1"/>
      <c r="BN546" s="1"/>
      <c r="BO546" s="1"/>
      <c r="BP546" s="1"/>
      <c r="BQ546" s="1"/>
      <c r="BR546" s="1"/>
      <c r="BS546" s="1"/>
      <c r="BT546" s="1"/>
      <c r="BU546" s="1"/>
      <c r="BV546" s="1"/>
      <c r="BW546" s="1"/>
      <c r="BX546" s="1"/>
      <c r="BY546" s="1"/>
      <c r="BZ546" s="1"/>
      <c r="CA546" s="1"/>
      <c r="CB546" s="1"/>
      <c r="CC546" s="1"/>
    </row>
    <row r="547" spans="1:81" ht="18.75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86"/>
      <c r="T547" s="1"/>
      <c r="U547" s="1"/>
      <c r="V547" s="89"/>
      <c r="W547" s="3"/>
      <c r="X547" s="3"/>
      <c r="Y547" s="3"/>
      <c r="Z547" s="3"/>
      <c r="AA547" s="3"/>
      <c r="AB547" s="3"/>
      <c r="AC547" s="3"/>
      <c r="AD547" s="3"/>
      <c r="AE547" s="3"/>
      <c r="AF547" s="1"/>
      <c r="AG547" s="1"/>
      <c r="AH547" s="1"/>
      <c r="AI547" s="1"/>
      <c r="AJ547" s="1"/>
      <c r="AK547" s="1"/>
      <c r="AL547" s="1"/>
      <c r="AM547" s="86"/>
      <c r="AN547" s="1"/>
      <c r="AO547" s="1"/>
      <c r="AP547" s="1"/>
      <c r="AQ547" s="86"/>
      <c r="AR547" s="9"/>
      <c r="AS547" s="9"/>
      <c r="AT547" s="9"/>
      <c r="AU547" s="9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  <c r="BL547" s="1"/>
      <c r="BM547" s="1"/>
      <c r="BN547" s="1"/>
      <c r="BO547" s="1"/>
      <c r="BP547" s="1"/>
      <c r="BQ547" s="1"/>
      <c r="BR547" s="1"/>
      <c r="BS547" s="1"/>
      <c r="BT547" s="1"/>
      <c r="BU547" s="1"/>
      <c r="BV547" s="1"/>
      <c r="BW547" s="1"/>
      <c r="BX547" s="1"/>
      <c r="BY547" s="1"/>
      <c r="BZ547" s="1"/>
      <c r="CA547" s="1"/>
      <c r="CB547" s="1"/>
      <c r="CC547" s="1"/>
    </row>
    <row r="548" spans="1:81" ht="18.75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86"/>
      <c r="T548" s="1"/>
      <c r="U548" s="1"/>
      <c r="V548" s="89"/>
      <c r="W548" s="3"/>
      <c r="X548" s="3"/>
      <c r="Y548" s="3"/>
      <c r="Z548" s="3"/>
      <c r="AA548" s="3"/>
      <c r="AB548" s="3"/>
      <c r="AC548" s="3"/>
      <c r="AD548" s="3"/>
      <c r="AE548" s="3"/>
      <c r="AF548" s="1"/>
      <c r="AG548" s="1"/>
      <c r="AH548" s="1"/>
      <c r="AI548" s="1"/>
      <c r="AJ548" s="1"/>
      <c r="AK548" s="1"/>
      <c r="AL548" s="1"/>
      <c r="AM548" s="86"/>
      <c r="AN548" s="1"/>
      <c r="AO548" s="1"/>
      <c r="AP548" s="1"/>
      <c r="AQ548" s="86"/>
      <c r="AR548" s="9"/>
      <c r="AS548" s="9"/>
      <c r="AT548" s="9"/>
      <c r="AU548" s="9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  <c r="BL548" s="1"/>
      <c r="BM548" s="1"/>
      <c r="BN548" s="1"/>
      <c r="BO548" s="1"/>
      <c r="BP548" s="1"/>
      <c r="BQ548" s="1"/>
      <c r="BR548" s="1"/>
      <c r="BS548" s="1"/>
      <c r="BT548" s="1"/>
      <c r="BU548" s="1"/>
      <c r="BV548" s="1"/>
      <c r="BW548" s="1"/>
      <c r="BX548" s="1"/>
      <c r="BY548" s="1"/>
      <c r="BZ548" s="1"/>
      <c r="CA548" s="1"/>
      <c r="CB548" s="1"/>
      <c r="CC548" s="1"/>
    </row>
    <row r="549" spans="1:81" ht="18.75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86"/>
      <c r="T549" s="1"/>
      <c r="U549" s="1"/>
      <c r="V549" s="89"/>
      <c r="W549" s="3"/>
      <c r="X549" s="3"/>
      <c r="Y549" s="3"/>
      <c r="Z549" s="3"/>
      <c r="AA549" s="3"/>
      <c r="AB549" s="3"/>
      <c r="AC549" s="3"/>
      <c r="AD549" s="3"/>
      <c r="AE549" s="3"/>
      <c r="AF549" s="1"/>
      <c r="AG549" s="1"/>
      <c r="AH549" s="1"/>
      <c r="AI549" s="1"/>
      <c r="AJ549" s="1"/>
      <c r="AK549" s="1"/>
      <c r="AL549" s="1"/>
      <c r="AM549" s="86"/>
      <c r="AN549" s="1"/>
      <c r="AO549" s="1"/>
      <c r="AP549" s="1"/>
      <c r="AQ549" s="86"/>
      <c r="AR549" s="9"/>
      <c r="AS549" s="9"/>
      <c r="AT549" s="9"/>
      <c r="AU549" s="9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  <c r="BL549" s="1"/>
      <c r="BM549" s="1"/>
      <c r="BN549" s="1"/>
      <c r="BO549" s="1"/>
      <c r="BP549" s="1"/>
      <c r="BQ549" s="1"/>
      <c r="BR549" s="1"/>
      <c r="BS549" s="1"/>
      <c r="BT549" s="1"/>
      <c r="BU549" s="1"/>
      <c r="BV549" s="1"/>
      <c r="BW549" s="1"/>
      <c r="BX549" s="1"/>
      <c r="BY549" s="1"/>
      <c r="BZ549" s="1"/>
      <c r="CA549" s="1"/>
      <c r="CB549" s="1"/>
      <c r="CC549" s="1"/>
    </row>
    <row r="550" spans="1:81" ht="18.75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86"/>
      <c r="T550" s="1"/>
      <c r="U550" s="1"/>
      <c r="V550" s="89"/>
      <c r="W550" s="3"/>
      <c r="X550" s="3"/>
      <c r="Y550" s="3"/>
      <c r="Z550" s="3"/>
      <c r="AA550" s="3"/>
      <c r="AB550" s="3"/>
      <c r="AC550" s="3"/>
      <c r="AD550" s="3"/>
      <c r="AE550" s="3"/>
      <c r="AF550" s="1"/>
      <c r="AG550" s="1"/>
      <c r="AH550" s="1"/>
      <c r="AI550" s="1"/>
      <c r="AJ550" s="1"/>
      <c r="AK550" s="1"/>
      <c r="AL550" s="1"/>
      <c r="AM550" s="86"/>
      <c r="AN550" s="1"/>
      <c r="AO550" s="1"/>
      <c r="AP550" s="1"/>
      <c r="AQ550" s="86"/>
      <c r="AR550" s="9"/>
      <c r="AS550" s="9"/>
      <c r="AT550" s="9"/>
      <c r="AU550" s="9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  <c r="BL550" s="1"/>
      <c r="BM550" s="1"/>
      <c r="BN550" s="1"/>
      <c r="BO550" s="1"/>
      <c r="BP550" s="1"/>
      <c r="BQ550" s="1"/>
      <c r="BR550" s="1"/>
      <c r="BS550" s="1"/>
      <c r="BT550" s="1"/>
      <c r="BU550" s="1"/>
      <c r="BV550" s="1"/>
      <c r="BW550" s="1"/>
      <c r="BX550" s="1"/>
      <c r="BY550" s="1"/>
      <c r="BZ550" s="1"/>
      <c r="CA550" s="1"/>
      <c r="CB550" s="1"/>
      <c r="CC550" s="1"/>
    </row>
    <row r="551" spans="1:81" ht="18.75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86"/>
      <c r="T551" s="1"/>
      <c r="U551" s="1"/>
      <c r="V551" s="89"/>
      <c r="W551" s="3"/>
      <c r="X551" s="3"/>
      <c r="Y551" s="3"/>
      <c r="Z551" s="3"/>
      <c r="AA551" s="3"/>
      <c r="AB551" s="3"/>
      <c r="AC551" s="3"/>
      <c r="AD551" s="3"/>
      <c r="AE551" s="3"/>
      <c r="AF551" s="1"/>
      <c r="AG551" s="1"/>
      <c r="AH551" s="1"/>
      <c r="AI551" s="1"/>
      <c r="AJ551" s="1"/>
      <c r="AK551" s="1"/>
      <c r="AL551" s="1"/>
      <c r="AM551" s="86"/>
      <c r="AN551" s="1"/>
      <c r="AO551" s="1"/>
      <c r="AP551" s="1"/>
      <c r="AQ551" s="86"/>
      <c r="AR551" s="9"/>
      <c r="AS551" s="9"/>
      <c r="AT551" s="9"/>
      <c r="AU551" s="9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  <c r="BL551" s="1"/>
      <c r="BM551" s="1"/>
      <c r="BN551" s="1"/>
      <c r="BO551" s="1"/>
      <c r="BP551" s="1"/>
      <c r="BQ551" s="1"/>
      <c r="BR551" s="1"/>
      <c r="BS551" s="1"/>
      <c r="BT551" s="1"/>
      <c r="BU551" s="1"/>
      <c r="BV551" s="1"/>
      <c r="BW551" s="1"/>
      <c r="BX551" s="1"/>
      <c r="BY551" s="1"/>
      <c r="BZ551" s="1"/>
      <c r="CA551" s="1"/>
      <c r="CB551" s="1"/>
      <c r="CC551" s="1"/>
    </row>
    <row r="552" spans="1:81" ht="18.75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86"/>
      <c r="T552" s="1"/>
      <c r="U552" s="1"/>
      <c r="V552" s="89"/>
      <c r="W552" s="3"/>
      <c r="X552" s="3"/>
      <c r="Y552" s="3"/>
      <c r="Z552" s="3"/>
      <c r="AA552" s="3"/>
      <c r="AB552" s="3"/>
      <c r="AC552" s="3"/>
      <c r="AD552" s="3"/>
      <c r="AE552" s="3"/>
      <c r="AF552" s="1"/>
      <c r="AG552" s="1"/>
      <c r="AH552" s="1"/>
      <c r="AI552" s="1"/>
      <c r="AJ552" s="1"/>
      <c r="AK552" s="1"/>
      <c r="AL552" s="1"/>
      <c r="AM552" s="86"/>
      <c r="AN552" s="1"/>
      <c r="AO552" s="1"/>
      <c r="AP552" s="1"/>
      <c r="AQ552" s="86"/>
      <c r="AR552" s="9"/>
      <c r="AS552" s="9"/>
      <c r="AT552" s="9"/>
      <c r="AU552" s="9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  <c r="BL552" s="1"/>
      <c r="BM552" s="1"/>
      <c r="BN552" s="1"/>
      <c r="BO552" s="1"/>
      <c r="BP552" s="1"/>
      <c r="BQ552" s="1"/>
      <c r="BR552" s="1"/>
      <c r="BS552" s="1"/>
      <c r="BT552" s="1"/>
      <c r="BU552" s="1"/>
      <c r="BV552" s="1"/>
      <c r="BW552" s="1"/>
      <c r="BX552" s="1"/>
      <c r="BY552" s="1"/>
      <c r="BZ552" s="1"/>
      <c r="CA552" s="1"/>
      <c r="CB552" s="1"/>
      <c r="CC552" s="1"/>
    </row>
    <row r="553" spans="1:81" ht="18.75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86"/>
      <c r="T553" s="1"/>
      <c r="U553" s="1"/>
      <c r="V553" s="89"/>
      <c r="W553" s="3"/>
      <c r="X553" s="3"/>
      <c r="Y553" s="3"/>
      <c r="Z553" s="3"/>
      <c r="AA553" s="3"/>
      <c r="AB553" s="3"/>
      <c r="AC553" s="3"/>
      <c r="AD553" s="3"/>
      <c r="AE553" s="3"/>
      <c r="AF553" s="1"/>
      <c r="AG553" s="1"/>
      <c r="AH553" s="1"/>
      <c r="AI553" s="1"/>
      <c r="AJ553" s="1"/>
      <c r="AK553" s="1"/>
      <c r="AL553" s="1"/>
      <c r="AM553" s="86"/>
      <c r="AN553" s="1"/>
      <c r="AO553" s="1"/>
      <c r="AP553" s="1"/>
      <c r="AQ553" s="86"/>
      <c r="AR553" s="9"/>
      <c r="AS553" s="9"/>
      <c r="AT553" s="9"/>
      <c r="AU553" s="9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  <c r="BL553" s="1"/>
      <c r="BM553" s="1"/>
      <c r="BN553" s="1"/>
      <c r="BO553" s="1"/>
      <c r="BP553" s="1"/>
      <c r="BQ553" s="1"/>
      <c r="BR553" s="1"/>
      <c r="BS553" s="1"/>
      <c r="BT553" s="1"/>
      <c r="BU553" s="1"/>
      <c r="BV553" s="1"/>
      <c r="BW553" s="1"/>
      <c r="BX553" s="1"/>
      <c r="BY553" s="1"/>
      <c r="BZ553" s="1"/>
      <c r="CA553" s="1"/>
      <c r="CB553" s="1"/>
      <c r="CC553" s="1"/>
    </row>
    <row r="554" spans="1:81" ht="18.75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86"/>
      <c r="T554" s="1"/>
      <c r="U554" s="1"/>
      <c r="V554" s="89"/>
      <c r="W554" s="3"/>
      <c r="X554" s="3"/>
      <c r="Y554" s="3"/>
      <c r="Z554" s="3"/>
      <c r="AA554" s="3"/>
      <c r="AB554" s="3"/>
      <c r="AC554" s="3"/>
      <c r="AD554" s="3"/>
      <c r="AE554" s="3"/>
      <c r="AF554" s="1"/>
      <c r="AG554" s="1"/>
      <c r="AH554" s="1"/>
      <c r="AI554" s="1"/>
      <c r="AJ554" s="1"/>
      <c r="AK554" s="1"/>
      <c r="AL554" s="1"/>
      <c r="AM554" s="86"/>
      <c r="AN554" s="1"/>
      <c r="AO554" s="1"/>
      <c r="AP554" s="1"/>
      <c r="AQ554" s="86"/>
      <c r="AR554" s="9"/>
      <c r="AS554" s="9"/>
      <c r="AT554" s="9"/>
      <c r="AU554" s="9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  <c r="BL554" s="1"/>
      <c r="BM554" s="1"/>
      <c r="BN554" s="1"/>
      <c r="BO554" s="1"/>
      <c r="BP554" s="1"/>
      <c r="BQ554" s="1"/>
      <c r="BR554" s="1"/>
      <c r="BS554" s="1"/>
      <c r="BT554" s="1"/>
      <c r="BU554" s="1"/>
      <c r="BV554" s="1"/>
      <c r="BW554" s="1"/>
      <c r="BX554" s="1"/>
      <c r="BY554" s="1"/>
      <c r="BZ554" s="1"/>
      <c r="CA554" s="1"/>
      <c r="CB554" s="1"/>
      <c r="CC554" s="1"/>
    </row>
    <row r="555" spans="1:81" ht="18.75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86"/>
      <c r="T555" s="1"/>
      <c r="U555" s="1"/>
      <c r="V555" s="89"/>
      <c r="W555" s="3"/>
      <c r="X555" s="3"/>
      <c r="Y555" s="3"/>
      <c r="Z555" s="3"/>
      <c r="AA555" s="3"/>
      <c r="AB555" s="3"/>
      <c r="AC555" s="3"/>
      <c r="AD555" s="3"/>
      <c r="AE555" s="3"/>
      <c r="AF555" s="1"/>
      <c r="AG555" s="1"/>
      <c r="AH555" s="1"/>
      <c r="AI555" s="1"/>
      <c r="AJ555" s="1"/>
      <c r="AK555" s="1"/>
      <c r="AL555" s="1"/>
      <c r="AM555" s="86"/>
      <c r="AN555" s="1"/>
      <c r="AO555" s="1"/>
      <c r="AP555" s="1"/>
      <c r="AQ555" s="86"/>
      <c r="AR555" s="9"/>
      <c r="AS555" s="9"/>
      <c r="AT555" s="9"/>
      <c r="AU555" s="9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  <c r="BL555" s="1"/>
      <c r="BM555" s="1"/>
      <c r="BN555" s="1"/>
      <c r="BO555" s="1"/>
      <c r="BP555" s="1"/>
      <c r="BQ555" s="1"/>
      <c r="BR555" s="1"/>
      <c r="BS555" s="1"/>
      <c r="BT555" s="1"/>
      <c r="BU555" s="1"/>
      <c r="BV555" s="1"/>
      <c r="BW555" s="1"/>
      <c r="BX555" s="1"/>
      <c r="BY555" s="1"/>
      <c r="BZ555" s="1"/>
      <c r="CA555" s="1"/>
      <c r="CB555" s="1"/>
      <c r="CC555" s="1"/>
    </row>
    <row r="556" spans="1:81" ht="18.75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86"/>
      <c r="T556" s="1"/>
      <c r="U556" s="1"/>
      <c r="V556" s="89"/>
      <c r="W556" s="3"/>
      <c r="X556" s="3"/>
      <c r="Y556" s="3"/>
      <c r="Z556" s="3"/>
      <c r="AA556" s="3"/>
      <c r="AB556" s="3"/>
      <c r="AC556" s="3"/>
      <c r="AD556" s="3"/>
      <c r="AE556" s="3"/>
      <c r="AF556" s="1"/>
      <c r="AG556" s="1"/>
      <c r="AH556" s="1"/>
      <c r="AI556" s="1"/>
      <c r="AJ556" s="1"/>
      <c r="AK556" s="1"/>
      <c r="AL556" s="1"/>
      <c r="AM556" s="86"/>
      <c r="AN556" s="1"/>
      <c r="AO556" s="1"/>
      <c r="AP556" s="1"/>
      <c r="AQ556" s="86"/>
      <c r="AR556" s="9"/>
      <c r="AS556" s="9"/>
      <c r="AT556" s="9"/>
      <c r="AU556" s="9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  <c r="BL556" s="1"/>
      <c r="BM556" s="1"/>
      <c r="BN556" s="1"/>
      <c r="BO556" s="1"/>
      <c r="BP556" s="1"/>
      <c r="BQ556" s="1"/>
      <c r="BR556" s="1"/>
      <c r="BS556" s="1"/>
      <c r="BT556" s="1"/>
      <c r="BU556" s="1"/>
      <c r="BV556" s="1"/>
      <c r="BW556" s="1"/>
      <c r="BX556" s="1"/>
      <c r="BY556" s="1"/>
      <c r="BZ556" s="1"/>
      <c r="CA556" s="1"/>
      <c r="CB556" s="1"/>
      <c r="CC556" s="1"/>
    </row>
    <row r="557" spans="1:81" ht="18.75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86"/>
      <c r="T557" s="1"/>
      <c r="U557" s="1"/>
      <c r="V557" s="89"/>
      <c r="W557" s="3"/>
      <c r="X557" s="3"/>
      <c r="Y557" s="3"/>
      <c r="Z557" s="3"/>
      <c r="AA557" s="3"/>
      <c r="AB557" s="3"/>
      <c r="AC557" s="3"/>
      <c r="AD557" s="3"/>
      <c r="AE557" s="3"/>
      <c r="AF557" s="1"/>
      <c r="AG557" s="1"/>
      <c r="AH557" s="1"/>
      <c r="AI557" s="1"/>
      <c r="AJ557" s="1"/>
      <c r="AK557" s="1"/>
      <c r="AL557" s="1"/>
      <c r="AM557" s="86"/>
      <c r="AN557" s="1"/>
      <c r="AO557" s="1"/>
      <c r="AP557" s="1"/>
      <c r="AQ557" s="86"/>
      <c r="AR557" s="9"/>
      <c r="AS557" s="9"/>
      <c r="AT557" s="9"/>
      <c r="AU557" s="9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  <c r="BL557" s="1"/>
      <c r="BM557" s="1"/>
      <c r="BN557" s="1"/>
      <c r="BO557" s="1"/>
      <c r="BP557" s="1"/>
      <c r="BQ557" s="1"/>
      <c r="BR557" s="1"/>
      <c r="BS557" s="1"/>
      <c r="BT557" s="1"/>
      <c r="BU557" s="1"/>
      <c r="BV557" s="1"/>
      <c r="BW557" s="1"/>
      <c r="BX557" s="1"/>
      <c r="BY557" s="1"/>
      <c r="BZ557" s="1"/>
      <c r="CA557" s="1"/>
      <c r="CB557" s="1"/>
      <c r="CC557" s="1"/>
    </row>
    <row r="558" spans="1:81" ht="18.75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86"/>
      <c r="T558" s="1"/>
      <c r="U558" s="1"/>
      <c r="V558" s="89"/>
      <c r="W558" s="3"/>
      <c r="X558" s="3"/>
      <c r="Y558" s="3"/>
      <c r="Z558" s="3"/>
      <c r="AA558" s="3"/>
      <c r="AB558" s="3"/>
      <c r="AC558" s="3"/>
      <c r="AD558" s="3"/>
      <c r="AE558" s="3"/>
      <c r="AF558" s="1"/>
      <c r="AG558" s="1"/>
      <c r="AH558" s="1"/>
      <c r="AI558" s="1"/>
      <c r="AJ558" s="1"/>
      <c r="AK558" s="1"/>
      <c r="AL558" s="1"/>
      <c r="AM558" s="86"/>
      <c r="AN558" s="1"/>
      <c r="AO558" s="1"/>
      <c r="AP558" s="1"/>
      <c r="AQ558" s="86"/>
      <c r="AR558" s="9"/>
      <c r="AS558" s="9"/>
      <c r="AT558" s="9"/>
      <c r="AU558" s="9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  <c r="BL558" s="1"/>
      <c r="BM558" s="1"/>
      <c r="BN558" s="1"/>
      <c r="BO558" s="1"/>
      <c r="BP558" s="1"/>
      <c r="BQ558" s="1"/>
      <c r="BR558" s="1"/>
      <c r="BS558" s="1"/>
      <c r="BT558" s="1"/>
      <c r="BU558" s="1"/>
      <c r="BV558" s="1"/>
      <c r="BW558" s="1"/>
      <c r="BX558" s="1"/>
      <c r="BY558" s="1"/>
      <c r="BZ558" s="1"/>
      <c r="CA558" s="1"/>
      <c r="CB558" s="1"/>
      <c r="CC558" s="1"/>
    </row>
    <row r="559" spans="1:81" ht="18.75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86"/>
      <c r="T559" s="1"/>
      <c r="U559" s="1"/>
      <c r="V559" s="89"/>
      <c r="W559" s="3"/>
      <c r="X559" s="3"/>
      <c r="Y559" s="3"/>
      <c r="Z559" s="3"/>
      <c r="AA559" s="3"/>
      <c r="AB559" s="3"/>
      <c r="AC559" s="3"/>
      <c r="AD559" s="3"/>
      <c r="AE559" s="3"/>
      <c r="AF559" s="1"/>
      <c r="AG559" s="1"/>
      <c r="AH559" s="1"/>
      <c r="AI559" s="1"/>
      <c r="AJ559" s="1"/>
      <c r="AK559" s="1"/>
      <c r="AL559" s="1"/>
      <c r="AM559" s="86"/>
      <c r="AN559" s="1"/>
      <c r="AO559" s="1"/>
      <c r="AP559" s="1"/>
      <c r="AQ559" s="86"/>
      <c r="AR559" s="9"/>
      <c r="AS559" s="9"/>
      <c r="AT559" s="9"/>
      <c r="AU559" s="9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  <c r="BL559" s="1"/>
      <c r="BM559" s="1"/>
      <c r="BN559" s="1"/>
      <c r="BO559" s="1"/>
      <c r="BP559" s="1"/>
      <c r="BQ559" s="1"/>
      <c r="BR559" s="1"/>
      <c r="BS559" s="1"/>
      <c r="BT559" s="1"/>
      <c r="BU559" s="1"/>
      <c r="BV559" s="1"/>
      <c r="BW559" s="1"/>
      <c r="BX559" s="1"/>
      <c r="BY559" s="1"/>
      <c r="BZ559" s="1"/>
      <c r="CA559" s="1"/>
      <c r="CB559" s="1"/>
      <c r="CC559" s="1"/>
    </row>
    <row r="560" spans="1:81" ht="18.75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86"/>
      <c r="T560" s="1"/>
      <c r="U560" s="1"/>
      <c r="V560" s="89"/>
      <c r="W560" s="3"/>
      <c r="X560" s="3"/>
      <c r="Y560" s="3"/>
      <c r="Z560" s="3"/>
      <c r="AA560" s="3"/>
      <c r="AB560" s="3"/>
      <c r="AC560" s="3"/>
      <c r="AD560" s="3"/>
      <c r="AE560" s="3"/>
      <c r="AF560" s="1"/>
      <c r="AG560" s="1"/>
      <c r="AH560" s="1"/>
      <c r="AI560" s="1"/>
      <c r="AJ560" s="1"/>
      <c r="AK560" s="1"/>
      <c r="AL560" s="1"/>
      <c r="AM560" s="86"/>
      <c r="AN560" s="1"/>
      <c r="AO560" s="1"/>
      <c r="AP560" s="1"/>
      <c r="AQ560" s="86"/>
      <c r="AR560" s="9"/>
      <c r="AS560" s="9"/>
      <c r="AT560" s="9"/>
      <c r="AU560" s="9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  <c r="BL560" s="1"/>
      <c r="BM560" s="1"/>
      <c r="BN560" s="1"/>
      <c r="BO560" s="1"/>
      <c r="BP560" s="1"/>
      <c r="BQ560" s="1"/>
      <c r="BR560" s="1"/>
      <c r="BS560" s="1"/>
      <c r="BT560" s="1"/>
      <c r="BU560" s="1"/>
      <c r="BV560" s="1"/>
      <c r="BW560" s="1"/>
      <c r="BX560" s="1"/>
      <c r="BY560" s="1"/>
      <c r="BZ560" s="1"/>
      <c r="CA560" s="1"/>
      <c r="CB560" s="1"/>
      <c r="CC560" s="1"/>
    </row>
    <row r="561" spans="1:81" ht="18.75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86"/>
      <c r="T561" s="1"/>
      <c r="U561" s="1"/>
      <c r="V561" s="89"/>
      <c r="W561" s="3"/>
      <c r="X561" s="3"/>
      <c r="Y561" s="3"/>
      <c r="Z561" s="3"/>
      <c r="AA561" s="3"/>
      <c r="AB561" s="3"/>
      <c r="AC561" s="3"/>
      <c r="AD561" s="3"/>
      <c r="AE561" s="3"/>
      <c r="AF561" s="1"/>
      <c r="AG561" s="1"/>
      <c r="AH561" s="1"/>
      <c r="AI561" s="1"/>
      <c r="AJ561" s="1"/>
      <c r="AK561" s="1"/>
      <c r="AL561" s="1"/>
      <c r="AM561" s="86"/>
      <c r="AN561" s="1"/>
      <c r="AO561" s="1"/>
      <c r="AP561" s="1"/>
      <c r="AQ561" s="86"/>
      <c r="AR561" s="9"/>
      <c r="AS561" s="9"/>
      <c r="AT561" s="9"/>
      <c r="AU561" s="9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  <c r="BL561" s="1"/>
      <c r="BM561" s="1"/>
      <c r="BN561" s="1"/>
      <c r="BO561" s="1"/>
      <c r="BP561" s="1"/>
      <c r="BQ561" s="1"/>
      <c r="BR561" s="1"/>
      <c r="BS561" s="1"/>
      <c r="BT561" s="1"/>
      <c r="BU561" s="1"/>
      <c r="BV561" s="1"/>
      <c r="BW561" s="1"/>
      <c r="BX561" s="1"/>
      <c r="BY561" s="1"/>
      <c r="BZ561" s="1"/>
      <c r="CA561" s="1"/>
      <c r="CB561" s="1"/>
      <c r="CC561" s="1"/>
    </row>
    <row r="562" spans="1:81" ht="18.75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86"/>
      <c r="T562" s="1"/>
      <c r="U562" s="1"/>
      <c r="V562" s="89"/>
      <c r="W562" s="3"/>
      <c r="X562" s="3"/>
      <c r="Y562" s="3"/>
      <c r="Z562" s="3"/>
      <c r="AA562" s="3"/>
      <c r="AB562" s="3"/>
      <c r="AC562" s="3"/>
      <c r="AD562" s="3"/>
      <c r="AE562" s="3"/>
      <c r="AF562" s="1"/>
      <c r="AG562" s="1"/>
      <c r="AH562" s="1"/>
      <c r="AI562" s="1"/>
      <c r="AJ562" s="1"/>
      <c r="AK562" s="1"/>
      <c r="AL562" s="1"/>
      <c r="AM562" s="86"/>
      <c r="AN562" s="1"/>
      <c r="AO562" s="1"/>
      <c r="AP562" s="1"/>
      <c r="AQ562" s="86"/>
      <c r="AR562" s="9"/>
      <c r="AS562" s="9"/>
      <c r="AT562" s="9"/>
      <c r="AU562" s="9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  <c r="BL562" s="1"/>
      <c r="BM562" s="1"/>
      <c r="BN562" s="1"/>
      <c r="BO562" s="1"/>
      <c r="BP562" s="1"/>
      <c r="BQ562" s="1"/>
      <c r="BR562" s="1"/>
      <c r="BS562" s="1"/>
      <c r="BT562" s="1"/>
      <c r="BU562" s="1"/>
      <c r="BV562" s="1"/>
      <c r="BW562" s="1"/>
      <c r="BX562" s="1"/>
      <c r="BY562" s="1"/>
      <c r="BZ562" s="1"/>
      <c r="CA562" s="1"/>
      <c r="CB562" s="1"/>
      <c r="CC562" s="1"/>
    </row>
    <row r="563" spans="1:81" ht="18.75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86"/>
      <c r="T563" s="1"/>
      <c r="U563" s="1"/>
      <c r="V563" s="89"/>
      <c r="W563" s="3"/>
      <c r="X563" s="3"/>
      <c r="Y563" s="3"/>
      <c r="Z563" s="3"/>
      <c r="AA563" s="3"/>
      <c r="AB563" s="3"/>
      <c r="AC563" s="3"/>
      <c r="AD563" s="3"/>
      <c r="AE563" s="3"/>
      <c r="AF563" s="1"/>
      <c r="AG563" s="1"/>
      <c r="AH563" s="1"/>
      <c r="AI563" s="1"/>
      <c r="AJ563" s="1"/>
      <c r="AK563" s="1"/>
      <c r="AL563" s="1"/>
      <c r="AM563" s="86"/>
      <c r="AN563" s="1"/>
      <c r="AO563" s="1"/>
      <c r="AP563" s="1"/>
      <c r="AQ563" s="86"/>
      <c r="AR563" s="9"/>
      <c r="AS563" s="9"/>
      <c r="AT563" s="9"/>
      <c r="AU563" s="9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  <c r="BL563" s="1"/>
      <c r="BM563" s="1"/>
      <c r="BN563" s="1"/>
      <c r="BO563" s="1"/>
      <c r="BP563" s="1"/>
      <c r="BQ563" s="1"/>
      <c r="BR563" s="1"/>
      <c r="BS563" s="1"/>
      <c r="BT563" s="1"/>
      <c r="BU563" s="1"/>
      <c r="BV563" s="1"/>
      <c r="BW563" s="1"/>
      <c r="BX563" s="1"/>
      <c r="BY563" s="1"/>
      <c r="BZ563" s="1"/>
      <c r="CA563" s="1"/>
      <c r="CB563" s="1"/>
      <c r="CC563" s="1"/>
    </row>
    <row r="564" spans="1:81" ht="18.75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86"/>
      <c r="T564" s="1"/>
      <c r="U564" s="1"/>
      <c r="V564" s="89"/>
      <c r="W564" s="3"/>
      <c r="X564" s="3"/>
      <c r="Y564" s="3"/>
      <c r="Z564" s="3"/>
      <c r="AA564" s="3"/>
      <c r="AB564" s="3"/>
      <c r="AC564" s="3"/>
      <c r="AD564" s="3"/>
      <c r="AE564" s="3"/>
      <c r="AF564" s="1"/>
      <c r="AG564" s="1"/>
      <c r="AH564" s="1"/>
      <c r="AI564" s="1"/>
      <c r="AJ564" s="1"/>
      <c r="AK564" s="1"/>
      <c r="AL564" s="1"/>
      <c r="AM564" s="86"/>
      <c r="AN564" s="1"/>
      <c r="AO564" s="1"/>
      <c r="AP564" s="1"/>
      <c r="AQ564" s="86"/>
      <c r="AR564" s="9"/>
      <c r="AS564" s="9"/>
      <c r="AT564" s="9"/>
      <c r="AU564" s="9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  <c r="BL564" s="1"/>
      <c r="BM564" s="1"/>
      <c r="BN564" s="1"/>
      <c r="BO564" s="1"/>
      <c r="BP564" s="1"/>
      <c r="BQ564" s="1"/>
      <c r="BR564" s="1"/>
      <c r="BS564" s="1"/>
      <c r="BT564" s="1"/>
      <c r="BU564" s="1"/>
      <c r="BV564" s="1"/>
      <c r="BW564" s="1"/>
      <c r="BX564" s="1"/>
      <c r="BY564" s="1"/>
      <c r="BZ564" s="1"/>
      <c r="CA564" s="1"/>
      <c r="CB564" s="1"/>
      <c r="CC564" s="1"/>
    </row>
    <row r="565" spans="1:81" ht="18.75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86"/>
      <c r="T565" s="1"/>
      <c r="U565" s="1"/>
      <c r="V565" s="89"/>
      <c r="W565" s="3"/>
      <c r="X565" s="3"/>
      <c r="Y565" s="3"/>
      <c r="Z565" s="3"/>
      <c r="AA565" s="3"/>
      <c r="AB565" s="3"/>
      <c r="AC565" s="3"/>
      <c r="AD565" s="3"/>
      <c r="AE565" s="3"/>
      <c r="AF565" s="1"/>
      <c r="AG565" s="1"/>
      <c r="AH565" s="1"/>
      <c r="AI565" s="1"/>
      <c r="AJ565" s="1"/>
      <c r="AK565" s="1"/>
      <c r="AL565" s="1"/>
      <c r="AM565" s="86"/>
      <c r="AN565" s="1"/>
      <c r="AO565" s="1"/>
      <c r="AP565" s="1"/>
      <c r="AQ565" s="86"/>
      <c r="AR565" s="9"/>
      <c r="AS565" s="9"/>
      <c r="AT565" s="9"/>
      <c r="AU565" s="9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  <c r="BL565" s="1"/>
      <c r="BM565" s="1"/>
      <c r="BN565" s="1"/>
      <c r="BO565" s="1"/>
      <c r="BP565" s="1"/>
      <c r="BQ565" s="1"/>
      <c r="BR565" s="1"/>
      <c r="BS565" s="1"/>
      <c r="BT565" s="1"/>
      <c r="BU565" s="1"/>
      <c r="BV565" s="1"/>
      <c r="BW565" s="1"/>
      <c r="BX565" s="1"/>
      <c r="BY565" s="1"/>
      <c r="BZ565" s="1"/>
      <c r="CA565" s="1"/>
      <c r="CB565" s="1"/>
      <c r="CC565" s="1"/>
    </row>
    <row r="566" spans="1:81" ht="18.75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86"/>
      <c r="T566" s="1"/>
      <c r="U566" s="1"/>
      <c r="V566" s="89"/>
      <c r="W566" s="3"/>
      <c r="X566" s="3"/>
      <c r="Y566" s="3"/>
      <c r="Z566" s="3"/>
      <c r="AA566" s="3"/>
      <c r="AB566" s="3"/>
      <c r="AC566" s="3"/>
      <c r="AD566" s="3"/>
      <c r="AE566" s="3"/>
      <c r="AF566" s="1"/>
      <c r="AG566" s="1"/>
      <c r="AH566" s="1"/>
      <c r="AI566" s="1"/>
      <c r="AJ566" s="1"/>
      <c r="AK566" s="1"/>
      <c r="AL566" s="1"/>
      <c r="AM566" s="86"/>
      <c r="AN566" s="1"/>
      <c r="AO566" s="1"/>
      <c r="AP566" s="1"/>
      <c r="AQ566" s="86"/>
      <c r="AR566" s="9"/>
      <c r="AS566" s="9"/>
      <c r="AT566" s="9"/>
      <c r="AU566" s="9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  <c r="BL566" s="1"/>
      <c r="BM566" s="1"/>
      <c r="BN566" s="1"/>
      <c r="BO566" s="1"/>
      <c r="BP566" s="1"/>
      <c r="BQ566" s="1"/>
      <c r="BR566" s="1"/>
      <c r="BS566" s="1"/>
      <c r="BT566" s="1"/>
      <c r="BU566" s="1"/>
      <c r="BV566" s="1"/>
      <c r="BW566" s="1"/>
      <c r="BX566" s="1"/>
      <c r="BY566" s="1"/>
      <c r="BZ566" s="1"/>
      <c r="CA566" s="1"/>
      <c r="CB566" s="1"/>
      <c r="CC566" s="1"/>
    </row>
    <row r="567" spans="1:81" ht="18.75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86"/>
      <c r="T567" s="1"/>
      <c r="U567" s="1"/>
      <c r="V567" s="89"/>
      <c r="W567" s="3"/>
      <c r="X567" s="3"/>
      <c r="Y567" s="3"/>
      <c r="Z567" s="3"/>
      <c r="AA567" s="3"/>
      <c r="AB567" s="3"/>
      <c r="AC567" s="3"/>
      <c r="AD567" s="3"/>
      <c r="AE567" s="3"/>
      <c r="AF567" s="1"/>
      <c r="AG567" s="1"/>
      <c r="AH567" s="1"/>
      <c r="AI567" s="1"/>
      <c r="AJ567" s="1"/>
      <c r="AK567" s="1"/>
      <c r="AL567" s="1"/>
      <c r="AM567" s="86"/>
      <c r="AN567" s="1"/>
      <c r="AO567" s="1"/>
      <c r="AP567" s="1"/>
      <c r="AQ567" s="86"/>
      <c r="AR567" s="9"/>
      <c r="AS567" s="9"/>
      <c r="AT567" s="9"/>
      <c r="AU567" s="9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  <c r="BL567" s="1"/>
      <c r="BM567" s="1"/>
      <c r="BN567" s="1"/>
      <c r="BO567" s="1"/>
      <c r="BP567" s="1"/>
      <c r="BQ567" s="1"/>
      <c r="BR567" s="1"/>
      <c r="BS567" s="1"/>
      <c r="BT567" s="1"/>
      <c r="BU567" s="1"/>
      <c r="BV567" s="1"/>
      <c r="BW567" s="1"/>
      <c r="BX567" s="1"/>
      <c r="BY567" s="1"/>
      <c r="BZ567" s="1"/>
      <c r="CA567" s="1"/>
      <c r="CB567" s="1"/>
      <c r="CC567" s="1"/>
    </row>
    <row r="568" spans="1:81" ht="18.75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86"/>
      <c r="T568" s="1"/>
      <c r="U568" s="1"/>
      <c r="V568" s="89"/>
      <c r="W568" s="3"/>
      <c r="X568" s="3"/>
      <c r="Y568" s="3"/>
      <c r="Z568" s="3"/>
      <c r="AA568" s="3"/>
      <c r="AB568" s="3"/>
      <c r="AC568" s="3"/>
      <c r="AD568" s="3"/>
      <c r="AE568" s="3"/>
      <c r="AF568" s="1"/>
      <c r="AG568" s="1"/>
      <c r="AH568" s="1"/>
      <c r="AI568" s="1"/>
      <c r="AJ568" s="1"/>
      <c r="AK568" s="1"/>
      <c r="AL568" s="1"/>
      <c r="AM568" s="86"/>
      <c r="AN568" s="1"/>
      <c r="AO568" s="1"/>
      <c r="AP568" s="1"/>
      <c r="AQ568" s="86"/>
      <c r="AR568" s="9"/>
      <c r="AS568" s="9"/>
      <c r="AT568" s="9"/>
      <c r="AU568" s="9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  <c r="BL568" s="1"/>
      <c r="BM568" s="1"/>
      <c r="BN568" s="1"/>
      <c r="BO568" s="1"/>
      <c r="BP568" s="1"/>
      <c r="BQ568" s="1"/>
      <c r="BR568" s="1"/>
      <c r="BS568" s="1"/>
      <c r="BT568" s="1"/>
      <c r="BU568" s="1"/>
      <c r="BV568" s="1"/>
      <c r="BW568" s="1"/>
      <c r="BX568" s="1"/>
      <c r="BY568" s="1"/>
      <c r="BZ568" s="1"/>
      <c r="CA568" s="1"/>
      <c r="CB568" s="1"/>
      <c r="CC568" s="1"/>
    </row>
    <row r="569" spans="1:81" ht="18.75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86"/>
      <c r="T569" s="1"/>
      <c r="U569" s="1"/>
      <c r="V569" s="89"/>
      <c r="W569" s="3"/>
      <c r="X569" s="3"/>
      <c r="Y569" s="3"/>
      <c r="Z569" s="3"/>
      <c r="AA569" s="3"/>
      <c r="AB569" s="3"/>
      <c r="AC569" s="3"/>
      <c r="AD569" s="3"/>
      <c r="AE569" s="3"/>
      <c r="AF569" s="1"/>
      <c r="AG569" s="1"/>
      <c r="AH569" s="1"/>
      <c r="AI569" s="1"/>
      <c r="AJ569" s="1"/>
      <c r="AK569" s="1"/>
      <c r="AL569" s="1"/>
      <c r="AM569" s="86"/>
      <c r="AN569" s="1"/>
      <c r="AO569" s="1"/>
      <c r="AP569" s="1"/>
      <c r="AQ569" s="86"/>
      <c r="AR569" s="9"/>
      <c r="AS569" s="9"/>
      <c r="AT569" s="9"/>
      <c r="AU569" s="9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  <c r="BL569" s="1"/>
      <c r="BM569" s="1"/>
      <c r="BN569" s="1"/>
      <c r="BO569" s="1"/>
      <c r="BP569" s="1"/>
      <c r="BQ569" s="1"/>
      <c r="BR569" s="1"/>
      <c r="BS569" s="1"/>
      <c r="BT569" s="1"/>
      <c r="BU569" s="1"/>
      <c r="BV569" s="1"/>
      <c r="BW569" s="1"/>
      <c r="BX569" s="1"/>
      <c r="BY569" s="1"/>
      <c r="BZ569" s="1"/>
      <c r="CA569" s="1"/>
      <c r="CB569" s="1"/>
      <c r="CC569" s="1"/>
    </row>
    <row r="570" spans="1:81" ht="18.75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86"/>
      <c r="T570" s="1"/>
      <c r="U570" s="1"/>
      <c r="V570" s="89"/>
      <c r="W570" s="3"/>
      <c r="X570" s="3"/>
      <c r="Y570" s="3"/>
      <c r="Z570" s="3"/>
      <c r="AA570" s="3"/>
      <c r="AB570" s="3"/>
      <c r="AC570" s="3"/>
      <c r="AD570" s="3"/>
      <c r="AE570" s="3"/>
      <c r="AF570" s="1"/>
      <c r="AG570" s="1"/>
      <c r="AH570" s="1"/>
      <c r="AI570" s="1"/>
      <c r="AJ570" s="1"/>
      <c r="AK570" s="1"/>
      <c r="AL570" s="1"/>
      <c r="AM570" s="86"/>
      <c r="AN570" s="1"/>
      <c r="AO570" s="1"/>
      <c r="AP570" s="1"/>
      <c r="AQ570" s="86"/>
      <c r="AR570" s="9"/>
      <c r="AS570" s="9"/>
      <c r="AT570" s="9"/>
      <c r="AU570" s="9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  <c r="BL570" s="1"/>
      <c r="BM570" s="1"/>
      <c r="BN570" s="1"/>
      <c r="BO570" s="1"/>
      <c r="BP570" s="1"/>
      <c r="BQ570" s="1"/>
      <c r="BR570" s="1"/>
      <c r="BS570" s="1"/>
      <c r="BT570" s="1"/>
      <c r="BU570" s="1"/>
      <c r="BV570" s="1"/>
      <c r="BW570" s="1"/>
      <c r="BX570" s="1"/>
      <c r="BY570" s="1"/>
      <c r="BZ570" s="1"/>
      <c r="CA570" s="1"/>
      <c r="CB570" s="1"/>
      <c r="CC570" s="1"/>
    </row>
    <row r="571" spans="1:81" ht="18.75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86"/>
      <c r="T571" s="1"/>
      <c r="U571" s="1"/>
      <c r="V571" s="89"/>
      <c r="W571" s="3"/>
      <c r="X571" s="3"/>
      <c r="Y571" s="3"/>
      <c r="Z571" s="3"/>
      <c r="AA571" s="3"/>
      <c r="AB571" s="3"/>
      <c r="AC571" s="3"/>
      <c r="AD571" s="3"/>
      <c r="AE571" s="3"/>
      <c r="AF571" s="1"/>
      <c r="AG571" s="1"/>
      <c r="AH571" s="1"/>
      <c r="AI571" s="1"/>
      <c r="AJ571" s="1"/>
      <c r="AK571" s="1"/>
      <c r="AL571" s="1"/>
      <c r="AM571" s="86"/>
      <c r="AN571" s="1"/>
      <c r="AO571" s="1"/>
      <c r="AP571" s="1"/>
      <c r="AQ571" s="86"/>
      <c r="AR571" s="9"/>
      <c r="AS571" s="9"/>
      <c r="AT571" s="9"/>
      <c r="AU571" s="9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  <c r="BL571" s="1"/>
      <c r="BM571" s="1"/>
      <c r="BN571" s="1"/>
      <c r="BO571" s="1"/>
      <c r="BP571" s="1"/>
      <c r="BQ571" s="1"/>
      <c r="BR571" s="1"/>
      <c r="BS571" s="1"/>
      <c r="BT571" s="1"/>
      <c r="BU571" s="1"/>
      <c r="BV571" s="1"/>
      <c r="BW571" s="1"/>
      <c r="BX571" s="1"/>
      <c r="BY571" s="1"/>
      <c r="BZ571" s="1"/>
      <c r="CA571" s="1"/>
      <c r="CB571" s="1"/>
      <c r="CC571" s="1"/>
    </row>
    <row r="572" spans="1:81" ht="18.75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86"/>
      <c r="T572" s="1"/>
      <c r="U572" s="1"/>
      <c r="V572" s="89"/>
      <c r="W572" s="3"/>
      <c r="X572" s="3"/>
      <c r="Y572" s="3"/>
      <c r="Z572" s="3"/>
      <c r="AA572" s="3"/>
      <c r="AB572" s="3"/>
      <c r="AC572" s="3"/>
      <c r="AD572" s="3"/>
      <c r="AE572" s="3"/>
      <c r="AF572" s="1"/>
      <c r="AG572" s="1"/>
      <c r="AH572" s="1"/>
      <c r="AI572" s="1"/>
      <c r="AJ572" s="1"/>
      <c r="AK572" s="1"/>
      <c r="AL572" s="1"/>
      <c r="AM572" s="86"/>
      <c r="AN572" s="1"/>
      <c r="AO572" s="1"/>
      <c r="AP572" s="1"/>
      <c r="AQ572" s="86"/>
      <c r="AR572" s="9"/>
      <c r="AS572" s="9"/>
      <c r="AT572" s="9"/>
      <c r="AU572" s="9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  <c r="BL572" s="1"/>
      <c r="BM572" s="1"/>
      <c r="BN572" s="1"/>
      <c r="BO572" s="1"/>
      <c r="BP572" s="1"/>
      <c r="BQ572" s="1"/>
      <c r="BR572" s="1"/>
      <c r="BS572" s="1"/>
      <c r="BT572" s="1"/>
      <c r="BU572" s="1"/>
      <c r="BV572" s="1"/>
      <c r="BW572" s="1"/>
      <c r="BX572" s="1"/>
      <c r="BY572" s="1"/>
      <c r="BZ572" s="1"/>
      <c r="CA572" s="1"/>
      <c r="CB572" s="1"/>
      <c r="CC572" s="1"/>
    </row>
    <row r="573" spans="1:81" ht="18.75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86"/>
      <c r="T573" s="1"/>
      <c r="U573" s="1"/>
      <c r="V573" s="89"/>
      <c r="W573" s="3"/>
      <c r="X573" s="3"/>
      <c r="Y573" s="3"/>
      <c r="Z573" s="3"/>
      <c r="AA573" s="3"/>
      <c r="AB573" s="3"/>
      <c r="AC573" s="3"/>
      <c r="AD573" s="3"/>
      <c r="AE573" s="3"/>
      <c r="AF573" s="1"/>
      <c r="AG573" s="1"/>
      <c r="AH573" s="1"/>
      <c r="AI573" s="1"/>
      <c r="AJ573" s="1"/>
      <c r="AK573" s="1"/>
      <c r="AL573" s="1"/>
      <c r="AM573" s="86"/>
      <c r="AN573" s="1"/>
      <c r="AO573" s="1"/>
      <c r="AP573" s="1"/>
      <c r="AQ573" s="86"/>
      <c r="AR573" s="9"/>
      <c r="AS573" s="9"/>
      <c r="AT573" s="9"/>
      <c r="AU573" s="9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  <c r="BL573" s="1"/>
      <c r="BM573" s="1"/>
      <c r="BN573" s="1"/>
      <c r="BO573" s="1"/>
      <c r="BP573" s="1"/>
      <c r="BQ573" s="1"/>
      <c r="BR573" s="1"/>
      <c r="BS573" s="1"/>
      <c r="BT573" s="1"/>
      <c r="BU573" s="1"/>
      <c r="BV573" s="1"/>
      <c r="BW573" s="1"/>
      <c r="BX573" s="1"/>
      <c r="BY573" s="1"/>
      <c r="BZ573" s="1"/>
      <c r="CA573" s="1"/>
      <c r="CB573" s="1"/>
      <c r="CC573" s="1"/>
    </row>
    <row r="574" spans="1:81" ht="18.75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86"/>
      <c r="T574" s="1"/>
      <c r="U574" s="1"/>
      <c r="V574" s="89"/>
      <c r="W574" s="3"/>
      <c r="X574" s="3"/>
      <c r="Y574" s="3"/>
      <c r="Z574" s="3"/>
      <c r="AA574" s="3"/>
      <c r="AB574" s="3"/>
      <c r="AC574" s="3"/>
      <c r="AD574" s="3"/>
      <c r="AE574" s="3"/>
      <c r="AF574" s="1"/>
      <c r="AG574" s="1"/>
      <c r="AH574" s="1"/>
      <c r="AI574" s="1"/>
      <c r="AJ574" s="1"/>
      <c r="AK574" s="1"/>
      <c r="AL574" s="1"/>
      <c r="AM574" s="86"/>
      <c r="AN574" s="1"/>
      <c r="AO574" s="1"/>
      <c r="AP574" s="1"/>
      <c r="AQ574" s="86"/>
      <c r="AR574" s="9"/>
      <c r="AS574" s="9"/>
      <c r="AT574" s="9"/>
      <c r="AU574" s="9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  <c r="BL574" s="1"/>
      <c r="BM574" s="1"/>
      <c r="BN574" s="1"/>
      <c r="BO574" s="1"/>
      <c r="BP574" s="1"/>
      <c r="BQ574" s="1"/>
      <c r="BR574" s="1"/>
      <c r="BS574" s="1"/>
      <c r="BT574" s="1"/>
      <c r="BU574" s="1"/>
      <c r="BV574" s="1"/>
      <c r="BW574" s="1"/>
      <c r="BX574" s="1"/>
      <c r="BY574" s="1"/>
      <c r="BZ574" s="1"/>
      <c r="CA574" s="1"/>
      <c r="CB574" s="1"/>
      <c r="CC574" s="1"/>
    </row>
    <row r="575" spans="1:81" ht="18.75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86"/>
      <c r="T575" s="1"/>
      <c r="U575" s="1"/>
      <c r="V575" s="89"/>
      <c r="W575" s="3"/>
      <c r="X575" s="3"/>
      <c r="Y575" s="3"/>
      <c r="Z575" s="3"/>
      <c r="AA575" s="3"/>
      <c r="AB575" s="3"/>
      <c r="AC575" s="3"/>
      <c r="AD575" s="3"/>
      <c r="AE575" s="3"/>
      <c r="AF575" s="1"/>
      <c r="AG575" s="1"/>
      <c r="AH575" s="1"/>
      <c r="AI575" s="1"/>
      <c r="AJ575" s="1"/>
      <c r="AK575" s="1"/>
      <c r="AL575" s="1"/>
      <c r="AM575" s="86"/>
      <c r="AN575" s="1"/>
      <c r="AO575" s="1"/>
      <c r="AP575" s="1"/>
      <c r="AQ575" s="86"/>
      <c r="AR575" s="9"/>
      <c r="AS575" s="9"/>
      <c r="AT575" s="9"/>
      <c r="AU575" s="9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  <c r="BL575" s="1"/>
      <c r="BM575" s="1"/>
      <c r="BN575" s="1"/>
      <c r="BO575" s="1"/>
      <c r="BP575" s="1"/>
      <c r="BQ575" s="1"/>
      <c r="BR575" s="1"/>
      <c r="BS575" s="1"/>
      <c r="BT575" s="1"/>
      <c r="BU575" s="1"/>
      <c r="BV575" s="1"/>
      <c r="BW575" s="1"/>
      <c r="BX575" s="1"/>
      <c r="BY575" s="1"/>
      <c r="BZ575" s="1"/>
      <c r="CA575" s="1"/>
      <c r="CB575" s="1"/>
      <c r="CC575" s="1"/>
    </row>
    <row r="576" spans="1:81" ht="18.75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86"/>
      <c r="T576" s="1"/>
      <c r="U576" s="1"/>
      <c r="V576" s="89"/>
      <c r="W576" s="3"/>
      <c r="X576" s="3"/>
      <c r="Y576" s="3"/>
      <c r="Z576" s="3"/>
      <c r="AA576" s="3"/>
      <c r="AB576" s="3"/>
      <c r="AC576" s="3"/>
      <c r="AD576" s="3"/>
      <c r="AE576" s="3"/>
      <c r="AF576" s="1"/>
      <c r="AG576" s="1"/>
      <c r="AH576" s="1"/>
      <c r="AI576" s="1"/>
      <c r="AJ576" s="1"/>
      <c r="AK576" s="1"/>
      <c r="AL576" s="1"/>
      <c r="AM576" s="86"/>
      <c r="AN576" s="1"/>
      <c r="AO576" s="1"/>
      <c r="AP576" s="1"/>
      <c r="AQ576" s="86"/>
      <c r="AR576" s="9"/>
      <c r="AS576" s="9"/>
      <c r="AT576" s="9"/>
      <c r="AU576" s="9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  <c r="BL576" s="1"/>
      <c r="BM576" s="1"/>
      <c r="BN576" s="1"/>
      <c r="BO576" s="1"/>
      <c r="BP576" s="1"/>
      <c r="BQ576" s="1"/>
      <c r="BR576" s="1"/>
      <c r="BS576" s="1"/>
      <c r="BT576" s="1"/>
      <c r="BU576" s="1"/>
      <c r="BV576" s="1"/>
      <c r="BW576" s="1"/>
      <c r="BX576" s="1"/>
      <c r="BY576" s="1"/>
      <c r="BZ576" s="1"/>
      <c r="CA576" s="1"/>
      <c r="CB576" s="1"/>
      <c r="CC576" s="1"/>
    </row>
    <row r="577" spans="1:81" ht="18.75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86"/>
      <c r="T577" s="1"/>
      <c r="U577" s="1"/>
      <c r="V577" s="89"/>
      <c r="W577" s="3"/>
      <c r="X577" s="3"/>
      <c r="Y577" s="3"/>
      <c r="Z577" s="3"/>
      <c r="AA577" s="3"/>
      <c r="AB577" s="3"/>
      <c r="AC577" s="3"/>
      <c r="AD577" s="3"/>
      <c r="AE577" s="3"/>
      <c r="AF577" s="1"/>
      <c r="AG577" s="1"/>
      <c r="AH577" s="1"/>
      <c r="AI577" s="1"/>
      <c r="AJ577" s="1"/>
      <c r="AK577" s="1"/>
      <c r="AL577" s="1"/>
      <c r="AM577" s="86"/>
      <c r="AN577" s="1"/>
      <c r="AO577" s="1"/>
      <c r="AP577" s="1"/>
      <c r="AQ577" s="86"/>
      <c r="AR577" s="9"/>
      <c r="AS577" s="9"/>
      <c r="AT577" s="9"/>
      <c r="AU577" s="9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  <c r="BL577" s="1"/>
      <c r="BM577" s="1"/>
      <c r="BN577" s="1"/>
      <c r="BO577" s="1"/>
      <c r="BP577" s="1"/>
      <c r="BQ577" s="1"/>
      <c r="BR577" s="1"/>
      <c r="BS577" s="1"/>
      <c r="BT577" s="1"/>
      <c r="BU577" s="1"/>
      <c r="BV577" s="1"/>
      <c r="BW577" s="1"/>
      <c r="BX577" s="1"/>
      <c r="BY577" s="1"/>
      <c r="BZ577" s="1"/>
      <c r="CA577" s="1"/>
      <c r="CB577" s="1"/>
      <c r="CC577" s="1"/>
    </row>
    <row r="578" spans="1:81" ht="18.75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86"/>
      <c r="T578" s="1"/>
      <c r="U578" s="1"/>
      <c r="V578" s="89"/>
      <c r="W578" s="3"/>
      <c r="X578" s="3"/>
      <c r="Y578" s="3"/>
      <c r="Z578" s="3"/>
      <c r="AA578" s="3"/>
      <c r="AB578" s="3"/>
      <c r="AC578" s="3"/>
      <c r="AD578" s="3"/>
      <c r="AE578" s="3"/>
      <c r="AF578" s="1"/>
      <c r="AG578" s="1"/>
      <c r="AH578" s="1"/>
      <c r="AI578" s="1"/>
      <c r="AJ578" s="1"/>
      <c r="AK578" s="1"/>
      <c r="AL578" s="1"/>
      <c r="AM578" s="86"/>
      <c r="AN578" s="1"/>
      <c r="AO578" s="1"/>
      <c r="AP578" s="1"/>
      <c r="AQ578" s="86"/>
      <c r="AR578" s="9"/>
      <c r="AS578" s="9"/>
      <c r="AT578" s="9"/>
      <c r="AU578" s="9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  <c r="BL578" s="1"/>
      <c r="BM578" s="1"/>
      <c r="BN578" s="1"/>
      <c r="BO578" s="1"/>
      <c r="BP578" s="1"/>
      <c r="BQ578" s="1"/>
      <c r="BR578" s="1"/>
      <c r="BS578" s="1"/>
      <c r="BT578" s="1"/>
      <c r="BU578" s="1"/>
      <c r="BV578" s="1"/>
      <c r="BW578" s="1"/>
      <c r="BX578" s="1"/>
      <c r="BY578" s="1"/>
      <c r="BZ578" s="1"/>
      <c r="CA578" s="1"/>
      <c r="CB578" s="1"/>
      <c r="CC578" s="1"/>
    </row>
    <row r="579" spans="1:81" ht="18.75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86"/>
      <c r="T579" s="1"/>
      <c r="U579" s="1"/>
      <c r="V579" s="89"/>
      <c r="W579" s="3"/>
      <c r="X579" s="3"/>
      <c r="Y579" s="3"/>
      <c r="Z579" s="3"/>
      <c r="AA579" s="3"/>
      <c r="AB579" s="3"/>
      <c r="AC579" s="3"/>
      <c r="AD579" s="3"/>
      <c r="AE579" s="3"/>
      <c r="AF579" s="1"/>
      <c r="AG579" s="1"/>
      <c r="AH579" s="1"/>
      <c r="AI579" s="1"/>
      <c r="AJ579" s="1"/>
      <c r="AK579" s="1"/>
      <c r="AL579" s="1"/>
      <c r="AM579" s="86"/>
      <c r="AN579" s="1"/>
      <c r="AO579" s="1"/>
      <c r="AP579" s="1"/>
      <c r="AQ579" s="86"/>
      <c r="AR579" s="9"/>
      <c r="AS579" s="9"/>
      <c r="AT579" s="9"/>
      <c r="AU579" s="9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  <c r="BL579" s="1"/>
      <c r="BM579" s="1"/>
      <c r="BN579" s="1"/>
      <c r="BO579" s="1"/>
      <c r="BP579" s="1"/>
      <c r="BQ579" s="1"/>
      <c r="BR579" s="1"/>
      <c r="BS579" s="1"/>
      <c r="BT579" s="1"/>
      <c r="BU579" s="1"/>
      <c r="BV579" s="1"/>
      <c r="BW579" s="1"/>
      <c r="BX579" s="1"/>
      <c r="BY579" s="1"/>
      <c r="BZ579" s="1"/>
      <c r="CA579" s="1"/>
      <c r="CB579" s="1"/>
      <c r="CC579" s="1"/>
    </row>
    <row r="580" spans="1:81" ht="18.75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86"/>
      <c r="T580" s="1"/>
      <c r="U580" s="1"/>
      <c r="V580" s="89"/>
      <c r="W580" s="3"/>
      <c r="X580" s="3"/>
      <c r="Y580" s="3"/>
      <c r="Z580" s="3"/>
      <c r="AA580" s="3"/>
      <c r="AB580" s="3"/>
      <c r="AC580" s="3"/>
      <c r="AD580" s="3"/>
      <c r="AE580" s="3"/>
      <c r="AF580" s="1"/>
      <c r="AG580" s="1"/>
      <c r="AH580" s="1"/>
      <c r="AI580" s="1"/>
      <c r="AJ580" s="1"/>
      <c r="AK580" s="1"/>
      <c r="AL580" s="1"/>
      <c r="AM580" s="86"/>
      <c r="AN580" s="1"/>
      <c r="AO580" s="1"/>
      <c r="AP580" s="1"/>
      <c r="AQ580" s="86"/>
      <c r="AR580" s="9"/>
      <c r="AS580" s="9"/>
      <c r="AT580" s="9"/>
      <c r="AU580" s="9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  <c r="BL580" s="1"/>
      <c r="BM580" s="1"/>
      <c r="BN580" s="1"/>
      <c r="BO580" s="1"/>
      <c r="BP580" s="1"/>
      <c r="BQ580" s="1"/>
      <c r="BR580" s="1"/>
      <c r="BS580" s="1"/>
      <c r="BT580" s="1"/>
      <c r="BU580" s="1"/>
      <c r="BV580" s="1"/>
      <c r="BW580" s="1"/>
      <c r="BX580" s="1"/>
      <c r="BY580" s="1"/>
      <c r="BZ580" s="1"/>
      <c r="CA580" s="1"/>
      <c r="CB580" s="1"/>
      <c r="CC580" s="1"/>
    </row>
    <row r="581" spans="1:81" ht="18.75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86"/>
      <c r="T581" s="1"/>
      <c r="U581" s="1"/>
      <c r="V581" s="89"/>
      <c r="W581" s="3"/>
      <c r="X581" s="3"/>
      <c r="Y581" s="3"/>
      <c r="Z581" s="3"/>
      <c r="AA581" s="3"/>
      <c r="AB581" s="3"/>
      <c r="AC581" s="3"/>
      <c r="AD581" s="3"/>
      <c r="AE581" s="3"/>
      <c r="AF581" s="1"/>
      <c r="AG581" s="1"/>
      <c r="AH581" s="1"/>
      <c r="AI581" s="1"/>
      <c r="AJ581" s="1"/>
      <c r="AK581" s="1"/>
      <c r="AL581" s="1"/>
      <c r="AM581" s="86"/>
      <c r="AN581" s="1"/>
      <c r="AO581" s="1"/>
      <c r="AP581" s="1"/>
      <c r="AQ581" s="86"/>
      <c r="AR581" s="9"/>
      <c r="AS581" s="9"/>
      <c r="AT581" s="9"/>
      <c r="AU581" s="9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  <c r="BL581" s="1"/>
      <c r="BM581" s="1"/>
      <c r="BN581" s="1"/>
      <c r="BO581" s="1"/>
      <c r="BP581" s="1"/>
      <c r="BQ581" s="1"/>
      <c r="BR581" s="1"/>
      <c r="BS581" s="1"/>
      <c r="BT581" s="1"/>
      <c r="BU581" s="1"/>
      <c r="BV581" s="1"/>
      <c r="BW581" s="1"/>
      <c r="BX581" s="1"/>
      <c r="BY581" s="1"/>
      <c r="BZ581" s="1"/>
      <c r="CA581" s="1"/>
      <c r="CB581" s="1"/>
      <c r="CC581" s="1"/>
    </row>
    <row r="582" spans="1:81" ht="18.75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86"/>
      <c r="T582" s="1"/>
      <c r="U582" s="1"/>
      <c r="V582" s="89"/>
      <c r="W582" s="3"/>
      <c r="X582" s="3"/>
      <c r="Y582" s="3"/>
      <c r="Z582" s="3"/>
      <c r="AA582" s="3"/>
      <c r="AB582" s="3"/>
      <c r="AC582" s="3"/>
      <c r="AD582" s="3"/>
      <c r="AE582" s="3"/>
      <c r="AF582" s="1"/>
      <c r="AG582" s="1"/>
      <c r="AH582" s="1"/>
      <c r="AI582" s="1"/>
      <c r="AJ582" s="1"/>
      <c r="AK582" s="1"/>
      <c r="AL582" s="1"/>
      <c r="AM582" s="86"/>
      <c r="AN582" s="1"/>
      <c r="AO582" s="1"/>
      <c r="AP582" s="1"/>
      <c r="AQ582" s="86"/>
      <c r="AR582" s="9"/>
      <c r="AS582" s="9"/>
      <c r="AT582" s="9"/>
      <c r="AU582" s="9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  <c r="BL582" s="1"/>
      <c r="BM582" s="1"/>
      <c r="BN582" s="1"/>
      <c r="BO582" s="1"/>
      <c r="BP582" s="1"/>
      <c r="BQ582" s="1"/>
      <c r="BR582" s="1"/>
      <c r="BS582" s="1"/>
      <c r="BT582" s="1"/>
      <c r="BU582" s="1"/>
      <c r="BV582" s="1"/>
      <c r="BW582" s="1"/>
      <c r="BX582" s="1"/>
      <c r="BY582" s="1"/>
      <c r="BZ582" s="1"/>
      <c r="CA582" s="1"/>
      <c r="CB582" s="1"/>
      <c r="CC582" s="1"/>
    </row>
    <row r="583" spans="1:81" ht="18.75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86"/>
      <c r="T583" s="1"/>
      <c r="U583" s="1"/>
      <c r="V583" s="89"/>
      <c r="W583" s="3"/>
      <c r="X583" s="3"/>
      <c r="Y583" s="3"/>
      <c r="Z583" s="3"/>
      <c r="AA583" s="3"/>
      <c r="AB583" s="3"/>
      <c r="AC583" s="3"/>
      <c r="AD583" s="3"/>
      <c r="AE583" s="3"/>
      <c r="AF583" s="1"/>
      <c r="AG583" s="1"/>
      <c r="AH583" s="1"/>
      <c r="AI583" s="1"/>
      <c r="AJ583" s="1"/>
      <c r="AK583" s="1"/>
      <c r="AL583" s="1"/>
      <c r="AM583" s="86"/>
      <c r="AN583" s="1"/>
      <c r="AO583" s="1"/>
      <c r="AP583" s="1"/>
      <c r="AQ583" s="86"/>
      <c r="AR583" s="9"/>
      <c r="AS583" s="9"/>
      <c r="AT583" s="9"/>
      <c r="AU583" s="9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  <c r="BL583" s="1"/>
      <c r="BM583" s="1"/>
      <c r="BN583" s="1"/>
      <c r="BO583" s="1"/>
      <c r="BP583" s="1"/>
      <c r="BQ583" s="1"/>
      <c r="BR583" s="1"/>
      <c r="BS583" s="1"/>
      <c r="BT583" s="1"/>
      <c r="BU583" s="1"/>
      <c r="BV583" s="1"/>
      <c r="BW583" s="1"/>
      <c r="BX583" s="1"/>
      <c r="BY583" s="1"/>
      <c r="BZ583" s="1"/>
      <c r="CA583" s="1"/>
      <c r="CB583" s="1"/>
      <c r="CC583" s="1"/>
    </row>
    <row r="584" spans="1:81" ht="18.75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86"/>
      <c r="T584" s="1"/>
      <c r="U584" s="1"/>
      <c r="V584" s="89"/>
      <c r="W584" s="3"/>
      <c r="X584" s="3"/>
      <c r="Y584" s="3"/>
      <c r="Z584" s="3"/>
      <c r="AA584" s="3"/>
      <c r="AB584" s="3"/>
      <c r="AC584" s="3"/>
      <c r="AD584" s="3"/>
      <c r="AE584" s="3"/>
      <c r="AF584" s="1"/>
      <c r="AG584" s="1"/>
      <c r="AH584" s="1"/>
      <c r="AI584" s="1"/>
      <c r="AJ584" s="1"/>
      <c r="AK584" s="1"/>
      <c r="AL584" s="1"/>
      <c r="AM584" s="86"/>
      <c r="AN584" s="1"/>
      <c r="AO584" s="1"/>
      <c r="AP584" s="1"/>
      <c r="AQ584" s="86"/>
      <c r="AR584" s="9"/>
      <c r="AS584" s="9"/>
      <c r="AT584" s="9"/>
      <c r="AU584" s="9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  <c r="BL584" s="1"/>
      <c r="BM584" s="1"/>
      <c r="BN584" s="1"/>
      <c r="BO584" s="1"/>
      <c r="BP584" s="1"/>
      <c r="BQ584" s="1"/>
      <c r="BR584" s="1"/>
      <c r="BS584" s="1"/>
      <c r="BT584" s="1"/>
      <c r="BU584" s="1"/>
      <c r="BV584" s="1"/>
      <c r="BW584" s="1"/>
      <c r="BX584" s="1"/>
      <c r="BY584" s="1"/>
      <c r="BZ584" s="1"/>
      <c r="CA584" s="1"/>
      <c r="CB584" s="1"/>
      <c r="CC584" s="1"/>
    </row>
    <row r="585" spans="1:81" ht="18.75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86"/>
      <c r="T585" s="1"/>
      <c r="U585" s="1"/>
      <c r="V585" s="89"/>
      <c r="W585" s="3"/>
      <c r="X585" s="3"/>
      <c r="Y585" s="3"/>
      <c r="Z585" s="3"/>
      <c r="AA585" s="3"/>
      <c r="AB585" s="3"/>
      <c r="AC585" s="3"/>
      <c r="AD585" s="3"/>
      <c r="AE585" s="3"/>
      <c r="AF585" s="1"/>
      <c r="AG585" s="1"/>
      <c r="AH585" s="1"/>
      <c r="AI585" s="1"/>
      <c r="AJ585" s="1"/>
      <c r="AK585" s="1"/>
      <c r="AL585" s="1"/>
      <c r="AM585" s="86"/>
      <c r="AN585" s="1"/>
      <c r="AO585" s="1"/>
      <c r="AP585" s="1"/>
      <c r="AQ585" s="86"/>
      <c r="AR585" s="9"/>
      <c r="AS585" s="9"/>
      <c r="AT585" s="9"/>
      <c r="AU585" s="9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  <c r="BL585" s="1"/>
      <c r="BM585" s="1"/>
      <c r="BN585" s="1"/>
      <c r="BO585" s="1"/>
      <c r="BP585" s="1"/>
      <c r="BQ585" s="1"/>
      <c r="BR585" s="1"/>
      <c r="BS585" s="1"/>
      <c r="BT585" s="1"/>
      <c r="BU585" s="1"/>
      <c r="BV585" s="1"/>
      <c r="BW585" s="1"/>
      <c r="BX585" s="1"/>
      <c r="BY585" s="1"/>
      <c r="BZ585" s="1"/>
      <c r="CA585" s="1"/>
      <c r="CB585" s="1"/>
      <c r="CC585" s="1"/>
    </row>
    <row r="586" spans="1:81" ht="18.75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86"/>
      <c r="T586" s="1"/>
      <c r="U586" s="1"/>
      <c r="V586" s="89"/>
      <c r="W586" s="3"/>
      <c r="X586" s="3"/>
      <c r="Y586" s="3"/>
      <c r="Z586" s="3"/>
      <c r="AA586" s="3"/>
      <c r="AB586" s="3"/>
      <c r="AC586" s="3"/>
      <c r="AD586" s="3"/>
      <c r="AE586" s="3"/>
      <c r="AF586" s="1"/>
      <c r="AG586" s="1"/>
      <c r="AH586" s="1"/>
      <c r="AI586" s="1"/>
      <c r="AJ586" s="1"/>
      <c r="AK586" s="1"/>
      <c r="AL586" s="1"/>
      <c r="AM586" s="86"/>
      <c r="AN586" s="1"/>
      <c r="AO586" s="1"/>
      <c r="AP586" s="1"/>
      <c r="AQ586" s="86"/>
      <c r="AR586" s="9"/>
      <c r="AS586" s="9"/>
      <c r="AT586" s="9"/>
      <c r="AU586" s="9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  <c r="BK586" s="1"/>
      <c r="BL586" s="1"/>
      <c r="BM586" s="1"/>
      <c r="BN586" s="1"/>
      <c r="BO586" s="1"/>
      <c r="BP586" s="1"/>
      <c r="BQ586" s="1"/>
      <c r="BR586" s="1"/>
      <c r="BS586" s="1"/>
      <c r="BT586" s="1"/>
      <c r="BU586" s="1"/>
      <c r="BV586" s="1"/>
      <c r="BW586" s="1"/>
      <c r="BX586" s="1"/>
      <c r="BY586" s="1"/>
      <c r="BZ586" s="1"/>
      <c r="CA586" s="1"/>
      <c r="CB586" s="1"/>
      <c r="CC586" s="1"/>
    </row>
    <row r="587" spans="1:81" ht="18.75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86"/>
      <c r="T587" s="1"/>
      <c r="U587" s="1"/>
      <c r="V587" s="89"/>
      <c r="W587" s="3"/>
      <c r="X587" s="3"/>
      <c r="Y587" s="3"/>
      <c r="Z587" s="3"/>
      <c r="AA587" s="3"/>
      <c r="AB587" s="3"/>
      <c r="AC587" s="3"/>
      <c r="AD587" s="3"/>
      <c r="AE587" s="3"/>
      <c r="AF587" s="1"/>
      <c r="AG587" s="1"/>
      <c r="AH587" s="1"/>
      <c r="AI587" s="1"/>
      <c r="AJ587" s="1"/>
      <c r="AK587" s="1"/>
      <c r="AL587" s="1"/>
      <c r="AM587" s="86"/>
      <c r="AN587" s="1"/>
      <c r="AO587" s="1"/>
      <c r="AP587" s="1"/>
      <c r="AQ587" s="86"/>
      <c r="AR587" s="9"/>
      <c r="AS587" s="9"/>
      <c r="AT587" s="9"/>
      <c r="AU587" s="9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  <c r="BL587" s="1"/>
      <c r="BM587" s="1"/>
      <c r="BN587" s="1"/>
      <c r="BO587" s="1"/>
      <c r="BP587" s="1"/>
      <c r="BQ587" s="1"/>
      <c r="BR587" s="1"/>
      <c r="BS587" s="1"/>
      <c r="BT587" s="1"/>
      <c r="BU587" s="1"/>
      <c r="BV587" s="1"/>
      <c r="BW587" s="1"/>
      <c r="BX587" s="1"/>
      <c r="BY587" s="1"/>
      <c r="BZ587" s="1"/>
      <c r="CA587" s="1"/>
      <c r="CB587" s="1"/>
      <c r="CC587" s="1"/>
    </row>
    <row r="588" spans="1:81" ht="18.75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86"/>
      <c r="T588" s="1"/>
      <c r="U588" s="1"/>
      <c r="V588" s="89"/>
      <c r="W588" s="3"/>
      <c r="X588" s="3"/>
      <c r="Y588" s="3"/>
      <c r="Z588" s="3"/>
      <c r="AA588" s="3"/>
      <c r="AB588" s="3"/>
      <c r="AC588" s="3"/>
      <c r="AD588" s="3"/>
      <c r="AE588" s="3"/>
      <c r="AF588" s="1"/>
      <c r="AG588" s="1"/>
      <c r="AH588" s="1"/>
      <c r="AI588" s="1"/>
      <c r="AJ588" s="1"/>
      <c r="AK588" s="1"/>
      <c r="AL588" s="1"/>
      <c r="AM588" s="86"/>
      <c r="AQ588" s="86"/>
      <c r="AR588" s="9"/>
      <c r="AS588" s="9"/>
      <c r="AT588" s="9"/>
      <c r="AU588" s="9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  <c r="BK588" s="1"/>
      <c r="BL588" s="1"/>
      <c r="BM588" s="1"/>
      <c r="BN588" s="1"/>
      <c r="BO588" s="1"/>
      <c r="BP588" s="1"/>
      <c r="BQ588" s="1"/>
      <c r="BR588" s="1"/>
      <c r="BS588" s="1"/>
      <c r="BT588" s="1"/>
      <c r="BU588" s="1"/>
      <c r="BV588" s="1"/>
      <c r="BW588" s="1"/>
      <c r="BX588" s="1"/>
      <c r="BY588" s="1"/>
      <c r="BZ588" s="1"/>
      <c r="CA588" s="1"/>
      <c r="CB588" s="1"/>
      <c r="CC588" s="1"/>
    </row>
  </sheetData>
  <sheetProtection algorithmName="SHA-512" hashValue="9XRdg6IGotM2JOpBFUJk3y0Q+gB/VCuipNnriMAo+fCRbHkJbEI2SgiJB750jlZr97qpl1/Xw1TTMCmqMUe01A==" saltValue="CUrWZwkJR6GX9UQHxvTJeQ==" spinCount="100000" sheet="1" selectLockedCells="1" selectUnlockedCells="1"/>
  <mergeCells count="265">
    <mergeCell ref="AK125:AL125"/>
    <mergeCell ref="AK126:AL126"/>
    <mergeCell ref="A124:A126"/>
    <mergeCell ref="K124:L126"/>
    <mergeCell ref="M124:N126"/>
    <mergeCell ref="O124:P126"/>
    <mergeCell ref="T124:T126"/>
    <mergeCell ref="U124:U126"/>
    <mergeCell ref="AK117:AL117"/>
    <mergeCell ref="AK118:AL118"/>
    <mergeCell ref="A120:A122"/>
    <mergeCell ref="K120:L122"/>
    <mergeCell ref="M120:N122"/>
    <mergeCell ref="O120:P122"/>
    <mergeCell ref="T120:T122"/>
    <mergeCell ref="U120:U122"/>
    <mergeCell ref="AK121:AL121"/>
    <mergeCell ref="AK122:AL122"/>
    <mergeCell ref="A116:A118"/>
    <mergeCell ref="K116:L118"/>
    <mergeCell ref="M116:N118"/>
    <mergeCell ref="O116:P118"/>
    <mergeCell ref="T116:T118"/>
    <mergeCell ref="U116:U118"/>
    <mergeCell ref="AK109:AL109"/>
    <mergeCell ref="AK110:AL110"/>
    <mergeCell ref="A112:A114"/>
    <mergeCell ref="K112:L114"/>
    <mergeCell ref="M112:N114"/>
    <mergeCell ref="O112:P114"/>
    <mergeCell ref="T112:T114"/>
    <mergeCell ref="U112:U114"/>
    <mergeCell ref="AK113:AL113"/>
    <mergeCell ref="AK114:AL114"/>
    <mergeCell ref="A108:A110"/>
    <mergeCell ref="K108:L110"/>
    <mergeCell ref="M108:N110"/>
    <mergeCell ref="O108:P110"/>
    <mergeCell ref="T108:T110"/>
    <mergeCell ref="U108:U110"/>
    <mergeCell ref="AK101:AL101"/>
    <mergeCell ref="AK102:AL102"/>
    <mergeCell ref="A104:A106"/>
    <mergeCell ref="K104:L106"/>
    <mergeCell ref="M104:N106"/>
    <mergeCell ref="O104:P106"/>
    <mergeCell ref="T104:T106"/>
    <mergeCell ref="U104:U106"/>
    <mergeCell ref="AK105:AL105"/>
    <mergeCell ref="AK106:AL106"/>
    <mergeCell ref="A100:A102"/>
    <mergeCell ref="K100:L102"/>
    <mergeCell ref="M100:N102"/>
    <mergeCell ref="O100:P102"/>
    <mergeCell ref="T100:T102"/>
    <mergeCell ref="U100:U102"/>
    <mergeCell ref="AK93:AL93"/>
    <mergeCell ref="AK94:AL94"/>
    <mergeCell ref="A96:A98"/>
    <mergeCell ref="K96:L98"/>
    <mergeCell ref="M96:N98"/>
    <mergeCell ref="O96:P98"/>
    <mergeCell ref="T96:T98"/>
    <mergeCell ref="U96:U98"/>
    <mergeCell ref="AK97:AL97"/>
    <mergeCell ref="AK98:AL98"/>
    <mergeCell ref="A92:A94"/>
    <mergeCell ref="K92:L94"/>
    <mergeCell ref="M92:N94"/>
    <mergeCell ref="O92:P94"/>
    <mergeCell ref="T92:T94"/>
    <mergeCell ref="U92:U94"/>
    <mergeCell ref="AK85:AL85"/>
    <mergeCell ref="AK86:AL86"/>
    <mergeCell ref="A88:A90"/>
    <mergeCell ref="K88:L90"/>
    <mergeCell ref="M88:N90"/>
    <mergeCell ref="O88:P90"/>
    <mergeCell ref="T88:T90"/>
    <mergeCell ref="U88:U90"/>
    <mergeCell ref="AK89:AL89"/>
    <mergeCell ref="AK90:AL90"/>
    <mergeCell ref="A84:A86"/>
    <mergeCell ref="K84:L86"/>
    <mergeCell ref="M84:N86"/>
    <mergeCell ref="O84:P86"/>
    <mergeCell ref="T84:T86"/>
    <mergeCell ref="U84:U86"/>
    <mergeCell ref="AK77:AL77"/>
    <mergeCell ref="AK78:AL78"/>
    <mergeCell ref="A80:A82"/>
    <mergeCell ref="K80:L82"/>
    <mergeCell ref="M80:N82"/>
    <mergeCell ref="O80:P82"/>
    <mergeCell ref="T80:T82"/>
    <mergeCell ref="U80:U82"/>
    <mergeCell ref="AK81:AL81"/>
    <mergeCell ref="AK82:AL82"/>
    <mergeCell ref="A76:A78"/>
    <mergeCell ref="K76:L78"/>
    <mergeCell ref="M76:N78"/>
    <mergeCell ref="O76:P78"/>
    <mergeCell ref="T76:T78"/>
    <mergeCell ref="U76:U78"/>
    <mergeCell ref="AK69:AL69"/>
    <mergeCell ref="AK70:AL70"/>
    <mergeCell ref="A72:A74"/>
    <mergeCell ref="K72:L74"/>
    <mergeCell ref="M72:N74"/>
    <mergeCell ref="O72:P74"/>
    <mergeCell ref="T72:T74"/>
    <mergeCell ref="U72:U74"/>
    <mergeCell ref="AK73:AL73"/>
    <mergeCell ref="AK74:AL74"/>
    <mergeCell ref="A68:A70"/>
    <mergeCell ref="K68:L70"/>
    <mergeCell ref="M68:N70"/>
    <mergeCell ref="O68:P70"/>
    <mergeCell ref="T68:T70"/>
    <mergeCell ref="U68:U70"/>
    <mergeCell ref="A64:A66"/>
    <mergeCell ref="K64:L66"/>
    <mergeCell ref="M64:N66"/>
    <mergeCell ref="O64:P66"/>
    <mergeCell ref="T64:T66"/>
    <mergeCell ref="U64:U66"/>
    <mergeCell ref="AK65:AL65"/>
    <mergeCell ref="AK66:AL66"/>
    <mergeCell ref="A60:A62"/>
    <mergeCell ref="K60:L62"/>
    <mergeCell ref="M60:N62"/>
    <mergeCell ref="O60:P62"/>
    <mergeCell ref="T60:T62"/>
    <mergeCell ref="U60:U62"/>
    <mergeCell ref="A56:A58"/>
    <mergeCell ref="K56:L58"/>
    <mergeCell ref="M56:N58"/>
    <mergeCell ref="O56:P58"/>
    <mergeCell ref="T56:T58"/>
    <mergeCell ref="U56:U58"/>
    <mergeCell ref="AK57:AL57"/>
    <mergeCell ref="AK58:AL58"/>
    <mergeCell ref="A52:A54"/>
    <mergeCell ref="K52:L54"/>
    <mergeCell ref="M52:N54"/>
    <mergeCell ref="O52:P54"/>
    <mergeCell ref="T52:T54"/>
    <mergeCell ref="U52:U54"/>
    <mergeCell ref="A48:A50"/>
    <mergeCell ref="K48:L50"/>
    <mergeCell ref="M48:N50"/>
    <mergeCell ref="O48:P50"/>
    <mergeCell ref="T48:T50"/>
    <mergeCell ref="U48:U50"/>
    <mergeCell ref="AK49:AL49"/>
    <mergeCell ref="AK50:AL50"/>
    <mergeCell ref="A44:A46"/>
    <mergeCell ref="K44:L46"/>
    <mergeCell ref="M44:N46"/>
    <mergeCell ref="O44:P46"/>
    <mergeCell ref="T44:T46"/>
    <mergeCell ref="U44:U46"/>
    <mergeCell ref="A40:A42"/>
    <mergeCell ref="K40:L42"/>
    <mergeCell ref="M40:N42"/>
    <mergeCell ref="O40:P42"/>
    <mergeCell ref="T40:T42"/>
    <mergeCell ref="U40:U42"/>
    <mergeCell ref="AK41:AL41"/>
    <mergeCell ref="AK42:AL42"/>
    <mergeCell ref="A36:A38"/>
    <mergeCell ref="K36:L38"/>
    <mergeCell ref="M36:N38"/>
    <mergeCell ref="O36:P38"/>
    <mergeCell ref="T36:T38"/>
    <mergeCell ref="U36:U38"/>
    <mergeCell ref="A32:A34"/>
    <mergeCell ref="K32:L34"/>
    <mergeCell ref="M32:N34"/>
    <mergeCell ref="O32:P34"/>
    <mergeCell ref="T32:T34"/>
    <mergeCell ref="U32:U34"/>
    <mergeCell ref="AK33:AL33"/>
    <mergeCell ref="AK34:AL34"/>
    <mergeCell ref="A28:A30"/>
    <mergeCell ref="K28:L30"/>
    <mergeCell ref="M28:N30"/>
    <mergeCell ref="O28:P30"/>
    <mergeCell ref="T28:T30"/>
    <mergeCell ref="U28:U30"/>
    <mergeCell ref="A24:A26"/>
    <mergeCell ref="K24:L26"/>
    <mergeCell ref="M24:N26"/>
    <mergeCell ref="O24:P26"/>
    <mergeCell ref="T24:T26"/>
    <mergeCell ref="U24:U26"/>
    <mergeCell ref="AK25:AL25"/>
    <mergeCell ref="AK26:AL26"/>
    <mergeCell ref="A20:A22"/>
    <mergeCell ref="K20:L22"/>
    <mergeCell ref="M20:N22"/>
    <mergeCell ref="O20:P22"/>
    <mergeCell ref="T20:T22"/>
    <mergeCell ref="U20:U22"/>
    <mergeCell ref="A16:A18"/>
    <mergeCell ref="K16:L18"/>
    <mergeCell ref="M16:N18"/>
    <mergeCell ref="O16:P18"/>
    <mergeCell ref="T16:T18"/>
    <mergeCell ref="U16:U18"/>
    <mergeCell ref="AK17:AL17"/>
    <mergeCell ref="AK18:AL18"/>
    <mergeCell ref="A12:A14"/>
    <mergeCell ref="K12:L14"/>
    <mergeCell ref="M12:N14"/>
    <mergeCell ref="O12:P14"/>
    <mergeCell ref="T12:T14"/>
    <mergeCell ref="U12:U14"/>
    <mergeCell ref="A8:A10"/>
    <mergeCell ref="K8:L10"/>
    <mergeCell ref="M8:N10"/>
    <mergeCell ref="O8:P10"/>
    <mergeCell ref="T8:T10"/>
    <mergeCell ref="U8:U10"/>
    <mergeCell ref="AK9:AL9"/>
    <mergeCell ref="AK10:AL10"/>
    <mergeCell ref="A4:A6"/>
    <mergeCell ref="K4:L6"/>
    <mergeCell ref="M4:N6"/>
    <mergeCell ref="O4:P6"/>
    <mergeCell ref="T4:T6"/>
    <mergeCell ref="U4:U6"/>
    <mergeCell ref="AR3:AS3"/>
    <mergeCell ref="AT3:AU3"/>
    <mergeCell ref="A1:F1"/>
    <mergeCell ref="A2:R2"/>
    <mergeCell ref="W2:AE2"/>
    <mergeCell ref="AG2:AL2"/>
    <mergeCell ref="AN2:AP2"/>
    <mergeCell ref="AR2:AU2"/>
    <mergeCell ref="AK5:AL5"/>
    <mergeCell ref="K128:L128"/>
    <mergeCell ref="M128:N128"/>
    <mergeCell ref="O128:P128"/>
    <mergeCell ref="AB129:AC129"/>
    <mergeCell ref="AK128:AL128"/>
    <mergeCell ref="K3:L3"/>
    <mergeCell ref="M3:N3"/>
    <mergeCell ref="O3:P3"/>
    <mergeCell ref="Q3:R3"/>
    <mergeCell ref="AK6:AL6"/>
    <mergeCell ref="AK13:AL13"/>
    <mergeCell ref="AK14:AL14"/>
    <mergeCell ref="AK21:AL21"/>
    <mergeCell ref="AK22:AL22"/>
    <mergeCell ref="AK29:AL29"/>
    <mergeCell ref="AK30:AL30"/>
    <mergeCell ref="AK37:AL37"/>
    <mergeCell ref="AK38:AL38"/>
    <mergeCell ref="AK45:AL45"/>
    <mergeCell ref="AK46:AL46"/>
    <mergeCell ref="AK53:AL53"/>
    <mergeCell ref="AK54:AL54"/>
    <mergeCell ref="AK61:AL61"/>
    <mergeCell ref="AK62:AL62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3EF9FD-EB3E-4F52-88EE-BCBE1747F236}">
  <dimension ref="A1:CC584"/>
  <sheetViews>
    <sheetView workbookViewId="0">
      <pane xSplit="1" ySplit="3" topLeftCell="R100" activePane="bottomRight" state="frozen"/>
      <selection pane="topRight" activeCell="B1" sqref="B1"/>
      <selection pane="bottomLeft" activeCell="A4" sqref="A4"/>
      <selection pane="bottomRight" sqref="A1:F1"/>
    </sheetView>
  </sheetViews>
  <sheetFormatPr defaultRowHeight="15" x14ac:dyDescent="0.25"/>
  <cols>
    <col min="1" max="1" width="5.5703125" bestFit="1" customWidth="1"/>
    <col min="2" max="2" width="6.85546875" bestFit="1" customWidth="1"/>
    <col min="3" max="3" width="16.140625" bestFit="1" customWidth="1"/>
    <col min="4" max="10" width="15.7109375" customWidth="1"/>
    <col min="17" max="17" width="8.5703125" bestFit="1" customWidth="1"/>
    <col min="18" max="18" width="18.42578125" bestFit="1" customWidth="1"/>
    <col min="19" max="19" width="1.7109375" style="87" customWidth="1"/>
    <col min="20" max="21" width="8.7109375" customWidth="1"/>
    <col min="22" max="22" width="1.7109375" style="90" customWidth="1"/>
    <col min="23" max="23" width="7.5703125" style="5" bestFit="1" customWidth="1"/>
    <col min="24" max="25" width="11.5703125" style="5" bestFit="1" customWidth="1"/>
    <col min="26" max="27" width="9.28515625" style="5" bestFit="1" customWidth="1"/>
    <col min="28" max="29" width="10" style="5" bestFit="1" customWidth="1"/>
    <col min="30" max="31" width="9.28515625" style="5" bestFit="1" customWidth="1"/>
    <col min="32" max="32" width="1.7109375" customWidth="1"/>
    <col min="34" max="34" width="9.7109375" bestFit="1" customWidth="1"/>
    <col min="39" max="39" width="1.7109375" style="87" customWidth="1"/>
    <col min="40" max="40" width="8.42578125" bestFit="1" customWidth="1"/>
    <col min="43" max="43" width="1.7109375" style="87" customWidth="1"/>
    <col min="44" max="44" width="12" style="10" bestFit="1" customWidth="1"/>
    <col min="45" max="45" width="11" style="10" bestFit="1" customWidth="1"/>
    <col min="46" max="46" width="12" style="10" bestFit="1" customWidth="1"/>
    <col min="47" max="47" width="9.140625" style="10"/>
  </cols>
  <sheetData>
    <row r="1" spans="1:81" ht="30.75" thickBot="1" x14ac:dyDescent="0.45">
      <c r="A1" s="225" t="s">
        <v>81</v>
      </c>
      <c r="B1" s="225"/>
      <c r="C1" s="225"/>
      <c r="D1" s="225"/>
      <c r="E1" s="225"/>
      <c r="F1" s="225"/>
      <c r="G1" s="108"/>
      <c r="H1" s="108"/>
      <c r="I1" s="108"/>
      <c r="J1" s="108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138"/>
      <c r="Y1" s="138"/>
      <c r="Z1" s="138"/>
      <c r="AA1" s="138"/>
      <c r="AB1" s="138"/>
      <c r="AC1" s="138"/>
      <c r="AD1" s="138"/>
      <c r="AE1" s="138"/>
      <c r="AF1" s="79"/>
      <c r="AG1" s="79"/>
      <c r="AH1" s="79"/>
      <c r="AI1" s="79"/>
      <c r="AJ1" s="79"/>
      <c r="AK1" s="79"/>
      <c r="AL1" s="79"/>
      <c r="AM1" s="79"/>
      <c r="AN1" s="79"/>
      <c r="AO1" s="79"/>
      <c r="AP1" s="79"/>
      <c r="AQ1" s="79"/>
      <c r="AR1" s="79"/>
      <c r="AS1" s="79"/>
      <c r="AT1" s="79"/>
      <c r="AU1" s="79"/>
      <c r="AV1" s="17"/>
      <c r="AW1" s="17"/>
      <c r="AX1" s="17"/>
      <c r="AY1" s="17"/>
      <c r="AZ1" s="17"/>
      <c r="BA1" s="17"/>
      <c r="BB1" s="17"/>
      <c r="BC1" s="17"/>
      <c r="BD1" s="17"/>
      <c r="BE1" s="17"/>
      <c r="BF1" s="17"/>
      <c r="BG1" s="17"/>
      <c r="BH1" s="17"/>
      <c r="BI1" s="17"/>
      <c r="BJ1" s="17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</row>
    <row r="2" spans="1:81" ht="21" thickBot="1" x14ac:dyDescent="0.35">
      <c r="A2" s="232" t="s">
        <v>50</v>
      </c>
      <c r="B2" s="233"/>
      <c r="C2" s="259"/>
      <c r="D2" s="259"/>
      <c r="E2" s="259"/>
      <c r="F2" s="259"/>
      <c r="G2" s="259"/>
      <c r="H2" s="259"/>
      <c r="I2" s="259"/>
      <c r="J2" s="259"/>
      <c r="K2" s="233"/>
      <c r="L2" s="233"/>
      <c r="M2" s="233"/>
      <c r="N2" s="233"/>
      <c r="O2" s="233"/>
      <c r="P2" s="233"/>
      <c r="Q2" s="233"/>
      <c r="R2" s="234"/>
      <c r="S2" s="80"/>
      <c r="T2" s="74" t="s">
        <v>41</v>
      </c>
      <c r="U2" s="74" t="s">
        <v>77</v>
      </c>
      <c r="V2" s="88"/>
      <c r="W2" s="232" t="s">
        <v>15</v>
      </c>
      <c r="X2" s="233"/>
      <c r="Y2" s="233"/>
      <c r="Z2" s="233"/>
      <c r="AA2" s="233"/>
      <c r="AB2" s="233"/>
      <c r="AC2" s="233"/>
      <c r="AD2" s="233"/>
      <c r="AE2" s="234"/>
      <c r="AF2" s="17"/>
      <c r="AG2" s="226" t="s">
        <v>32</v>
      </c>
      <c r="AH2" s="227"/>
      <c r="AI2" s="227"/>
      <c r="AJ2" s="227"/>
      <c r="AK2" s="227"/>
      <c r="AL2" s="228"/>
      <c r="AM2" s="88"/>
      <c r="AN2" s="226" t="s">
        <v>38</v>
      </c>
      <c r="AO2" s="227"/>
      <c r="AP2" s="228"/>
      <c r="AQ2" s="85"/>
      <c r="AR2" s="226" t="s">
        <v>35</v>
      </c>
      <c r="AS2" s="227"/>
      <c r="AT2" s="227"/>
      <c r="AU2" s="228"/>
      <c r="AV2" s="17"/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</row>
    <row r="3" spans="1:81" ht="18.75" customHeight="1" thickBot="1" x14ac:dyDescent="0.35">
      <c r="A3" s="155" t="s">
        <v>2</v>
      </c>
      <c r="B3" s="109"/>
      <c r="C3" s="112" t="s">
        <v>55</v>
      </c>
      <c r="D3" s="113" t="s">
        <v>56</v>
      </c>
      <c r="E3" s="113" t="s">
        <v>57</v>
      </c>
      <c r="F3" s="114" t="s">
        <v>58</v>
      </c>
      <c r="G3" s="112" t="s">
        <v>59</v>
      </c>
      <c r="H3" s="113" t="s">
        <v>60</v>
      </c>
      <c r="I3" s="113" t="s">
        <v>61</v>
      </c>
      <c r="J3" s="114" t="s">
        <v>62</v>
      </c>
      <c r="K3" s="260" t="s">
        <v>8</v>
      </c>
      <c r="L3" s="235"/>
      <c r="M3" s="235" t="s">
        <v>12</v>
      </c>
      <c r="N3" s="235"/>
      <c r="O3" s="235" t="s">
        <v>13</v>
      </c>
      <c r="P3" s="235"/>
      <c r="Q3" s="230" t="s">
        <v>9</v>
      </c>
      <c r="R3" s="231"/>
      <c r="S3" s="81"/>
      <c r="T3" s="57" t="s">
        <v>49</v>
      </c>
      <c r="U3" s="57" t="s">
        <v>78</v>
      </c>
      <c r="V3" s="81"/>
      <c r="W3" s="154" t="s">
        <v>24</v>
      </c>
      <c r="X3" s="39" t="s">
        <v>16</v>
      </c>
      <c r="Y3" s="39" t="s">
        <v>17</v>
      </c>
      <c r="Z3" s="39" t="s">
        <v>18</v>
      </c>
      <c r="AA3" s="39" t="s">
        <v>19</v>
      </c>
      <c r="AB3" s="39" t="s">
        <v>20</v>
      </c>
      <c r="AC3" s="39" t="s">
        <v>21</v>
      </c>
      <c r="AD3" s="39" t="s">
        <v>22</v>
      </c>
      <c r="AE3" s="40" t="s">
        <v>23</v>
      </c>
      <c r="AF3" s="19"/>
      <c r="AG3" s="154" t="s">
        <v>30</v>
      </c>
      <c r="AH3" s="39" t="s">
        <v>25</v>
      </c>
      <c r="AI3" s="39" t="s">
        <v>26</v>
      </c>
      <c r="AJ3" s="39" t="s">
        <v>27</v>
      </c>
      <c r="AK3" s="39" t="s">
        <v>28</v>
      </c>
      <c r="AL3" s="40" t="s">
        <v>29</v>
      </c>
      <c r="AM3" s="91"/>
      <c r="AN3" s="154" t="s">
        <v>42</v>
      </c>
      <c r="AO3" s="39" t="s">
        <v>40</v>
      </c>
      <c r="AP3" s="40" t="s">
        <v>39</v>
      </c>
      <c r="AQ3" s="93"/>
      <c r="AR3" s="229" t="s">
        <v>0</v>
      </c>
      <c r="AS3" s="230"/>
      <c r="AT3" s="230" t="s">
        <v>1</v>
      </c>
      <c r="AU3" s="231"/>
      <c r="AV3" s="17"/>
      <c r="AW3" s="17"/>
      <c r="AX3" s="17"/>
      <c r="AY3" s="17"/>
      <c r="AZ3" s="17"/>
      <c r="BA3" s="17"/>
      <c r="BB3" s="17"/>
      <c r="BC3" s="17"/>
      <c r="BD3" s="17"/>
      <c r="BE3" s="17"/>
      <c r="BF3" s="17"/>
      <c r="BG3" s="17"/>
      <c r="BH3" s="17"/>
      <c r="BI3" s="17"/>
      <c r="BJ3" s="17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</row>
    <row r="4" spans="1:81" ht="18.75" customHeight="1" x14ac:dyDescent="0.3">
      <c r="A4" s="197">
        <v>1</v>
      </c>
      <c r="B4" s="110" t="s">
        <v>54</v>
      </c>
      <c r="C4" s="115">
        <v>77309600</v>
      </c>
      <c r="D4" s="50">
        <v>685438</v>
      </c>
      <c r="E4" s="50">
        <v>1412190</v>
      </c>
      <c r="F4" s="52">
        <v>2647690</v>
      </c>
      <c r="G4" s="115">
        <v>50626900</v>
      </c>
      <c r="H4" s="50">
        <v>401644</v>
      </c>
      <c r="I4" s="50">
        <v>1832480</v>
      </c>
      <c r="J4" s="52">
        <v>2813380</v>
      </c>
      <c r="K4" s="252">
        <f>C6+G6</f>
        <v>863700</v>
      </c>
      <c r="L4" s="237"/>
      <c r="M4" s="236">
        <f>D6+E6+F6+H6+I6+J6</f>
        <v>63060</v>
      </c>
      <c r="N4" s="237"/>
      <c r="O4" s="236">
        <f>M4+K4</f>
        <v>926760</v>
      </c>
      <c r="P4" s="237"/>
      <c r="Q4" s="51" t="s">
        <v>10</v>
      </c>
      <c r="R4" s="52">
        <v>886823400</v>
      </c>
      <c r="S4" s="82"/>
      <c r="T4" s="206">
        <v>0</v>
      </c>
      <c r="U4" s="255">
        <v>1.07</v>
      </c>
      <c r="V4" s="82"/>
      <c r="W4" s="151" t="s">
        <v>10</v>
      </c>
      <c r="X4" s="60">
        <v>1039.8</v>
      </c>
      <c r="Y4" s="60">
        <v>713.8</v>
      </c>
      <c r="Z4" s="60">
        <v>5.7</v>
      </c>
      <c r="AA4" s="60">
        <v>17.399999999999999</v>
      </c>
      <c r="AB4" s="60">
        <v>1089</v>
      </c>
      <c r="AC4" s="60">
        <v>767.8</v>
      </c>
      <c r="AD4" s="60">
        <v>21.2</v>
      </c>
      <c r="AE4" s="141">
        <v>3.6</v>
      </c>
      <c r="AF4" s="19"/>
      <c r="AG4" s="27" t="s">
        <v>34</v>
      </c>
      <c r="AH4" s="28">
        <v>2.875</v>
      </c>
      <c r="AI4" s="28">
        <v>7.875</v>
      </c>
      <c r="AJ4" s="28">
        <v>1.875</v>
      </c>
      <c r="AK4" s="28">
        <v>13</v>
      </c>
      <c r="AL4" s="29">
        <v>0</v>
      </c>
      <c r="AM4" s="92"/>
      <c r="AN4" s="97" t="s">
        <v>47</v>
      </c>
      <c r="AO4" s="35">
        <v>10.7</v>
      </c>
      <c r="AP4" s="31">
        <v>7.52</v>
      </c>
      <c r="AQ4" s="93"/>
      <c r="AR4" s="41" t="s">
        <v>44</v>
      </c>
      <c r="AS4" s="75">
        <v>3.5000000000000003E-2</v>
      </c>
      <c r="AT4" s="42" t="s">
        <v>45</v>
      </c>
      <c r="AU4" s="76">
        <v>0</v>
      </c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</row>
    <row r="5" spans="1:81" ht="18.75" customHeight="1" thickBot="1" x14ac:dyDescent="0.35">
      <c r="A5" s="220"/>
      <c r="B5" s="111" t="s">
        <v>53</v>
      </c>
      <c r="C5" s="116">
        <f>'Oct, 2020'!C124</f>
        <v>76445900</v>
      </c>
      <c r="D5" s="116">
        <f>'Oct, 2020'!D124</f>
        <v>677218</v>
      </c>
      <c r="E5" s="116">
        <f>'Oct, 2020'!E124</f>
        <v>1377250</v>
      </c>
      <c r="F5" s="116">
        <f>'Oct, 2020'!F124</f>
        <v>2627790</v>
      </c>
      <c r="G5" s="116">
        <f>'Oct, 2020'!G124</f>
        <v>50626900</v>
      </c>
      <c r="H5" s="116">
        <f>'Oct, 2020'!H124</f>
        <v>401644</v>
      </c>
      <c r="I5" s="116">
        <f>'Oct, 2020'!I124</f>
        <v>1832480</v>
      </c>
      <c r="J5" s="116">
        <f>'Oct, 2020'!J124</f>
        <v>2813380</v>
      </c>
      <c r="K5" s="253"/>
      <c r="L5" s="238"/>
      <c r="M5" s="238"/>
      <c r="N5" s="238"/>
      <c r="O5" s="238"/>
      <c r="P5" s="238"/>
      <c r="Q5" s="12" t="s">
        <v>11</v>
      </c>
      <c r="R5" s="116">
        <f>'Oct, 2020'!R124</f>
        <v>885870300</v>
      </c>
      <c r="S5" s="82"/>
      <c r="T5" s="207"/>
      <c r="U5" s="256"/>
      <c r="V5" s="82"/>
      <c r="W5" s="153" t="s">
        <v>11</v>
      </c>
      <c r="X5" s="139">
        <f>'Oct, 2020'!X124</f>
        <v>1029.3</v>
      </c>
      <c r="Y5" s="139">
        <f>'Oct, 2020'!Y124</f>
        <v>713.8</v>
      </c>
      <c r="Z5" s="139">
        <f>'Oct, 2020'!Z124</f>
        <v>5.7</v>
      </c>
      <c r="AA5" s="139">
        <f>'Oct, 2020'!AA124</f>
        <v>17.3</v>
      </c>
      <c r="AB5" s="139">
        <f>'Oct, 2020'!AB124</f>
        <v>1078.0999999999999</v>
      </c>
      <c r="AC5" s="139">
        <f>'Oct, 2020'!AC124</f>
        <v>767.8</v>
      </c>
      <c r="AD5" s="139">
        <f>'Oct, 2020'!AD124</f>
        <v>21</v>
      </c>
      <c r="AE5" s="139">
        <f>'Oct, 2020'!AE124</f>
        <v>3.5</v>
      </c>
      <c r="AF5" s="19"/>
      <c r="AG5" s="153" t="s">
        <v>31</v>
      </c>
      <c r="AH5" s="8">
        <f>(AH4*10.74)</f>
        <v>30.877500000000001</v>
      </c>
      <c r="AI5" s="8">
        <f>(AI4*2.2)</f>
        <v>17.325000000000003</v>
      </c>
      <c r="AJ5" s="8">
        <f>(AJ4*0.25)</f>
        <v>0.46875</v>
      </c>
      <c r="AK5" s="216">
        <f>AK4+AL4</f>
        <v>13</v>
      </c>
      <c r="AL5" s="217"/>
      <c r="AM5" s="14"/>
      <c r="AN5" s="37" t="s">
        <v>48</v>
      </c>
      <c r="AO5" s="36">
        <v>11.1</v>
      </c>
      <c r="AP5" s="34">
        <v>7.96</v>
      </c>
      <c r="AQ5" s="93"/>
      <c r="AR5" s="43" t="s">
        <v>43</v>
      </c>
      <c r="AS5" s="15">
        <v>0.29099999999999998</v>
      </c>
      <c r="AT5" s="2" t="s">
        <v>46</v>
      </c>
      <c r="AU5" s="44">
        <v>0</v>
      </c>
      <c r="AV5" s="17"/>
      <c r="AW5" s="17"/>
      <c r="AX5" s="17"/>
      <c r="AY5" s="17"/>
      <c r="AZ5" s="17"/>
      <c r="BA5" s="17"/>
      <c r="BB5" s="17"/>
      <c r="BC5" s="17"/>
      <c r="BD5" s="17"/>
      <c r="BE5" s="17"/>
      <c r="BF5" s="17"/>
      <c r="BG5" s="17"/>
      <c r="BH5" s="17"/>
      <c r="BI5" s="17"/>
      <c r="BJ5" s="17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</row>
    <row r="6" spans="1:81" ht="18" customHeight="1" thickBot="1" x14ac:dyDescent="0.35">
      <c r="A6" s="221"/>
      <c r="B6" s="109" t="s">
        <v>3</v>
      </c>
      <c r="C6" s="119">
        <f>C4-C5</f>
        <v>863700</v>
      </c>
      <c r="D6" s="119">
        <f t="shared" ref="D6:J6" si="0">D4-D5</f>
        <v>8220</v>
      </c>
      <c r="E6" s="119">
        <f t="shared" si="0"/>
        <v>34940</v>
      </c>
      <c r="F6" s="119">
        <f t="shared" si="0"/>
        <v>19900</v>
      </c>
      <c r="G6" s="119">
        <f t="shared" si="0"/>
        <v>0</v>
      </c>
      <c r="H6" s="119">
        <f t="shared" si="0"/>
        <v>0</v>
      </c>
      <c r="I6" s="119">
        <f t="shared" si="0"/>
        <v>0</v>
      </c>
      <c r="J6" s="119">
        <f t="shared" si="0"/>
        <v>0</v>
      </c>
      <c r="K6" s="254"/>
      <c r="L6" s="239"/>
      <c r="M6" s="239"/>
      <c r="N6" s="239"/>
      <c r="O6" s="239"/>
      <c r="P6" s="239"/>
      <c r="Q6" s="72" t="s">
        <v>3</v>
      </c>
      <c r="R6" s="55">
        <f>R4-R5</f>
        <v>953100</v>
      </c>
      <c r="S6" s="83"/>
      <c r="T6" s="208"/>
      <c r="U6" s="257"/>
      <c r="V6" s="83"/>
      <c r="W6" s="63" t="s">
        <v>3</v>
      </c>
      <c r="X6" s="65">
        <f>X4-X5</f>
        <v>10.5</v>
      </c>
      <c r="Y6" s="65">
        <f t="shared" ref="Y6:AE6" si="1">Y4-Y5</f>
        <v>0</v>
      </c>
      <c r="Z6" s="65">
        <f t="shared" si="1"/>
        <v>0</v>
      </c>
      <c r="AA6" s="65">
        <f t="shared" si="1"/>
        <v>9.9999999999997868E-2</v>
      </c>
      <c r="AB6" s="65">
        <f t="shared" si="1"/>
        <v>10.900000000000091</v>
      </c>
      <c r="AC6" s="65">
        <f t="shared" si="1"/>
        <v>0</v>
      </c>
      <c r="AD6" s="65">
        <f t="shared" si="1"/>
        <v>0.19999999999999929</v>
      </c>
      <c r="AE6" s="142">
        <f t="shared" si="1"/>
        <v>0.10000000000000009</v>
      </c>
      <c r="AF6" s="19"/>
      <c r="AG6" s="154" t="s">
        <v>33</v>
      </c>
      <c r="AH6" s="152">
        <f>(AH5)/((K4/1000000)*8.34)</f>
        <v>4.2866019792710466</v>
      </c>
      <c r="AI6" s="152">
        <f>(AI5)/((K4/1000000)*8.34)</f>
        <v>2.4051616643468834</v>
      </c>
      <c r="AJ6" s="152">
        <f>(AJ5)/((K4/1000000)*8.34)</f>
        <v>6.5074720355705704E-2</v>
      </c>
      <c r="AK6" s="218">
        <f>(AK5)/((K4/1000000)*8.34)</f>
        <v>1.8047389111982384</v>
      </c>
      <c r="AL6" s="219"/>
      <c r="AM6" s="14"/>
      <c r="AN6" s="85"/>
      <c r="AO6" s="17"/>
      <c r="AP6" s="17"/>
      <c r="AQ6" s="93"/>
      <c r="AR6" s="155" t="s">
        <v>64</v>
      </c>
      <c r="AS6" s="130">
        <v>0.75</v>
      </c>
      <c r="AT6" s="156" t="s">
        <v>63</v>
      </c>
      <c r="AU6" s="48">
        <v>3.5999999999999997E-2</v>
      </c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</row>
    <row r="7" spans="1:81" ht="2.1" customHeight="1" thickBot="1" x14ac:dyDescent="0.35">
      <c r="A7" s="17"/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84"/>
      <c r="T7" s="18"/>
      <c r="U7" s="128"/>
      <c r="V7" s="84"/>
      <c r="W7" s="4"/>
      <c r="X7" s="143"/>
      <c r="Y7" s="143"/>
      <c r="Z7" s="143"/>
      <c r="AA7" s="143"/>
      <c r="AB7" s="143"/>
      <c r="AC7" s="143"/>
      <c r="AD7" s="143"/>
      <c r="AE7" s="143"/>
      <c r="AF7" s="17"/>
      <c r="AG7" s="17"/>
      <c r="AH7" s="17"/>
      <c r="AI7" s="17"/>
      <c r="AJ7" s="17"/>
      <c r="AK7" s="17"/>
      <c r="AL7" s="17"/>
      <c r="AM7" s="85"/>
      <c r="AN7" s="85"/>
      <c r="AO7" s="17"/>
      <c r="AP7" s="17"/>
      <c r="AQ7" s="85"/>
      <c r="AR7" s="19"/>
      <c r="AS7" s="19"/>
      <c r="AT7" s="19"/>
      <c r="AU7" s="19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</row>
    <row r="8" spans="1:81" ht="18.75" customHeight="1" x14ac:dyDescent="0.3">
      <c r="A8" s="197">
        <v>2</v>
      </c>
      <c r="B8" s="110" t="s">
        <v>54</v>
      </c>
      <c r="C8" s="115">
        <v>77309600</v>
      </c>
      <c r="D8" s="50">
        <v>685438</v>
      </c>
      <c r="E8" s="50">
        <v>1412190</v>
      </c>
      <c r="F8" s="52">
        <v>2647690</v>
      </c>
      <c r="G8" s="115">
        <v>51553200</v>
      </c>
      <c r="H8" s="50">
        <v>411377</v>
      </c>
      <c r="I8" s="50">
        <v>1832480</v>
      </c>
      <c r="J8" s="52">
        <v>2836780</v>
      </c>
      <c r="K8" s="252">
        <f>C10+G10</f>
        <v>926300</v>
      </c>
      <c r="L8" s="237"/>
      <c r="M8" s="236">
        <f>D10+E10+F10+H10+I10+J10</f>
        <v>33133</v>
      </c>
      <c r="N8" s="237"/>
      <c r="O8" s="222">
        <f>M8+K8</f>
        <v>959433</v>
      </c>
      <c r="P8" s="222"/>
      <c r="Q8" s="56" t="s">
        <v>10</v>
      </c>
      <c r="R8" s="52">
        <v>887671800</v>
      </c>
      <c r="S8" s="82"/>
      <c r="T8" s="206">
        <v>0</v>
      </c>
      <c r="U8" s="255">
        <v>1.07</v>
      </c>
      <c r="V8" s="82"/>
      <c r="W8" s="151" t="s">
        <v>10</v>
      </c>
      <c r="X8" s="60">
        <v>1039.8</v>
      </c>
      <c r="Y8" s="60">
        <v>725</v>
      </c>
      <c r="Z8" s="60">
        <v>5.8</v>
      </c>
      <c r="AA8" s="60">
        <v>17.5</v>
      </c>
      <c r="AB8" s="60">
        <v>1089</v>
      </c>
      <c r="AC8" s="60">
        <v>779.6</v>
      </c>
      <c r="AD8" s="60">
        <v>21.2</v>
      </c>
      <c r="AE8" s="141">
        <v>3.6</v>
      </c>
      <c r="AF8" s="19"/>
      <c r="AG8" s="151" t="s">
        <v>34</v>
      </c>
      <c r="AH8" s="22">
        <v>2</v>
      </c>
      <c r="AI8" s="22">
        <v>4.875</v>
      </c>
      <c r="AJ8" s="22">
        <v>1.5</v>
      </c>
      <c r="AK8" s="22">
        <v>10</v>
      </c>
      <c r="AL8" s="23">
        <v>0</v>
      </c>
      <c r="AM8" s="92"/>
      <c r="AN8" s="98" t="s">
        <v>47</v>
      </c>
      <c r="AO8" s="30">
        <v>10.4</v>
      </c>
      <c r="AP8" s="31">
        <v>7.65</v>
      </c>
      <c r="AQ8" s="93"/>
      <c r="AR8" s="41" t="s">
        <v>44</v>
      </c>
      <c r="AS8" s="77">
        <v>0</v>
      </c>
      <c r="AT8" s="42" t="s">
        <v>45</v>
      </c>
      <c r="AU8" s="78">
        <v>4.4999999999999998E-2</v>
      </c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</row>
    <row r="9" spans="1:81" ht="19.5" customHeight="1" thickBot="1" x14ac:dyDescent="0.35">
      <c r="A9" s="220"/>
      <c r="B9" s="111" t="s">
        <v>53</v>
      </c>
      <c r="C9" s="116">
        <f>C4</f>
        <v>77309600</v>
      </c>
      <c r="D9" s="117">
        <f t="shared" ref="D9:J9" si="2">D4</f>
        <v>685438</v>
      </c>
      <c r="E9" s="117">
        <f t="shared" si="2"/>
        <v>1412190</v>
      </c>
      <c r="F9" s="118">
        <f t="shared" si="2"/>
        <v>2647690</v>
      </c>
      <c r="G9" s="116">
        <f t="shared" si="2"/>
        <v>50626900</v>
      </c>
      <c r="H9" s="117">
        <f t="shared" si="2"/>
        <v>401644</v>
      </c>
      <c r="I9" s="117">
        <f t="shared" si="2"/>
        <v>1832480</v>
      </c>
      <c r="J9" s="118">
        <f t="shared" si="2"/>
        <v>2813380</v>
      </c>
      <c r="K9" s="253"/>
      <c r="L9" s="238"/>
      <c r="M9" s="238"/>
      <c r="N9" s="238"/>
      <c r="O9" s="223"/>
      <c r="P9" s="223"/>
      <c r="Q9" s="20" t="s">
        <v>11</v>
      </c>
      <c r="R9" s="53">
        <f>R4</f>
        <v>886823400</v>
      </c>
      <c r="S9" s="82"/>
      <c r="T9" s="207"/>
      <c r="U9" s="256"/>
      <c r="V9" s="82"/>
      <c r="W9" s="153" t="s">
        <v>11</v>
      </c>
      <c r="X9" s="6">
        <f t="shared" ref="X9:AE9" si="3">X4</f>
        <v>1039.8</v>
      </c>
      <c r="Y9" s="6">
        <f t="shared" si="3"/>
        <v>713.8</v>
      </c>
      <c r="Z9" s="6">
        <f t="shared" si="3"/>
        <v>5.7</v>
      </c>
      <c r="AA9" s="6">
        <f t="shared" si="3"/>
        <v>17.399999999999999</v>
      </c>
      <c r="AB9" s="6">
        <f t="shared" si="3"/>
        <v>1089</v>
      </c>
      <c r="AC9" s="6">
        <f t="shared" si="3"/>
        <v>767.8</v>
      </c>
      <c r="AD9" s="6">
        <f t="shared" si="3"/>
        <v>21.2</v>
      </c>
      <c r="AE9" s="140">
        <f t="shared" si="3"/>
        <v>3.6</v>
      </c>
      <c r="AF9" s="19"/>
      <c r="AG9" s="153" t="s">
        <v>31</v>
      </c>
      <c r="AH9" s="8">
        <f>(AH8*10.74)</f>
        <v>21.48</v>
      </c>
      <c r="AI9" s="8">
        <f>(AI8*2.2)</f>
        <v>10.725000000000001</v>
      </c>
      <c r="AJ9" s="8">
        <f>(AJ8*0.25)</f>
        <v>0.375</v>
      </c>
      <c r="AK9" s="216">
        <f>AK8+AL8</f>
        <v>10</v>
      </c>
      <c r="AL9" s="217"/>
      <c r="AM9" s="14"/>
      <c r="AN9" s="32" t="s">
        <v>48</v>
      </c>
      <c r="AO9" s="33">
        <v>10.199999999999999</v>
      </c>
      <c r="AP9" s="34">
        <v>8.08</v>
      </c>
      <c r="AQ9" s="93"/>
      <c r="AR9" s="43" t="s">
        <v>43</v>
      </c>
      <c r="AS9" s="16">
        <v>0</v>
      </c>
      <c r="AT9" s="2" t="s">
        <v>46</v>
      </c>
      <c r="AU9" s="49">
        <v>0.34300000000000003</v>
      </c>
      <c r="AV9" s="17"/>
      <c r="AW9" s="17"/>
      <c r="AX9" s="17"/>
      <c r="AY9" s="17"/>
      <c r="AZ9" s="17"/>
      <c r="BA9" s="17"/>
      <c r="BB9" s="17"/>
      <c r="BC9" s="17"/>
      <c r="BD9" s="17"/>
      <c r="BE9" s="17"/>
      <c r="BF9" s="17"/>
      <c r="BG9" s="17"/>
      <c r="BH9" s="17"/>
      <c r="BI9" s="17"/>
      <c r="BJ9" s="17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</row>
    <row r="10" spans="1:81" ht="19.5" customHeight="1" thickBot="1" x14ac:dyDescent="0.35">
      <c r="A10" s="221"/>
      <c r="B10" s="109" t="s">
        <v>3</v>
      </c>
      <c r="C10" s="119">
        <f t="shared" ref="C10:J10" si="4">C8-C9</f>
        <v>0</v>
      </c>
      <c r="D10" s="119">
        <f t="shared" si="4"/>
        <v>0</v>
      </c>
      <c r="E10" s="119">
        <f t="shared" si="4"/>
        <v>0</v>
      </c>
      <c r="F10" s="120">
        <f t="shared" si="4"/>
        <v>0</v>
      </c>
      <c r="G10" s="119">
        <f t="shared" si="4"/>
        <v>926300</v>
      </c>
      <c r="H10" s="119">
        <f t="shared" si="4"/>
        <v>9733</v>
      </c>
      <c r="I10" s="119">
        <f t="shared" si="4"/>
        <v>0</v>
      </c>
      <c r="J10" s="120">
        <f t="shared" si="4"/>
        <v>23400</v>
      </c>
      <c r="K10" s="254"/>
      <c r="L10" s="239"/>
      <c r="M10" s="239"/>
      <c r="N10" s="239"/>
      <c r="O10" s="224"/>
      <c r="P10" s="224"/>
      <c r="Q10" s="73" t="s">
        <v>3</v>
      </c>
      <c r="R10" s="55">
        <f>R8-R9</f>
        <v>848400</v>
      </c>
      <c r="S10" s="83"/>
      <c r="T10" s="208"/>
      <c r="U10" s="257"/>
      <c r="V10" s="83"/>
      <c r="W10" s="63" t="s">
        <v>3</v>
      </c>
      <c r="X10" s="65">
        <f>X8-X9</f>
        <v>0</v>
      </c>
      <c r="Y10" s="65">
        <f t="shared" ref="Y10:AE10" si="5">Y8-Y9</f>
        <v>11.200000000000045</v>
      </c>
      <c r="Z10" s="65">
        <f t="shared" si="5"/>
        <v>9.9999999999999645E-2</v>
      </c>
      <c r="AA10" s="65">
        <f t="shared" si="5"/>
        <v>0.10000000000000142</v>
      </c>
      <c r="AB10" s="65">
        <f t="shared" si="5"/>
        <v>0</v>
      </c>
      <c r="AC10" s="65">
        <f t="shared" si="5"/>
        <v>11.800000000000068</v>
      </c>
      <c r="AD10" s="65">
        <f t="shared" si="5"/>
        <v>0</v>
      </c>
      <c r="AE10" s="142">
        <f t="shared" si="5"/>
        <v>0</v>
      </c>
      <c r="AF10" s="19"/>
      <c r="AG10" s="154" t="s">
        <v>33</v>
      </c>
      <c r="AH10" s="152">
        <f>(AH9)/((K8/1000000)*8.34)</f>
        <v>2.780459428203955</v>
      </c>
      <c r="AI10" s="152">
        <f>(AI9)/((K8/1000000)*8.34)</f>
        <v>1.3882880524901036</v>
      </c>
      <c r="AJ10" s="152">
        <f>(AJ9)/((K8/1000000)*8.34)</f>
        <v>4.8541540296856756E-2</v>
      </c>
      <c r="AK10" s="218">
        <f>(AK9)/((K8/1000000)*8.34)</f>
        <v>1.294441074582847</v>
      </c>
      <c r="AL10" s="219"/>
      <c r="AM10" s="14"/>
      <c r="AN10" s="85"/>
      <c r="AO10" s="17"/>
      <c r="AP10" s="17"/>
      <c r="AQ10" s="93"/>
      <c r="AR10" s="155" t="s">
        <v>64</v>
      </c>
      <c r="AS10" s="130">
        <v>0.69</v>
      </c>
      <c r="AT10" s="156" t="s">
        <v>63</v>
      </c>
      <c r="AU10" s="48">
        <v>4.2000000000000003E-2</v>
      </c>
      <c r="AV10" s="17"/>
      <c r="AW10" s="17"/>
      <c r="AX10" s="17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</row>
    <row r="11" spans="1:81" ht="2.1" customHeight="1" thickBot="1" x14ac:dyDescent="0.35">
      <c r="A11" s="17"/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84"/>
      <c r="T11" s="18"/>
      <c r="U11" s="128"/>
      <c r="V11" s="84"/>
      <c r="W11" s="4"/>
      <c r="X11" s="143"/>
      <c r="Y11" s="143"/>
      <c r="Z11" s="143"/>
      <c r="AA11" s="143"/>
      <c r="AB11" s="143"/>
      <c r="AC11" s="143"/>
      <c r="AD11" s="143"/>
      <c r="AE11" s="143"/>
      <c r="AF11" s="17"/>
      <c r="AG11" s="17"/>
      <c r="AH11" s="17"/>
      <c r="AI11" s="17"/>
      <c r="AJ11" s="17"/>
      <c r="AK11" s="17"/>
      <c r="AL11" s="38"/>
      <c r="AM11" s="85"/>
      <c r="AN11" s="85"/>
      <c r="AO11" s="17"/>
      <c r="AP11" s="17"/>
      <c r="AQ11" s="85"/>
      <c r="AR11" s="19"/>
      <c r="AS11" s="19"/>
      <c r="AT11" s="19"/>
      <c r="AU11" s="19"/>
      <c r="AV11" s="17"/>
      <c r="AW11" s="17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</row>
    <row r="12" spans="1:81" ht="18.75" customHeight="1" x14ac:dyDescent="0.3">
      <c r="A12" s="197">
        <v>3</v>
      </c>
      <c r="B12" s="110" t="s">
        <v>54</v>
      </c>
      <c r="C12" s="115">
        <v>77309600</v>
      </c>
      <c r="D12" s="50">
        <v>685438</v>
      </c>
      <c r="E12" s="50">
        <v>1412190</v>
      </c>
      <c r="F12" s="52">
        <v>2647690</v>
      </c>
      <c r="G12" s="115">
        <v>52249400</v>
      </c>
      <c r="H12" s="50">
        <v>418382</v>
      </c>
      <c r="I12" s="50">
        <v>1864290</v>
      </c>
      <c r="J12" s="52">
        <v>2955800</v>
      </c>
      <c r="K12" s="252">
        <f>C14+G14</f>
        <v>696200</v>
      </c>
      <c r="L12" s="237"/>
      <c r="M12" s="236">
        <f>D14+E14+F14+H14+I14+J14</f>
        <v>157835</v>
      </c>
      <c r="N12" s="237"/>
      <c r="O12" s="222">
        <f>M12+K12</f>
        <v>854035</v>
      </c>
      <c r="P12" s="222"/>
      <c r="Q12" s="56" t="s">
        <v>10</v>
      </c>
      <c r="R12" s="52">
        <v>888586900</v>
      </c>
      <c r="S12" s="82"/>
      <c r="T12" s="206">
        <v>0.1</v>
      </c>
      <c r="U12" s="255">
        <v>1.1299999999999999</v>
      </c>
      <c r="V12" s="82"/>
      <c r="W12" s="151" t="s">
        <v>10</v>
      </c>
      <c r="X12" s="60">
        <v>1039.8</v>
      </c>
      <c r="Y12" s="60">
        <v>733.5</v>
      </c>
      <c r="Z12" s="60">
        <v>5.9</v>
      </c>
      <c r="AA12" s="60">
        <v>17.7</v>
      </c>
      <c r="AB12" s="60">
        <v>1089</v>
      </c>
      <c r="AC12" s="60">
        <v>789.8</v>
      </c>
      <c r="AD12" s="60">
        <v>21.4</v>
      </c>
      <c r="AE12" s="141">
        <v>3.6</v>
      </c>
      <c r="AF12" s="19"/>
      <c r="AG12" s="151" t="s">
        <v>34</v>
      </c>
      <c r="AH12" s="22">
        <v>2.875</v>
      </c>
      <c r="AI12" s="22">
        <v>4.5</v>
      </c>
      <c r="AJ12" s="22">
        <v>1.75</v>
      </c>
      <c r="AK12" s="22">
        <v>11</v>
      </c>
      <c r="AL12" s="23">
        <v>0</v>
      </c>
      <c r="AM12" s="92"/>
      <c r="AN12" s="98" t="s">
        <v>47</v>
      </c>
      <c r="AO12" s="30">
        <v>10.5</v>
      </c>
      <c r="AP12" s="31">
        <v>7.44</v>
      </c>
      <c r="AQ12" s="93"/>
      <c r="AR12" s="41" t="s">
        <v>44</v>
      </c>
      <c r="AS12" s="77">
        <v>0</v>
      </c>
      <c r="AT12" s="42" t="s">
        <v>45</v>
      </c>
      <c r="AU12" s="78">
        <v>4.2999999999999997E-2</v>
      </c>
      <c r="AV12" s="17"/>
      <c r="AW12" s="17"/>
      <c r="AX12" s="17"/>
      <c r="AY12" s="17"/>
      <c r="AZ12" s="17"/>
      <c r="BA12" s="17"/>
      <c r="BB12" s="17"/>
      <c r="BC12" s="17"/>
      <c r="BD12" s="17"/>
      <c r="BE12" s="17"/>
      <c r="BF12" s="17"/>
      <c r="BG12" s="17"/>
      <c r="BH12" s="17"/>
      <c r="BI12" s="17"/>
      <c r="BJ12" s="17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</row>
    <row r="13" spans="1:81" ht="19.5" customHeight="1" thickBot="1" x14ac:dyDescent="0.35">
      <c r="A13" s="220"/>
      <c r="B13" s="111" t="s">
        <v>53</v>
      </c>
      <c r="C13" s="116">
        <f>C8</f>
        <v>77309600</v>
      </c>
      <c r="D13" s="117">
        <f t="shared" ref="D13:J13" si="6">D8</f>
        <v>685438</v>
      </c>
      <c r="E13" s="117">
        <f t="shared" si="6"/>
        <v>1412190</v>
      </c>
      <c r="F13" s="118">
        <f t="shared" si="6"/>
        <v>2647690</v>
      </c>
      <c r="G13" s="116">
        <f t="shared" si="6"/>
        <v>51553200</v>
      </c>
      <c r="H13" s="117">
        <f t="shared" si="6"/>
        <v>411377</v>
      </c>
      <c r="I13" s="117">
        <f t="shared" si="6"/>
        <v>1832480</v>
      </c>
      <c r="J13" s="118">
        <f t="shared" si="6"/>
        <v>2836780</v>
      </c>
      <c r="K13" s="253"/>
      <c r="L13" s="238"/>
      <c r="M13" s="238"/>
      <c r="N13" s="238"/>
      <c r="O13" s="223"/>
      <c r="P13" s="223"/>
      <c r="Q13" s="20" t="s">
        <v>11</v>
      </c>
      <c r="R13" s="53">
        <f>R8</f>
        <v>887671800</v>
      </c>
      <c r="S13" s="82"/>
      <c r="T13" s="207"/>
      <c r="U13" s="256"/>
      <c r="V13" s="82"/>
      <c r="W13" s="153" t="s">
        <v>11</v>
      </c>
      <c r="X13" s="6">
        <f t="shared" ref="X13:AE13" si="7">X8</f>
        <v>1039.8</v>
      </c>
      <c r="Y13" s="6">
        <f t="shared" si="7"/>
        <v>725</v>
      </c>
      <c r="Z13" s="6">
        <f t="shared" si="7"/>
        <v>5.8</v>
      </c>
      <c r="AA13" s="6">
        <f t="shared" si="7"/>
        <v>17.5</v>
      </c>
      <c r="AB13" s="6">
        <f t="shared" si="7"/>
        <v>1089</v>
      </c>
      <c r="AC13" s="6">
        <f t="shared" si="7"/>
        <v>779.6</v>
      </c>
      <c r="AD13" s="6">
        <f t="shared" si="7"/>
        <v>21.2</v>
      </c>
      <c r="AE13" s="140">
        <f t="shared" si="7"/>
        <v>3.6</v>
      </c>
      <c r="AF13" s="19"/>
      <c r="AG13" s="153" t="s">
        <v>31</v>
      </c>
      <c r="AH13" s="8">
        <f>(AH12*10.74)</f>
        <v>30.877500000000001</v>
      </c>
      <c r="AI13" s="8">
        <f>(AI12*2.2)</f>
        <v>9.9</v>
      </c>
      <c r="AJ13" s="8">
        <f>(AJ12*0.25)</f>
        <v>0.4375</v>
      </c>
      <c r="AK13" s="216">
        <f>AK12+AL12</f>
        <v>11</v>
      </c>
      <c r="AL13" s="217"/>
      <c r="AM13" s="14"/>
      <c r="AN13" s="32" t="s">
        <v>48</v>
      </c>
      <c r="AO13" s="33">
        <v>11.3</v>
      </c>
      <c r="AP13" s="34">
        <v>7.69</v>
      </c>
      <c r="AQ13" s="93"/>
      <c r="AR13" s="43" t="s">
        <v>43</v>
      </c>
      <c r="AS13" s="16">
        <v>0</v>
      </c>
      <c r="AT13" s="2" t="s">
        <v>46</v>
      </c>
      <c r="AU13" s="49">
        <v>0.41699999999999998</v>
      </c>
      <c r="AV13" s="17"/>
      <c r="AW13" s="17"/>
      <c r="AX13" s="17"/>
      <c r="AY13" s="17"/>
      <c r="AZ13" s="17"/>
      <c r="BA13" s="17"/>
      <c r="BB13" s="17"/>
      <c r="BC13" s="17"/>
      <c r="BD13" s="17"/>
      <c r="BE13" s="17"/>
      <c r="BF13" s="17"/>
      <c r="BG13" s="17"/>
      <c r="BH13" s="17"/>
      <c r="BI13" s="17"/>
      <c r="BJ13" s="17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</row>
    <row r="14" spans="1:81" ht="19.5" customHeight="1" thickBot="1" x14ac:dyDescent="0.35">
      <c r="A14" s="221"/>
      <c r="B14" s="109" t="s">
        <v>3</v>
      </c>
      <c r="C14" s="119">
        <f t="shared" ref="C14:J14" si="8">C12-C13</f>
        <v>0</v>
      </c>
      <c r="D14" s="119">
        <f t="shared" si="8"/>
        <v>0</v>
      </c>
      <c r="E14" s="119">
        <f t="shared" si="8"/>
        <v>0</v>
      </c>
      <c r="F14" s="120">
        <f t="shared" si="8"/>
        <v>0</v>
      </c>
      <c r="G14" s="119">
        <f t="shared" si="8"/>
        <v>696200</v>
      </c>
      <c r="H14" s="119">
        <f t="shared" si="8"/>
        <v>7005</v>
      </c>
      <c r="I14" s="119">
        <f t="shared" si="8"/>
        <v>31810</v>
      </c>
      <c r="J14" s="120">
        <f t="shared" si="8"/>
        <v>119020</v>
      </c>
      <c r="K14" s="254"/>
      <c r="L14" s="239"/>
      <c r="M14" s="239"/>
      <c r="N14" s="239"/>
      <c r="O14" s="224"/>
      <c r="P14" s="224"/>
      <c r="Q14" s="73" t="s">
        <v>3</v>
      </c>
      <c r="R14" s="55">
        <f>R12-R13</f>
        <v>915100</v>
      </c>
      <c r="S14" s="83"/>
      <c r="T14" s="208"/>
      <c r="U14" s="257"/>
      <c r="V14" s="83"/>
      <c r="W14" s="63" t="s">
        <v>3</v>
      </c>
      <c r="X14" s="65">
        <f>X12-X13</f>
        <v>0</v>
      </c>
      <c r="Y14" s="65">
        <f t="shared" ref="Y14:AE14" si="9">Y12-Y13</f>
        <v>8.5</v>
      </c>
      <c r="Z14" s="65">
        <f t="shared" si="9"/>
        <v>0.10000000000000053</v>
      </c>
      <c r="AA14" s="65">
        <f t="shared" si="9"/>
        <v>0.19999999999999929</v>
      </c>
      <c r="AB14" s="65">
        <f t="shared" si="9"/>
        <v>0</v>
      </c>
      <c r="AC14" s="65">
        <f t="shared" si="9"/>
        <v>10.199999999999932</v>
      </c>
      <c r="AD14" s="65">
        <f t="shared" si="9"/>
        <v>0.19999999999999929</v>
      </c>
      <c r="AE14" s="142">
        <f t="shared" si="9"/>
        <v>0</v>
      </c>
      <c r="AF14" s="19"/>
      <c r="AG14" s="154" t="s">
        <v>33</v>
      </c>
      <c r="AH14" s="152">
        <f>(AH13)/((K12/1000000)*8.34)</f>
        <v>5.3179231966337301</v>
      </c>
      <c r="AI14" s="152">
        <f>(AI13)/((K12/1000000)*8.34)</f>
        <v>1.7050421713763719</v>
      </c>
      <c r="AJ14" s="152">
        <f>(AJ13)/((K12/1000000)*8.34)</f>
        <v>7.5349085856279058E-2</v>
      </c>
      <c r="AK14" s="218">
        <f>(AK13)/((K12/1000000)*8.34)</f>
        <v>1.8944913015293021</v>
      </c>
      <c r="AL14" s="219"/>
      <c r="AM14" s="14"/>
      <c r="AN14" s="85"/>
      <c r="AO14" s="17"/>
      <c r="AP14" s="17"/>
      <c r="AQ14" s="93"/>
      <c r="AR14" s="155" t="s">
        <v>64</v>
      </c>
      <c r="AS14" s="130">
        <v>0.74</v>
      </c>
      <c r="AT14" s="156" t="s">
        <v>63</v>
      </c>
      <c r="AU14" s="48">
        <v>3.9E-2</v>
      </c>
      <c r="AV14" s="17"/>
      <c r="AW14" s="17"/>
      <c r="AX14" s="17"/>
      <c r="AY14" s="17"/>
      <c r="AZ14" s="17"/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</row>
    <row r="15" spans="1:81" ht="2.1" customHeight="1" thickBot="1" x14ac:dyDescent="0.35">
      <c r="A15" s="17"/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85"/>
      <c r="T15" s="17"/>
      <c r="U15" s="128"/>
      <c r="V15" s="84"/>
      <c r="W15" s="4"/>
      <c r="X15" s="143"/>
      <c r="Y15" s="143"/>
      <c r="Z15" s="143"/>
      <c r="AA15" s="143"/>
      <c r="AB15" s="143"/>
      <c r="AC15" s="143"/>
      <c r="AD15" s="143"/>
      <c r="AE15" s="143"/>
      <c r="AF15" s="17"/>
      <c r="AG15" s="17"/>
      <c r="AH15" s="17"/>
      <c r="AI15" s="17"/>
      <c r="AJ15" s="17"/>
      <c r="AK15" s="17"/>
      <c r="AL15" s="17"/>
      <c r="AM15" s="85"/>
      <c r="AN15" s="85"/>
      <c r="AO15" s="17"/>
      <c r="AP15" s="17"/>
      <c r="AQ15" s="85"/>
      <c r="AR15" s="19"/>
      <c r="AS15" s="19"/>
      <c r="AT15" s="19"/>
      <c r="AU15" s="19"/>
      <c r="AV15" s="17"/>
      <c r="AW15" s="17"/>
      <c r="AX15" s="17"/>
      <c r="AY15" s="17"/>
      <c r="AZ15" s="17"/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</row>
    <row r="16" spans="1:81" ht="18.75" customHeight="1" x14ac:dyDescent="0.3">
      <c r="A16" s="197">
        <v>4</v>
      </c>
      <c r="B16" s="110" t="s">
        <v>54</v>
      </c>
      <c r="C16" s="115">
        <v>77309600</v>
      </c>
      <c r="D16" s="50">
        <v>685438</v>
      </c>
      <c r="E16" s="50">
        <v>1412190</v>
      </c>
      <c r="F16" s="52">
        <v>2647690</v>
      </c>
      <c r="G16" s="115">
        <v>53130500</v>
      </c>
      <c r="H16" s="50">
        <v>425385</v>
      </c>
      <c r="I16" s="50">
        <v>1896150</v>
      </c>
      <c r="J16" s="52">
        <v>2974910</v>
      </c>
      <c r="K16" s="252">
        <f>C18+G18</f>
        <v>881100</v>
      </c>
      <c r="L16" s="237"/>
      <c r="M16" s="236">
        <f>D18+E18+F18+H18+I18+J18</f>
        <v>57973</v>
      </c>
      <c r="N16" s="237"/>
      <c r="O16" s="222">
        <f>M16+K16</f>
        <v>939073</v>
      </c>
      <c r="P16" s="222"/>
      <c r="Q16" s="56" t="s">
        <v>10</v>
      </c>
      <c r="R16" s="52">
        <v>889579300</v>
      </c>
      <c r="S16" s="82"/>
      <c r="T16" s="206">
        <v>0</v>
      </c>
      <c r="U16" s="255">
        <v>1.05</v>
      </c>
      <c r="V16" s="82"/>
      <c r="W16" s="151" t="s">
        <v>10</v>
      </c>
      <c r="X16" s="60">
        <v>1039.8</v>
      </c>
      <c r="Y16" s="60">
        <v>744.3</v>
      </c>
      <c r="Z16" s="60">
        <v>6</v>
      </c>
      <c r="AA16" s="60">
        <v>17.899999999999999</v>
      </c>
      <c r="AB16" s="60">
        <v>1089</v>
      </c>
      <c r="AC16" s="60">
        <v>800.9</v>
      </c>
      <c r="AD16" s="60">
        <v>21.6</v>
      </c>
      <c r="AE16" s="141">
        <v>3.6</v>
      </c>
      <c r="AF16" s="19"/>
      <c r="AG16" s="151" t="s">
        <v>34</v>
      </c>
      <c r="AH16" s="22">
        <v>3.125</v>
      </c>
      <c r="AI16" s="22">
        <v>6</v>
      </c>
      <c r="AJ16" s="22">
        <v>1.75</v>
      </c>
      <c r="AK16" s="22">
        <v>11</v>
      </c>
      <c r="AL16" s="23">
        <v>0</v>
      </c>
      <c r="AM16" s="92"/>
      <c r="AN16" s="98" t="s">
        <v>47</v>
      </c>
      <c r="AO16" s="30">
        <v>12.7</v>
      </c>
      <c r="AP16" s="31">
        <v>7.54</v>
      </c>
      <c r="AQ16" s="93"/>
      <c r="AR16" s="2" t="s">
        <v>44</v>
      </c>
      <c r="AS16" s="16">
        <v>0</v>
      </c>
      <c r="AT16" s="2" t="s">
        <v>45</v>
      </c>
      <c r="AU16" s="16">
        <v>4.9000000000000002E-2</v>
      </c>
      <c r="AV16" s="17"/>
      <c r="AW16" s="17"/>
      <c r="AX16" s="17"/>
      <c r="AY16" s="17"/>
      <c r="AZ16" s="17"/>
      <c r="BA16" s="17"/>
      <c r="BB16" s="17"/>
      <c r="BC16" s="17"/>
      <c r="BD16" s="17"/>
      <c r="BE16" s="17"/>
      <c r="BF16" s="17"/>
      <c r="BG16" s="17"/>
      <c r="BH16" s="17"/>
      <c r="BI16" s="17"/>
      <c r="BJ16" s="17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</row>
    <row r="17" spans="1:81" ht="19.5" customHeight="1" thickBot="1" x14ac:dyDescent="0.35">
      <c r="A17" s="220"/>
      <c r="B17" s="111" t="s">
        <v>53</v>
      </c>
      <c r="C17" s="116">
        <f>C12</f>
        <v>77309600</v>
      </c>
      <c r="D17" s="117">
        <f t="shared" ref="D17:J17" si="10">D12</f>
        <v>685438</v>
      </c>
      <c r="E17" s="117">
        <f t="shared" si="10"/>
        <v>1412190</v>
      </c>
      <c r="F17" s="118">
        <f t="shared" si="10"/>
        <v>2647690</v>
      </c>
      <c r="G17" s="116">
        <f t="shared" si="10"/>
        <v>52249400</v>
      </c>
      <c r="H17" s="117">
        <f t="shared" si="10"/>
        <v>418382</v>
      </c>
      <c r="I17" s="117">
        <f t="shared" si="10"/>
        <v>1864290</v>
      </c>
      <c r="J17" s="118">
        <f t="shared" si="10"/>
        <v>2955800</v>
      </c>
      <c r="K17" s="253"/>
      <c r="L17" s="238"/>
      <c r="M17" s="238"/>
      <c r="N17" s="238"/>
      <c r="O17" s="223"/>
      <c r="P17" s="223"/>
      <c r="Q17" s="20" t="s">
        <v>11</v>
      </c>
      <c r="R17" s="53">
        <f>R12</f>
        <v>888586900</v>
      </c>
      <c r="S17" s="82"/>
      <c r="T17" s="207"/>
      <c r="U17" s="256"/>
      <c r="V17" s="82"/>
      <c r="W17" s="153" t="s">
        <v>11</v>
      </c>
      <c r="X17" s="6">
        <f t="shared" ref="X17:AE17" si="11">X12</f>
        <v>1039.8</v>
      </c>
      <c r="Y17" s="6">
        <f t="shared" si="11"/>
        <v>733.5</v>
      </c>
      <c r="Z17" s="6">
        <f t="shared" si="11"/>
        <v>5.9</v>
      </c>
      <c r="AA17" s="6">
        <f t="shared" si="11"/>
        <v>17.7</v>
      </c>
      <c r="AB17" s="6">
        <f t="shared" si="11"/>
        <v>1089</v>
      </c>
      <c r="AC17" s="6">
        <f t="shared" si="11"/>
        <v>789.8</v>
      </c>
      <c r="AD17" s="6">
        <f t="shared" si="11"/>
        <v>21.4</v>
      </c>
      <c r="AE17" s="140">
        <f t="shared" si="11"/>
        <v>3.6</v>
      </c>
      <c r="AF17" s="19"/>
      <c r="AG17" s="153" t="s">
        <v>31</v>
      </c>
      <c r="AH17" s="8">
        <f>(AH16*10.74)</f>
        <v>33.5625</v>
      </c>
      <c r="AI17" s="8">
        <f>(AI16*2.2)</f>
        <v>13.200000000000001</v>
      </c>
      <c r="AJ17" s="8">
        <f>(AJ16*0.25)</f>
        <v>0.4375</v>
      </c>
      <c r="AK17" s="216">
        <f>AK16+AL16</f>
        <v>11</v>
      </c>
      <c r="AL17" s="217"/>
      <c r="AM17" s="14"/>
      <c r="AN17" s="32" t="s">
        <v>48</v>
      </c>
      <c r="AO17" s="33">
        <v>12.3</v>
      </c>
      <c r="AP17" s="34">
        <v>7.86</v>
      </c>
      <c r="AQ17" s="93"/>
      <c r="AR17" s="2" t="s">
        <v>43</v>
      </c>
      <c r="AS17" s="16">
        <v>0</v>
      </c>
      <c r="AT17" s="2" t="s">
        <v>46</v>
      </c>
      <c r="AU17" s="16">
        <v>0.312</v>
      </c>
      <c r="AV17" s="17"/>
      <c r="AW17" s="17"/>
      <c r="AX17" s="17"/>
      <c r="AY17" s="17"/>
      <c r="AZ17" s="17"/>
      <c r="BA17" s="17"/>
      <c r="BB17" s="17"/>
      <c r="BC17" s="17"/>
      <c r="BD17" s="17"/>
      <c r="BE17" s="17"/>
      <c r="BF17" s="17"/>
      <c r="BG17" s="17"/>
      <c r="BH17" s="17"/>
      <c r="BI17" s="17"/>
      <c r="BJ17" s="17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</row>
    <row r="18" spans="1:81" ht="19.5" customHeight="1" thickBot="1" x14ac:dyDescent="0.35">
      <c r="A18" s="221"/>
      <c r="B18" s="109" t="s">
        <v>3</v>
      </c>
      <c r="C18" s="119">
        <f t="shared" ref="C18:J18" si="12">C16-C17</f>
        <v>0</v>
      </c>
      <c r="D18" s="119">
        <f t="shared" si="12"/>
        <v>0</v>
      </c>
      <c r="E18" s="119">
        <f t="shared" si="12"/>
        <v>0</v>
      </c>
      <c r="F18" s="120">
        <f t="shared" si="12"/>
        <v>0</v>
      </c>
      <c r="G18" s="119">
        <f t="shared" si="12"/>
        <v>881100</v>
      </c>
      <c r="H18" s="119">
        <f t="shared" si="12"/>
        <v>7003</v>
      </c>
      <c r="I18" s="119">
        <f t="shared" si="12"/>
        <v>31860</v>
      </c>
      <c r="J18" s="120">
        <f t="shared" si="12"/>
        <v>19110</v>
      </c>
      <c r="K18" s="254"/>
      <c r="L18" s="239"/>
      <c r="M18" s="239"/>
      <c r="N18" s="239"/>
      <c r="O18" s="224"/>
      <c r="P18" s="224"/>
      <c r="Q18" s="73" t="s">
        <v>3</v>
      </c>
      <c r="R18" s="55">
        <f>R16-R17</f>
        <v>992400</v>
      </c>
      <c r="S18" s="83"/>
      <c r="T18" s="208"/>
      <c r="U18" s="257"/>
      <c r="V18" s="83"/>
      <c r="W18" s="63" t="s">
        <v>3</v>
      </c>
      <c r="X18" s="65">
        <f>X16-X17</f>
        <v>0</v>
      </c>
      <c r="Y18" s="65">
        <f t="shared" ref="Y18:AE18" si="13">Y16-Y17</f>
        <v>10.799999999999955</v>
      </c>
      <c r="Z18" s="65">
        <f t="shared" si="13"/>
        <v>9.9999999999999645E-2</v>
      </c>
      <c r="AA18" s="65">
        <f t="shared" si="13"/>
        <v>0.19999999999999929</v>
      </c>
      <c r="AB18" s="65">
        <f t="shared" si="13"/>
        <v>0</v>
      </c>
      <c r="AC18" s="65">
        <f t="shared" si="13"/>
        <v>11.100000000000023</v>
      </c>
      <c r="AD18" s="65">
        <f t="shared" si="13"/>
        <v>0.20000000000000284</v>
      </c>
      <c r="AE18" s="142">
        <f t="shared" si="13"/>
        <v>0</v>
      </c>
      <c r="AF18" s="19"/>
      <c r="AG18" s="154" t="s">
        <v>33</v>
      </c>
      <c r="AH18" s="152">
        <f>(AH17)/((K16/1000000)*8.34)</f>
        <v>4.5673369373959467</v>
      </c>
      <c r="AI18" s="152">
        <f>(AI17)/((K16/1000000)*8.34)</f>
        <v>1.7963157563836574</v>
      </c>
      <c r="AJ18" s="152">
        <f>(AJ17)/((K16/1000000)*8.34)</f>
        <v>5.9536980561958337E-2</v>
      </c>
      <c r="AK18" s="218">
        <f>(AK17)/((K16/1000000)*8.34)</f>
        <v>1.4969297969863811</v>
      </c>
      <c r="AL18" s="219"/>
      <c r="AM18" s="14"/>
      <c r="AN18" s="85"/>
      <c r="AO18" s="17"/>
      <c r="AP18" s="17"/>
      <c r="AQ18" s="93"/>
      <c r="AR18" s="155" t="s">
        <v>64</v>
      </c>
      <c r="AS18" s="130">
        <v>0.78</v>
      </c>
      <c r="AT18" s="156" t="s">
        <v>63</v>
      </c>
      <c r="AU18" s="15">
        <v>3.7999999999999999E-2</v>
      </c>
      <c r="AV18" s="17"/>
      <c r="AW18" s="17"/>
      <c r="AX18" s="17"/>
      <c r="AY18" s="17"/>
      <c r="AZ18" s="17"/>
      <c r="BA18" s="17"/>
      <c r="BB18" s="17"/>
      <c r="BC18" s="17"/>
      <c r="BD18" s="17"/>
      <c r="BE18" s="17"/>
      <c r="BF18" s="17"/>
      <c r="BG18" s="17"/>
      <c r="BH18" s="17"/>
      <c r="BI18" s="17"/>
      <c r="BJ18" s="17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</row>
    <row r="19" spans="1:81" ht="2.1" customHeight="1" thickBot="1" x14ac:dyDescent="0.35">
      <c r="A19" s="17"/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85"/>
      <c r="T19" s="17"/>
      <c r="U19" s="128"/>
      <c r="V19" s="84"/>
      <c r="W19" s="4"/>
      <c r="X19" s="143"/>
      <c r="Y19" s="143"/>
      <c r="Z19" s="143"/>
      <c r="AA19" s="143"/>
      <c r="AB19" s="143"/>
      <c r="AC19" s="143"/>
      <c r="AD19" s="143"/>
      <c r="AE19" s="143"/>
      <c r="AF19" s="17"/>
      <c r="AG19" s="17"/>
      <c r="AH19" s="17"/>
      <c r="AI19" s="17"/>
      <c r="AJ19" s="17"/>
      <c r="AK19" s="17"/>
      <c r="AL19" s="17"/>
      <c r="AM19" s="85"/>
      <c r="AN19" s="85"/>
      <c r="AO19" s="17"/>
      <c r="AP19" s="17"/>
      <c r="AQ19" s="85"/>
      <c r="AR19" s="19"/>
      <c r="AS19" s="19"/>
      <c r="AT19" s="19"/>
      <c r="AU19" s="19"/>
      <c r="AV19" s="17"/>
      <c r="AW19" s="17"/>
      <c r="AX19" s="17"/>
      <c r="AY19" s="17"/>
      <c r="AZ19" s="17"/>
      <c r="BA19" s="17"/>
      <c r="BB19" s="17"/>
      <c r="BC19" s="17"/>
      <c r="BD19" s="17"/>
      <c r="BE19" s="17"/>
      <c r="BF19" s="17"/>
      <c r="BG19" s="17"/>
      <c r="BH19" s="17"/>
      <c r="BI19" s="17"/>
      <c r="BJ19" s="17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</row>
    <row r="20" spans="1:81" ht="18.75" customHeight="1" x14ac:dyDescent="0.3">
      <c r="A20" s="197">
        <v>5</v>
      </c>
      <c r="B20" s="110" t="s">
        <v>54</v>
      </c>
      <c r="C20" s="115">
        <v>77309600</v>
      </c>
      <c r="D20" s="50">
        <v>685438</v>
      </c>
      <c r="E20" s="50">
        <v>1412190</v>
      </c>
      <c r="F20" s="52">
        <v>2647690</v>
      </c>
      <c r="G20" s="115">
        <v>53981400</v>
      </c>
      <c r="H20" s="50">
        <v>432388</v>
      </c>
      <c r="I20" s="50">
        <v>1896150</v>
      </c>
      <c r="J20" s="52">
        <v>2991730</v>
      </c>
      <c r="K20" s="252">
        <f>C22+G22</f>
        <v>850900</v>
      </c>
      <c r="L20" s="237"/>
      <c r="M20" s="236">
        <f>D22+E22+F22+H22+I22+J22</f>
        <v>23823</v>
      </c>
      <c r="N20" s="237"/>
      <c r="O20" s="222">
        <f>M20+K20</f>
        <v>874723</v>
      </c>
      <c r="P20" s="222"/>
      <c r="Q20" s="56" t="s">
        <v>10</v>
      </c>
      <c r="R20" s="52">
        <v>890586200</v>
      </c>
      <c r="S20" s="82">
        <v>0</v>
      </c>
      <c r="T20" s="206">
        <v>0.74</v>
      </c>
      <c r="U20" s="255">
        <v>1.06</v>
      </c>
      <c r="V20" s="82"/>
      <c r="W20" s="151" t="s">
        <v>10</v>
      </c>
      <c r="X20" s="60">
        <v>1039.8</v>
      </c>
      <c r="Y20" s="60">
        <v>756</v>
      </c>
      <c r="Z20" s="60">
        <v>6.1</v>
      </c>
      <c r="AA20" s="60">
        <v>17.899999999999999</v>
      </c>
      <c r="AB20" s="60">
        <v>1089</v>
      </c>
      <c r="AC20" s="60">
        <v>812.9</v>
      </c>
      <c r="AD20" s="60">
        <v>21.6</v>
      </c>
      <c r="AE20" s="141">
        <v>3.6</v>
      </c>
      <c r="AF20" s="19"/>
      <c r="AG20" s="151" t="s">
        <v>34</v>
      </c>
      <c r="AH20" s="22">
        <v>3.9375</v>
      </c>
      <c r="AI20" s="22">
        <v>5.375</v>
      </c>
      <c r="AJ20" s="22">
        <v>1.75</v>
      </c>
      <c r="AK20" s="22">
        <v>12</v>
      </c>
      <c r="AL20" s="23">
        <v>0</v>
      </c>
      <c r="AM20" s="92"/>
      <c r="AN20" s="98" t="s">
        <v>47</v>
      </c>
      <c r="AO20" s="30">
        <v>14.5</v>
      </c>
      <c r="AP20" s="31">
        <v>7.61</v>
      </c>
      <c r="AQ20" s="93"/>
      <c r="AR20" s="41" t="s">
        <v>44</v>
      </c>
      <c r="AS20" s="77">
        <v>0</v>
      </c>
      <c r="AT20" s="42" t="s">
        <v>45</v>
      </c>
      <c r="AU20" s="78">
        <v>4.2999999999999997E-2</v>
      </c>
      <c r="AV20" s="17"/>
      <c r="AW20" s="17"/>
      <c r="AX20" s="17"/>
      <c r="AY20" s="17"/>
      <c r="AZ20" s="17"/>
      <c r="BA20" s="17"/>
      <c r="BB20" s="17"/>
      <c r="BC20" s="17"/>
      <c r="BD20" s="17"/>
      <c r="BE20" s="17"/>
      <c r="BF20" s="17"/>
      <c r="BG20" s="17"/>
      <c r="BH20" s="17"/>
      <c r="BI20" s="17"/>
      <c r="BJ20" s="17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</row>
    <row r="21" spans="1:81" ht="18.75" customHeight="1" thickBot="1" x14ac:dyDescent="0.35">
      <c r="A21" s="220"/>
      <c r="B21" s="111" t="s">
        <v>53</v>
      </c>
      <c r="C21" s="116">
        <f>C16</f>
        <v>77309600</v>
      </c>
      <c r="D21" s="117">
        <f t="shared" ref="D21:J21" si="14">D16</f>
        <v>685438</v>
      </c>
      <c r="E21" s="117">
        <f t="shared" si="14"/>
        <v>1412190</v>
      </c>
      <c r="F21" s="118">
        <f t="shared" si="14"/>
        <v>2647690</v>
      </c>
      <c r="G21" s="116">
        <f t="shared" si="14"/>
        <v>53130500</v>
      </c>
      <c r="H21" s="117">
        <f t="shared" si="14"/>
        <v>425385</v>
      </c>
      <c r="I21" s="117">
        <f t="shared" si="14"/>
        <v>1896150</v>
      </c>
      <c r="J21" s="118">
        <f t="shared" si="14"/>
        <v>2974910</v>
      </c>
      <c r="K21" s="253"/>
      <c r="L21" s="238"/>
      <c r="M21" s="238"/>
      <c r="N21" s="238"/>
      <c r="O21" s="223"/>
      <c r="P21" s="223"/>
      <c r="Q21" s="20" t="s">
        <v>11</v>
      </c>
      <c r="R21" s="53">
        <f>R16</f>
        <v>889579300</v>
      </c>
      <c r="S21" s="82"/>
      <c r="T21" s="207"/>
      <c r="U21" s="256"/>
      <c r="V21" s="82"/>
      <c r="W21" s="153" t="s">
        <v>11</v>
      </c>
      <c r="X21" s="6">
        <f t="shared" ref="X21:AE21" si="15">X16</f>
        <v>1039.8</v>
      </c>
      <c r="Y21" s="6">
        <f t="shared" si="15"/>
        <v>744.3</v>
      </c>
      <c r="Z21" s="6">
        <f t="shared" si="15"/>
        <v>6</v>
      </c>
      <c r="AA21" s="6">
        <f t="shared" si="15"/>
        <v>17.899999999999999</v>
      </c>
      <c r="AB21" s="6">
        <f t="shared" si="15"/>
        <v>1089</v>
      </c>
      <c r="AC21" s="6">
        <f t="shared" si="15"/>
        <v>800.9</v>
      </c>
      <c r="AD21" s="6">
        <f t="shared" si="15"/>
        <v>21.6</v>
      </c>
      <c r="AE21" s="140">
        <f t="shared" si="15"/>
        <v>3.6</v>
      </c>
      <c r="AF21" s="19"/>
      <c r="AG21" s="153" t="s">
        <v>31</v>
      </c>
      <c r="AH21" s="8">
        <f>(AH20*10.74)</f>
        <v>42.28875</v>
      </c>
      <c r="AI21" s="8">
        <f>(AI20*2.2)</f>
        <v>11.825000000000001</v>
      </c>
      <c r="AJ21" s="8">
        <f>(AJ20*0.25)</f>
        <v>0.4375</v>
      </c>
      <c r="AK21" s="216">
        <f>AK20+AL20</f>
        <v>12</v>
      </c>
      <c r="AL21" s="217"/>
      <c r="AM21" s="14"/>
      <c r="AN21" s="32" t="s">
        <v>48</v>
      </c>
      <c r="AO21" s="33">
        <v>12.7</v>
      </c>
      <c r="AP21" s="34">
        <v>8.0299999999999994</v>
      </c>
      <c r="AQ21" s="93"/>
      <c r="AR21" s="43" t="s">
        <v>43</v>
      </c>
      <c r="AS21" s="16">
        <v>0</v>
      </c>
      <c r="AT21" s="2" t="s">
        <v>46</v>
      </c>
      <c r="AU21" s="49">
        <v>0.36899999999999999</v>
      </c>
      <c r="AV21" s="17"/>
      <c r="AW21" s="17"/>
      <c r="AX21" s="17"/>
      <c r="AY21" s="17"/>
      <c r="AZ21" s="17"/>
      <c r="BA21" s="17"/>
      <c r="BB21" s="17"/>
      <c r="BC21" s="17"/>
      <c r="BD21" s="17"/>
      <c r="BE21" s="17"/>
      <c r="BF21" s="17"/>
      <c r="BG21" s="17"/>
      <c r="BH21" s="17"/>
      <c r="BI21" s="17"/>
      <c r="BJ21" s="17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</row>
    <row r="22" spans="1:81" ht="18.75" customHeight="1" thickBot="1" x14ac:dyDescent="0.35">
      <c r="A22" s="221"/>
      <c r="B22" s="109" t="s">
        <v>3</v>
      </c>
      <c r="C22" s="119">
        <f t="shared" ref="C22:J22" si="16">C20-C21</f>
        <v>0</v>
      </c>
      <c r="D22" s="119">
        <f t="shared" si="16"/>
        <v>0</v>
      </c>
      <c r="E22" s="119">
        <f t="shared" si="16"/>
        <v>0</v>
      </c>
      <c r="F22" s="120">
        <f t="shared" si="16"/>
        <v>0</v>
      </c>
      <c r="G22" s="119">
        <f t="shared" si="16"/>
        <v>850900</v>
      </c>
      <c r="H22" s="119">
        <f t="shared" si="16"/>
        <v>7003</v>
      </c>
      <c r="I22" s="119">
        <f t="shared" si="16"/>
        <v>0</v>
      </c>
      <c r="J22" s="120">
        <f t="shared" si="16"/>
        <v>16820</v>
      </c>
      <c r="K22" s="254"/>
      <c r="L22" s="239"/>
      <c r="M22" s="239"/>
      <c r="N22" s="239"/>
      <c r="O22" s="224"/>
      <c r="P22" s="224"/>
      <c r="Q22" s="73" t="s">
        <v>3</v>
      </c>
      <c r="R22" s="55">
        <f>R20-R21</f>
        <v>1006900</v>
      </c>
      <c r="S22" s="83"/>
      <c r="T22" s="208"/>
      <c r="U22" s="257"/>
      <c r="V22" s="83"/>
      <c r="W22" s="63" t="s">
        <v>3</v>
      </c>
      <c r="X22" s="65">
        <f>X20-X21</f>
        <v>0</v>
      </c>
      <c r="Y22" s="65">
        <f t="shared" ref="Y22:AE22" si="17">Y20-Y21</f>
        <v>11.700000000000045</v>
      </c>
      <c r="Z22" s="65">
        <f t="shared" si="17"/>
        <v>9.9999999999999645E-2</v>
      </c>
      <c r="AA22" s="65">
        <f t="shared" si="17"/>
        <v>0</v>
      </c>
      <c r="AB22" s="65">
        <f t="shared" si="17"/>
        <v>0</v>
      </c>
      <c r="AC22" s="65">
        <f t="shared" si="17"/>
        <v>12</v>
      </c>
      <c r="AD22" s="65">
        <f t="shared" si="17"/>
        <v>0</v>
      </c>
      <c r="AE22" s="142">
        <f t="shared" si="17"/>
        <v>0</v>
      </c>
      <c r="AF22" s="19"/>
      <c r="AG22" s="154" t="s">
        <v>33</v>
      </c>
      <c r="AH22" s="152">
        <f>(AH21)/((K20/1000000)*8.34)</f>
        <v>5.9590945177810042</v>
      </c>
      <c r="AI22" s="152">
        <f>(AI21)/((K20/1000000)*8.34)</f>
        <v>1.6663129714820224</v>
      </c>
      <c r="AJ22" s="152">
        <f>(AJ21)/((K20/1000000)*8.34)</f>
        <v>6.1650057084429999E-2</v>
      </c>
      <c r="AK22" s="218">
        <f>(AK21)/((K20/1000000)*8.34)</f>
        <v>1.6909729943157943</v>
      </c>
      <c r="AL22" s="219"/>
      <c r="AM22" s="14"/>
      <c r="AN22" s="85"/>
      <c r="AO22" s="17"/>
      <c r="AP22" s="17"/>
      <c r="AQ22" s="93"/>
      <c r="AR22" s="155" t="s">
        <v>64</v>
      </c>
      <c r="AS22" s="130">
        <v>0.87</v>
      </c>
      <c r="AT22" s="156" t="s">
        <v>63</v>
      </c>
      <c r="AU22" s="48">
        <v>3.9E-2</v>
      </c>
      <c r="AV22" s="17"/>
      <c r="AW22" s="17"/>
      <c r="AX22" s="17"/>
      <c r="AY22" s="17"/>
      <c r="AZ22" s="17"/>
      <c r="BA22" s="17"/>
      <c r="BB22" s="17"/>
      <c r="BC22" s="17"/>
      <c r="BD22" s="17"/>
      <c r="BE22" s="17"/>
      <c r="BF22" s="17"/>
      <c r="BG22" s="17"/>
      <c r="BH22" s="17"/>
      <c r="BI22" s="17"/>
      <c r="BJ22" s="17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</row>
    <row r="23" spans="1:81" ht="2.1" customHeight="1" thickBot="1" x14ac:dyDescent="0.35">
      <c r="A23" s="17"/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85"/>
      <c r="T23" s="17"/>
      <c r="U23" s="128"/>
      <c r="V23" s="84"/>
      <c r="W23" s="4"/>
      <c r="X23" s="143"/>
      <c r="Y23" s="143"/>
      <c r="Z23" s="143"/>
      <c r="AA23" s="143"/>
      <c r="AB23" s="143"/>
      <c r="AC23" s="143"/>
      <c r="AD23" s="143"/>
      <c r="AE23" s="143"/>
      <c r="AF23" s="17"/>
      <c r="AG23" s="17"/>
      <c r="AH23" s="17"/>
      <c r="AI23" s="17"/>
      <c r="AJ23" s="17"/>
      <c r="AK23" s="17"/>
      <c r="AL23" s="17"/>
      <c r="AM23" s="85"/>
      <c r="AN23" s="85"/>
      <c r="AO23" s="17"/>
      <c r="AP23" s="17"/>
      <c r="AQ23" s="85"/>
      <c r="AR23" s="19"/>
      <c r="AS23" s="19"/>
      <c r="AT23" s="19"/>
      <c r="AU23" s="19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</row>
    <row r="24" spans="1:81" ht="18.75" customHeight="1" x14ac:dyDescent="0.3">
      <c r="A24" s="197">
        <v>6</v>
      </c>
      <c r="B24" s="110" t="s">
        <v>54</v>
      </c>
      <c r="C24" s="115">
        <v>77309600</v>
      </c>
      <c r="D24" s="50">
        <v>685438</v>
      </c>
      <c r="E24" s="50">
        <v>1412190</v>
      </c>
      <c r="F24" s="52">
        <v>2647690</v>
      </c>
      <c r="G24" s="115">
        <v>54782900</v>
      </c>
      <c r="H24" s="50">
        <v>439353</v>
      </c>
      <c r="I24" s="50">
        <v>1928000</v>
      </c>
      <c r="J24" s="52">
        <v>3018360</v>
      </c>
      <c r="K24" s="252">
        <f>C26+G26</f>
        <v>801500</v>
      </c>
      <c r="L24" s="237"/>
      <c r="M24" s="236">
        <f>D26+E26+F26+H26+I26+J26</f>
        <v>65445</v>
      </c>
      <c r="N24" s="237"/>
      <c r="O24" s="222">
        <f>M24+K24</f>
        <v>866945</v>
      </c>
      <c r="P24" s="222"/>
      <c r="Q24" s="56" t="s">
        <v>10</v>
      </c>
      <c r="R24" s="52">
        <v>891527900</v>
      </c>
      <c r="S24" s="82"/>
      <c r="T24" s="206">
        <v>0.06</v>
      </c>
      <c r="U24" s="255">
        <v>1.04</v>
      </c>
      <c r="V24" s="82"/>
      <c r="W24" s="151" t="s">
        <v>10</v>
      </c>
      <c r="X24" s="60">
        <v>1039.8</v>
      </c>
      <c r="Y24" s="60">
        <v>767.7</v>
      </c>
      <c r="Z24" s="60">
        <v>6.3</v>
      </c>
      <c r="AA24" s="60">
        <v>17.899999999999999</v>
      </c>
      <c r="AB24" s="60">
        <v>1089</v>
      </c>
      <c r="AC24" s="60">
        <v>825.1</v>
      </c>
      <c r="AD24" s="60">
        <v>21.7</v>
      </c>
      <c r="AE24" s="141">
        <v>3.6</v>
      </c>
      <c r="AF24" s="19"/>
      <c r="AG24" s="151" t="s">
        <v>34</v>
      </c>
      <c r="AH24" s="22">
        <v>4.75</v>
      </c>
      <c r="AI24" s="22">
        <v>5.625</v>
      </c>
      <c r="AJ24" s="22">
        <v>2.25</v>
      </c>
      <c r="AK24" s="22">
        <v>10</v>
      </c>
      <c r="AL24" s="23">
        <v>0</v>
      </c>
      <c r="AM24" s="92"/>
      <c r="AN24" s="98" t="s">
        <v>47</v>
      </c>
      <c r="AO24" s="30">
        <v>13</v>
      </c>
      <c r="AP24" s="31">
        <v>7.53</v>
      </c>
      <c r="AQ24" s="93"/>
      <c r="AR24" s="41" t="s">
        <v>44</v>
      </c>
      <c r="AS24" s="77">
        <v>0</v>
      </c>
      <c r="AT24" s="42" t="s">
        <v>45</v>
      </c>
      <c r="AU24" s="78">
        <v>6.0999999999999999E-2</v>
      </c>
      <c r="AV24" s="17"/>
      <c r="AW24" s="17"/>
      <c r="AX24" s="17"/>
      <c r="AY24" s="17"/>
      <c r="AZ24" s="17"/>
      <c r="BA24" s="17"/>
      <c r="BB24" s="17"/>
      <c r="BC24" s="17"/>
      <c r="BD24" s="17"/>
      <c r="BE24" s="17"/>
      <c r="BF24" s="17"/>
      <c r="BG24" s="17"/>
      <c r="BH24" s="17"/>
      <c r="BI24" s="17"/>
      <c r="BJ24" s="17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</row>
    <row r="25" spans="1:81" ht="19.5" customHeight="1" thickBot="1" x14ac:dyDescent="0.35">
      <c r="A25" s="220"/>
      <c r="B25" s="111" t="s">
        <v>53</v>
      </c>
      <c r="C25" s="116">
        <f t="shared" ref="C25:J25" si="18">C20</f>
        <v>77309600</v>
      </c>
      <c r="D25" s="117">
        <f t="shared" si="18"/>
        <v>685438</v>
      </c>
      <c r="E25" s="117">
        <f t="shared" si="18"/>
        <v>1412190</v>
      </c>
      <c r="F25" s="118">
        <f t="shared" si="18"/>
        <v>2647690</v>
      </c>
      <c r="G25" s="116">
        <f t="shared" si="18"/>
        <v>53981400</v>
      </c>
      <c r="H25" s="117">
        <f t="shared" si="18"/>
        <v>432388</v>
      </c>
      <c r="I25" s="117">
        <f t="shared" si="18"/>
        <v>1896150</v>
      </c>
      <c r="J25" s="118">
        <f t="shared" si="18"/>
        <v>2991730</v>
      </c>
      <c r="K25" s="253"/>
      <c r="L25" s="238"/>
      <c r="M25" s="238"/>
      <c r="N25" s="238"/>
      <c r="O25" s="223"/>
      <c r="P25" s="223"/>
      <c r="Q25" s="20" t="s">
        <v>11</v>
      </c>
      <c r="R25" s="53">
        <f>R20</f>
        <v>890586200</v>
      </c>
      <c r="S25" s="82"/>
      <c r="T25" s="207"/>
      <c r="U25" s="256"/>
      <c r="V25" s="82"/>
      <c r="W25" s="153" t="s">
        <v>11</v>
      </c>
      <c r="X25" s="6">
        <f t="shared" ref="X25:AE25" si="19">X20</f>
        <v>1039.8</v>
      </c>
      <c r="Y25" s="6">
        <f t="shared" si="19"/>
        <v>756</v>
      </c>
      <c r="Z25" s="6">
        <f t="shared" si="19"/>
        <v>6.1</v>
      </c>
      <c r="AA25" s="6">
        <f t="shared" si="19"/>
        <v>17.899999999999999</v>
      </c>
      <c r="AB25" s="6">
        <f t="shared" si="19"/>
        <v>1089</v>
      </c>
      <c r="AC25" s="6">
        <f t="shared" si="19"/>
        <v>812.9</v>
      </c>
      <c r="AD25" s="6">
        <f t="shared" si="19"/>
        <v>21.6</v>
      </c>
      <c r="AE25" s="140">
        <f t="shared" si="19"/>
        <v>3.6</v>
      </c>
      <c r="AF25" s="19"/>
      <c r="AG25" s="153" t="s">
        <v>31</v>
      </c>
      <c r="AH25" s="8">
        <f>(AH24*10.74)</f>
        <v>51.015000000000001</v>
      </c>
      <c r="AI25" s="8">
        <f>(AI24*2.2)</f>
        <v>12.375000000000002</v>
      </c>
      <c r="AJ25" s="8">
        <f>(AJ24*0.25)</f>
        <v>0.5625</v>
      </c>
      <c r="AK25" s="216">
        <f>AK24+AL24</f>
        <v>10</v>
      </c>
      <c r="AL25" s="217"/>
      <c r="AM25" s="14"/>
      <c r="AN25" s="32" t="s">
        <v>48</v>
      </c>
      <c r="AO25" s="33">
        <v>12.9</v>
      </c>
      <c r="AP25" s="34">
        <v>7.92</v>
      </c>
      <c r="AQ25" s="93"/>
      <c r="AR25" s="43" t="s">
        <v>43</v>
      </c>
      <c r="AS25" s="16">
        <v>0</v>
      </c>
      <c r="AT25" s="2" t="s">
        <v>46</v>
      </c>
      <c r="AU25" s="49">
        <v>1.41</v>
      </c>
      <c r="AV25" s="17"/>
      <c r="AW25" s="17"/>
      <c r="AX25" s="17"/>
      <c r="AY25" s="17"/>
      <c r="AZ25" s="17"/>
      <c r="BA25" s="17"/>
      <c r="BB25" s="17"/>
      <c r="BC25" s="17"/>
      <c r="BD25" s="17"/>
      <c r="BE25" s="17"/>
      <c r="BF25" s="17"/>
      <c r="BG25" s="17"/>
      <c r="BH25" s="17"/>
      <c r="BI25" s="17"/>
      <c r="BJ25" s="17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</row>
    <row r="26" spans="1:81" ht="18.75" customHeight="1" thickBot="1" x14ac:dyDescent="0.35">
      <c r="A26" s="221"/>
      <c r="B26" s="109" t="s">
        <v>3</v>
      </c>
      <c r="C26" s="119">
        <f t="shared" ref="C26:J26" si="20">C24-C25</f>
        <v>0</v>
      </c>
      <c r="D26" s="119">
        <f t="shared" si="20"/>
        <v>0</v>
      </c>
      <c r="E26" s="119">
        <f t="shared" si="20"/>
        <v>0</v>
      </c>
      <c r="F26" s="120">
        <f t="shared" si="20"/>
        <v>0</v>
      </c>
      <c r="G26" s="119">
        <f t="shared" si="20"/>
        <v>801500</v>
      </c>
      <c r="H26" s="119">
        <f t="shared" si="20"/>
        <v>6965</v>
      </c>
      <c r="I26" s="119">
        <f t="shared" si="20"/>
        <v>31850</v>
      </c>
      <c r="J26" s="120">
        <f t="shared" si="20"/>
        <v>26630</v>
      </c>
      <c r="K26" s="254"/>
      <c r="L26" s="239"/>
      <c r="M26" s="239"/>
      <c r="N26" s="239"/>
      <c r="O26" s="224"/>
      <c r="P26" s="224"/>
      <c r="Q26" s="73" t="s">
        <v>3</v>
      </c>
      <c r="R26" s="55">
        <f>R24-R25</f>
        <v>941700</v>
      </c>
      <c r="S26" s="83"/>
      <c r="T26" s="208"/>
      <c r="U26" s="257"/>
      <c r="V26" s="83"/>
      <c r="W26" s="63" t="s">
        <v>3</v>
      </c>
      <c r="X26" s="65">
        <f>X24-X25</f>
        <v>0</v>
      </c>
      <c r="Y26" s="65">
        <f t="shared" ref="Y26:AE26" si="21">Y24-Y25</f>
        <v>11.700000000000045</v>
      </c>
      <c r="Z26" s="65">
        <f t="shared" si="21"/>
        <v>0.20000000000000018</v>
      </c>
      <c r="AA26" s="65">
        <f t="shared" si="21"/>
        <v>0</v>
      </c>
      <c r="AB26" s="65">
        <f t="shared" si="21"/>
        <v>0</v>
      </c>
      <c r="AC26" s="65">
        <f t="shared" si="21"/>
        <v>12.200000000000045</v>
      </c>
      <c r="AD26" s="65">
        <f t="shared" si="21"/>
        <v>9.9999999999997868E-2</v>
      </c>
      <c r="AE26" s="142">
        <f t="shared" si="21"/>
        <v>0</v>
      </c>
      <c r="AF26" s="19"/>
      <c r="AG26" s="154" t="s">
        <v>33</v>
      </c>
      <c r="AH26" s="152">
        <f>(AH25)/((K24/1000000)*8.34)</f>
        <v>7.6318234246040477</v>
      </c>
      <c r="AI26" s="152">
        <f>(AI25)/((K24/1000000)*8.34)</f>
        <v>1.8512950089086564</v>
      </c>
      <c r="AJ26" s="152">
        <f>(AJ25)/((K24/1000000)*8.34)</f>
        <v>8.4149773132211642E-2</v>
      </c>
      <c r="AK26" s="218">
        <f>(AK25)/((K24/1000000)*8.34)</f>
        <v>1.4959959667948737</v>
      </c>
      <c r="AL26" s="219"/>
      <c r="AM26" s="14"/>
      <c r="AN26" s="85"/>
      <c r="AO26" s="17"/>
      <c r="AP26" s="17"/>
      <c r="AQ26" s="93"/>
      <c r="AR26" s="155" t="s">
        <v>64</v>
      </c>
      <c r="AS26" s="130">
        <v>7.45</v>
      </c>
      <c r="AT26" s="156" t="s">
        <v>63</v>
      </c>
      <c r="AU26" s="48">
        <v>5.6000000000000001E-2</v>
      </c>
      <c r="AV26" s="17"/>
      <c r="AW26" s="17"/>
      <c r="AX26" s="17"/>
      <c r="AY26" s="17"/>
      <c r="AZ26" s="17"/>
      <c r="BA26" s="17"/>
      <c r="BB26" s="17"/>
      <c r="BC26" s="17"/>
      <c r="BD26" s="17"/>
      <c r="BE26" s="17"/>
      <c r="BF26" s="17"/>
      <c r="BG26" s="17"/>
      <c r="BH26" s="17"/>
      <c r="BI26" s="17"/>
      <c r="BJ26" s="17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</row>
    <row r="27" spans="1:81" ht="2.1" customHeight="1" thickBot="1" x14ac:dyDescent="0.35">
      <c r="A27" s="17"/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85"/>
      <c r="T27" s="17"/>
      <c r="U27" s="128"/>
      <c r="V27" s="84"/>
      <c r="W27" s="4"/>
      <c r="X27" s="143"/>
      <c r="Y27" s="143"/>
      <c r="Z27" s="143"/>
      <c r="AA27" s="143"/>
      <c r="AB27" s="143"/>
      <c r="AC27" s="143"/>
      <c r="AD27" s="143"/>
      <c r="AE27" s="143"/>
      <c r="AF27" s="17"/>
      <c r="AG27" s="17"/>
      <c r="AH27" s="17"/>
      <c r="AI27" s="17"/>
      <c r="AJ27" s="17"/>
      <c r="AK27" s="17"/>
      <c r="AL27" s="17"/>
      <c r="AM27" s="85"/>
      <c r="AN27" s="85"/>
      <c r="AO27" s="17"/>
      <c r="AP27" s="17"/>
      <c r="AQ27" s="85"/>
      <c r="AR27" s="19"/>
      <c r="AS27" s="19"/>
      <c r="AT27" s="19"/>
      <c r="AU27" s="19"/>
      <c r="AV27" s="17"/>
      <c r="AW27" s="17"/>
      <c r="AX27" s="17"/>
      <c r="AY27" s="17"/>
      <c r="AZ27" s="17"/>
      <c r="BA27" s="17"/>
      <c r="BB27" s="17"/>
      <c r="BC27" s="17"/>
      <c r="BD27" s="17"/>
      <c r="BE27" s="17"/>
      <c r="BF27" s="17"/>
      <c r="BG27" s="17"/>
      <c r="BH27" s="17"/>
      <c r="BI27" s="17"/>
      <c r="BJ27" s="17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</row>
    <row r="28" spans="1:81" ht="18.75" customHeight="1" x14ac:dyDescent="0.3">
      <c r="A28" s="197">
        <v>7</v>
      </c>
      <c r="B28" s="110" t="s">
        <v>54</v>
      </c>
      <c r="C28" s="115">
        <v>77309600</v>
      </c>
      <c r="D28" s="50">
        <v>685438</v>
      </c>
      <c r="E28" s="50">
        <v>1412190</v>
      </c>
      <c r="F28" s="52">
        <v>2647490</v>
      </c>
      <c r="G28" s="115">
        <v>55654700</v>
      </c>
      <c r="H28" s="50">
        <v>453350</v>
      </c>
      <c r="I28" s="50">
        <v>1960110</v>
      </c>
      <c r="J28" s="52">
        <v>3066040</v>
      </c>
      <c r="K28" s="252">
        <f>C30+G30</f>
        <v>871800</v>
      </c>
      <c r="L28" s="237"/>
      <c r="M28" s="236">
        <f>D30+E30+F30+H30+I30+J30</f>
        <v>93587</v>
      </c>
      <c r="N28" s="237"/>
      <c r="O28" s="222">
        <f>M28+K28</f>
        <v>965387</v>
      </c>
      <c r="P28" s="222"/>
      <c r="Q28" s="56" t="s">
        <v>10</v>
      </c>
      <c r="R28" s="52">
        <v>892523800</v>
      </c>
      <c r="S28" s="82"/>
      <c r="T28" s="206">
        <v>7.0000000000000007E-2</v>
      </c>
      <c r="U28" s="255">
        <v>1.02</v>
      </c>
      <c r="V28" s="82"/>
      <c r="W28" s="151" t="s">
        <v>10</v>
      </c>
      <c r="X28" s="60">
        <v>1039.8</v>
      </c>
      <c r="Y28" s="60">
        <v>780.8</v>
      </c>
      <c r="Z28" s="60">
        <v>6.5</v>
      </c>
      <c r="AA28" s="60">
        <v>18.100000000000001</v>
      </c>
      <c r="AB28" s="60">
        <v>1089</v>
      </c>
      <c r="AC28" s="60">
        <v>838.7</v>
      </c>
      <c r="AD28" s="60">
        <v>21.9</v>
      </c>
      <c r="AE28" s="141">
        <v>3.6</v>
      </c>
      <c r="AF28" s="19"/>
      <c r="AG28" s="151" t="s">
        <v>34</v>
      </c>
      <c r="AH28" s="22">
        <v>3.75</v>
      </c>
      <c r="AI28" s="22">
        <v>5.75</v>
      </c>
      <c r="AJ28" s="22">
        <v>1.875</v>
      </c>
      <c r="AK28" s="22">
        <v>14</v>
      </c>
      <c r="AL28" s="23">
        <v>0</v>
      </c>
      <c r="AM28" s="92"/>
      <c r="AN28" s="98" t="s">
        <v>47</v>
      </c>
      <c r="AO28" s="30">
        <v>11.2</v>
      </c>
      <c r="AP28" s="31">
        <v>7.6</v>
      </c>
      <c r="AQ28" s="93"/>
      <c r="AR28" s="41" t="s">
        <v>44</v>
      </c>
      <c r="AS28" s="77">
        <v>0</v>
      </c>
      <c r="AT28" s="42" t="s">
        <v>45</v>
      </c>
      <c r="AU28" s="78">
        <v>0.04</v>
      </c>
      <c r="AV28" s="17"/>
      <c r="AW28" s="17"/>
      <c r="AX28" s="17"/>
      <c r="AY28" s="17"/>
      <c r="AZ28" s="17"/>
      <c r="BA28" s="17"/>
      <c r="BB28" s="17"/>
      <c r="BC28" s="17"/>
      <c r="BD28" s="17"/>
      <c r="BE28" s="17"/>
      <c r="BF28" s="17"/>
      <c r="BG28" s="17"/>
      <c r="BH28" s="17"/>
      <c r="BI28" s="17"/>
      <c r="BJ28" s="17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</row>
    <row r="29" spans="1:81" ht="18.75" customHeight="1" thickBot="1" x14ac:dyDescent="0.35">
      <c r="A29" s="220"/>
      <c r="B29" s="111" t="s">
        <v>53</v>
      </c>
      <c r="C29" s="116">
        <f t="shared" ref="C29:J29" si="22">C24</f>
        <v>77309600</v>
      </c>
      <c r="D29" s="117">
        <f t="shared" si="22"/>
        <v>685438</v>
      </c>
      <c r="E29" s="117">
        <f t="shared" si="22"/>
        <v>1412190</v>
      </c>
      <c r="F29" s="118">
        <f t="shared" si="22"/>
        <v>2647690</v>
      </c>
      <c r="G29" s="116">
        <f t="shared" si="22"/>
        <v>54782900</v>
      </c>
      <c r="H29" s="117">
        <f t="shared" si="22"/>
        <v>439353</v>
      </c>
      <c r="I29" s="117">
        <f t="shared" si="22"/>
        <v>1928000</v>
      </c>
      <c r="J29" s="118">
        <f t="shared" si="22"/>
        <v>3018360</v>
      </c>
      <c r="K29" s="253"/>
      <c r="L29" s="238"/>
      <c r="M29" s="238"/>
      <c r="N29" s="238"/>
      <c r="O29" s="223"/>
      <c r="P29" s="223"/>
      <c r="Q29" s="20" t="s">
        <v>11</v>
      </c>
      <c r="R29" s="53">
        <f>R24</f>
        <v>891527900</v>
      </c>
      <c r="S29" s="82"/>
      <c r="T29" s="207"/>
      <c r="U29" s="256"/>
      <c r="V29" s="82"/>
      <c r="W29" s="153" t="s">
        <v>11</v>
      </c>
      <c r="X29" s="6">
        <f t="shared" ref="X29:AE29" si="23">X24</f>
        <v>1039.8</v>
      </c>
      <c r="Y29" s="6">
        <f t="shared" si="23"/>
        <v>767.7</v>
      </c>
      <c r="Z29" s="6">
        <f t="shared" si="23"/>
        <v>6.3</v>
      </c>
      <c r="AA29" s="6">
        <f t="shared" si="23"/>
        <v>17.899999999999999</v>
      </c>
      <c r="AB29" s="6">
        <f t="shared" si="23"/>
        <v>1089</v>
      </c>
      <c r="AC29" s="6">
        <f t="shared" si="23"/>
        <v>825.1</v>
      </c>
      <c r="AD29" s="6">
        <f t="shared" si="23"/>
        <v>21.7</v>
      </c>
      <c r="AE29" s="140">
        <f t="shared" si="23"/>
        <v>3.6</v>
      </c>
      <c r="AF29" s="19"/>
      <c r="AG29" s="153" t="s">
        <v>31</v>
      </c>
      <c r="AH29" s="8">
        <f>(AH28*10.74)</f>
        <v>40.274999999999999</v>
      </c>
      <c r="AI29" s="8">
        <f>(AI28*2.2)</f>
        <v>12.65</v>
      </c>
      <c r="AJ29" s="8">
        <f>(AJ28*0.25)</f>
        <v>0.46875</v>
      </c>
      <c r="AK29" s="216">
        <f>AK28+AL28</f>
        <v>14</v>
      </c>
      <c r="AL29" s="217"/>
      <c r="AM29" s="14"/>
      <c r="AN29" s="32" t="s">
        <v>48</v>
      </c>
      <c r="AO29" s="33">
        <v>11.4</v>
      </c>
      <c r="AP29" s="34">
        <v>7.85</v>
      </c>
      <c r="AQ29" s="93"/>
      <c r="AR29" s="43" t="s">
        <v>43</v>
      </c>
      <c r="AS29" s="16">
        <v>0</v>
      </c>
      <c r="AT29" s="2" t="s">
        <v>46</v>
      </c>
      <c r="AU29" s="49">
        <v>0.56999999999999995</v>
      </c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</row>
    <row r="30" spans="1:81" ht="18.75" customHeight="1" thickBot="1" x14ac:dyDescent="0.35">
      <c r="A30" s="221"/>
      <c r="B30" s="109" t="s">
        <v>3</v>
      </c>
      <c r="C30" s="119">
        <f t="shared" ref="C30:J30" si="24">C28-C29</f>
        <v>0</v>
      </c>
      <c r="D30" s="119">
        <f t="shared" si="24"/>
        <v>0</v>
      </c>
      <c r="E30" s="119">
        <f t="shared" si="24"/>
        <v>0</v>
      </c>
      <c r="F30" s="120">
        <f t="shared" si="24"/>
        <v>-200</v>
      </c>
      <c r="G30" s="119">
        <f t="shared" si="24"/>
        <v>871800</v>
      </c>
      <c r="H30" s="119">
        <f t="shared" si="24"/>
        <v>13997</v>
      </c>
      <c r="I30" s="119">
        <f t="shared" si="24"/>
        <v>32110</v>
      </c>
      <c r="J30" s="120">
        <f t="shared" si="24"/>
        <v>47680</v>
      </c>
      <c r="K30" s="254"/>
      <c r="L30" s="239"/>
      <c r="M30" s="239"/>
      <c r="N30" s="239"/>
      <c r="O30" s="224"/>
      <c r="P30" s="224"/>
      <c r="Q30" s="73" t="s">
        <v>3</v>
      </c>
      <c r="R30" s="55">
        <f>R28-R29</f>
        <v>995900</v>
      </c>
      <c r="S30" s="83"/>
      <c r="T30" s="208"/>
      <c r="U30" s="257"/>
      <c r="V30" s="83"/>
      <c r="W30" s="63" t="s">
        <v>3</v>
      </c>
      <c r="X30" s="65">
        <f>X28-X29</f>
        <v>0</v>
      </c>
      <c r="Y30" s="65">
        <f t="shared" ref="Y30:AE30" si="25">Y28-Y29</f>
        <v>13.099999999999909</v>
      </c>
      <c r="Z30" s="65">
        <f t="shared" si="25"/>
        <v>0.20000000000000018</v>
      </c>
      <c r="AA30" s="65">
        <f t="shared" si="25"/>
        <v>0.20000000000000284</v>
      </c>
      <c r="AB30" s="65">
        <f t="shared" si="25"/>
        <v>0</v>
      </c>
      <c r="AC30" s="65">
        <f t="shared" si="25"/>
        <v>13.600000000000023</v>
      </c>
      <c r="AD30" s="65">
        <f t="shared" si="25"/>
        <v>0.19999999999999929</v>
      </c>
      <c r="AE30" s="142">
        <f t="shared" si="25"/>
        <v>0</v>
      </c>
      <c r="AF30" s="19"/>
      <c r="AG30" s="154" t="s">
        <v>33</v>
      </c>
      <c r="AH30" s="152">
        <f>(AH29)/((K28/1000000)*8.34)</f>
        <v>5.5392712670881874</v>
      </c>
      <c r="AI30" s="152">
        <f>(AI29)/((K28/1000000)*8.34)</f>
        <v>1.7398331850692881</v>
      </c>
      <c r="AJ30" s="152">
        <f>(AJ29)/((K28/1000000)*8.34)</f>
        <v>6.4470103201678161E-2</v>
      </c>
      <c r="AK30" s="218">
        <f>(AK29)/((K28/1000000)*8.34)</f>
        <v>1.925507082290121</v>
      </c>
      <c r="AL30" s="219"/>
      <c r="AM30" s="14"/>
      <c r="AN30" s="85"/>
      <c r="AO30" s="17"/>
      <c r="AP30" s="17"/>
      <c r="AQ30" s="93"/>
      <c r="AR30" s="155" t="s">
        <v>64</v>
      </c>
      <c r="AS30" s="130">
        <v>1.56</v>
      </c>
      <c r="AT30" s="156" t="s">
        <v>63</v>
      </c>
      <c r="AU30" s="48">
        <v>0.04</v>
      </c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</row>
    <row r="31" spans="1:81" ht="2.1" customHeight="1" thickBot="1" x14ac:dyDescent="0.3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86"/>
      <c r="T31" s="1"/>
      <c r="U31" s="129"/>
      <c r="V31" s="89"/>
      <c r="W31" s="3"/>
      <c r="X31" s="144"/>
      <c r="Y31" s="144"/>
      <c r="Z31" s="144"/>
      <c r="AA31" s="144"/>
      <c r="AB31" s="144"/>
      <c r="AC31" s="144"/>
      <c r="AD31" s="144"/>
      <c r="AE31" s="144"/>
      <c r="AF31" s="1"/>
      <c r="AG31" s="1"/>
      <c r="AH31" s="1"/>
      <c r="AI31" s="1"/>
      <c r="AJ31" s="1"/>
      <c r="AK31" s="1"/>
      <c r="AL31" s="1"/>
      <c r="AM31" s="86"/>
      <c r="AN31" s="86"/>
      <c r="AO31" s="1"/>
      <c r="AP31" s="1"/>
      <c r="AQ31" s="86"/>
      <c r="AR31" s="9"/>
      <c r="AS31" s="9"/>
      <c r="AT31" s="9"/>
      <c r="AU31" s="9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</row>
    <row r="32" spans="1:81" ht="18.75" customHeight="1" x14ac:dyDescent="0.3">
      <c r="A32" s="197">
        <v>8</v>
      </c>
      <c r="B32" s="110" t="s">
        <v>54</v>
      </c>
      <c r="C32" s="115">
        <v>77309600</v>
      </c>
      <c r="D32" s="50">
        <v>685438</v>
      </c>
      <c r="E32" s="50">
        <v>1412190</v>
      </c>
      <c r="F32" s="52">
        <v>2647490</v>
      </c>
      <c r="G32" s="115">
        <v>56407000</v>
      </c>
      <c r="H32" s="50">
        <v>460324</v>
      </c>
      <c r="I32" s="50">
        <v>1960110</v>
      </c>
      <c r="J32" s="52">
        <v>3074420</v>
      </c>
      <c r="K32" s="252">
        <f>C34+G34</f>
        <v>752300</v>
      </c>
      <c r="L32" s="237"/>
      <c r="M32" s="236">
        <f>D34+E34+F34+H34+I34+J34</f>
        <v>15354</v>
      </c>
      <c r="N32" s="237"/>
      <c r="O32" s="222">
        <f>M32+K32</f>
        <v>767654</v>
      </c>
      <c r="P32" s="222"/>
      <c r="Q32" s="56" t="s">
        <v>10</v>
      </c>
      <c r="R32" s="52">
        <v>893287500</v>
      </c>
      <c r="S32" s="82"/>
      <c r="T32" s="206">
        <v>0.01</v>
      </c>
      <c r="U32" s="255">
        <v>1.1000000000000001</v>
      </c>
      <c r="V32" s="82"/>
      <c r="W32" s="151" t="s">
        <v>10</v>
      </c>
      <c r="X32" s="60">
        <v>1039.8</v>
      </c>
      <c r="Y32" s="60">
        <v>791.5</v>
      </c>
      <c r="Z32" s="60">
        <v>6.6</v>
      </c>
      <c r="AA32" s="60">
        <v>18.100000000000001</v>
      </c>
      <c r="AB32" s="60">
        <v>1089</v>
      </c>
      <c r="AC32" s="60">
        <v>849.9</v>
      </c>
      <c r="AD32" s="60">
        <v>21.9</v>
      </c>
      <c r="AE32" s="141">
        <v>3.6</v>
      </c>
      <c r="AF32" s="19"/>
      <c r="AG32" s="151" t="s">
        <v>34</v>
      </c>
      <c r="AH32" s="22">
        <v>2.375</v>
      </c>
      <c r="AI32" s="22">
        <v>5.5</v>
      </c>
      <c r="AJ32" s="22">
        <v>1.5625</v>
      </c>
      <c r="AK32" s="22">
        <v>12</v>
      </c>
      <c r="AL32" s="23">
        <v>0</v>
      </c>
      <c r="AM32" s="92"/>
      <c r="AN32" s="98" t="s">
        <v>47</v>
      </c>
      <c r="AO32" s="30">
        <v>9.8000000000000007</v>
      </c>
      <c r="AP32" s="31">
        <v>7.72</v>
      </c>
      <c r="AQ32" s="93"/>
      <c r="AR32" s="41" t="s">
        <v>44</v>
      </c>
      <c r="AS32" s="77">
        <v>0</v>
      </c>
      <c r="AT32" s="42" t="s">
        <v>45</v>
      </c>
      <c r="AU32" s="78">
        <v>4.3999999999999997E-2</v>
      </c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</row>
    <row r="33" spans="1:81" ht="19.5" customHeight="1" thickBot="1" x14ac:dyDescent="0.35">
      <c r="A33" s="220"/>
      <c r="B33" s="111" t="s">
        <v>53</v>
      </c>
      <c r="C33" s="116">
        <f t="shared" ref="C33:J33" si="26">C28</f>
        <v>77309600</v>
      </c>
      <c r="D33" s="117">
        <f t="shared" si="26"/>
        <v>685438</v>
      </c>
      <c r="E33" s="117">
        <f t="shared" si="26"/>
        <v>1412190</v>
      </c>
      <c r="F33" s="118">
        <f t="shared" si="26"/>
        <v>2647490</v>
      </c>
      <c r="G33" s="116">
        <f t="shared" si="26"/>
        <v>55654700</v>
      </c>
      <c r="H33" s="117">
        <f t="shared" si="26"/>
        <v>453350</v>
      </c>
      <c r="I33" s="117">
        <f t="shared" si="26"/>
        <v>1960110</v>
      </c>
      <c r="J33" s="118">
        <f t="shared" si="26"/>
        <v>3066040</v>
      </c>
      <c r="K33" s="253"/>
      <c r="L33" s="238"/>
      <c r="M33" s="238"/>
      <c r="N33" s="238"/>
      <c r="O33" s="223"/>
      <c r="P33" s="223"/>
      <c r="Q33" s="20" t="s">
        <v>11</v>
      </c>
      <c r="R33" s="53">
        <f>R28</f>
        <v>892523800</v>
      </c>
      <c r="S33" s="82"/>
      <c r="T33" s="207"/>
      <c r="U33" s="256"/>
      <c r="V33" s="82"/>
      <c r="W33" s="153" t="s">
        <v>11</v>
      </c>
      <c r="X33" s="6">
        <f t="shared" ref="X33:AE33" si="27">X28</f>
        <v>1039.8</v>
      </c>
      <c r="Y33" s="6">
        <f t="shared" si="27"/>
        <v>780.8</v>
      </c>
      <c r="Z33" s="6">
        <f t="shared" si="27"/>
        <v>6.5</v>
      </c>
      <c r="AA33" s="6">
        <f t="shared" si="27"/>
        <v>18.100000000000001</v>
      </c>
      <c r="AB33" s="6">
        <f t="shared" si="27"/>
        <v>1089</v>
      </c>
      <c r="AC33" s="6">
        <f t="shared" si="27"/>
        <v>838.7</v>
      </c>
      <c r="AD33" s="6">
        <f t="shared" si="27"/>
        <v>21.9</v>
      </c>
      <c r="AE33" s="140">
        <f t="shared" si="27"/>
        <v>3.6</v>
      </c>
      <c r="AF33" s="19"/>
      <c r="AG33" s="153" t="s">
        <v>31</v>
      </c>
      <c r="AH33" s="8">
        <f>(AH32*10.74)</f>
        <v>25.5075</v>
      </c>
      <c r="AI33" s="8">
        <f>(AI32*2.2)</f>
        <v>12.100000000000001</v>
      </c>
      <c r="AJ33" s="8">
        <f>(AJ32*0.25)</f>
        <v>0.390625</v>
      </c>
      <c r="AK33" s="216">
        <f>AK32+AL32</f>
        <v>12</v>
      </c>
      <c r="AL33" s="217"/>
      <c r="AM33" s="14"/>
      <c r="AN33" s="32" t="s">
        <v>48</v>
      </c>
      <c r="AO33" s="33">
        <v>10.1</v>
      </c>
      <c r="AP33" s="34">
        <v>7.91</v>
      </c>
      <c r="AQ33" s="93"/>
      <c r="AR33" s="43" t="s">
        <v>43</v>
      </c>
      <c r="AS33" s="16">
        <v>0</v>
      </c>
      <c r="AT33" s="2" t="s">
        <v>46</v>
      </c>
      <c r="AU33" s="49">
        <v>0.66</v>
      </c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</row>
    <row r="34" spans="1:81" ht="19.5" customHeight="1" thickBot="1" x14ac:dyDescent="0.35">
      <c r="A34" s="221"/>
      <c r="B34" s="109" t="s">
        <v>3</v>
      </c>
      <c r="C34" s="119">
        <f t="shared" ref="C34:J34" si="28">C32-C33</f>
        <v>0</v>
      </c>
      <c r="D34" s="119">
        <f t="shared" si="28"/>
        <v>0</v>
      </c>
      <c r="E34" s="119">
        <f t="shared" si="28"/>
        <v>0</v>
      </c>
      <c r="F34" s="120">
        <f t="shared" si="28"/>
        <v>0</v>
      </c>
      <c r="G34" s="119">
        <f t="shared" si="28"/>
        <v>752300</v>
      </c>
      <c r="H34" s="119">
        <f t="shared" si="28"/>
        <v>6974</v>
      </c>
      <c r="I34" s="119">
        <f t="shared" si="28"/>
        <v>0</v>
      </c>
      <c r="J34" s="120">
        <f t="shared" si="28"/>
        <v>8380</v>
      </c>
      <c r="K34" s="254"/>
      <c r="L34" s="239"/>
      <c r="M34" s="239"/>
      <c r="N34" s="239"/>
      <c r="O34" s="224"/>
      <c r="P34" s="224"/>
      <c r="Q34" s="73" t="s">
        <v>3</v>
      </c>
      <c r="R34" s="55">
        <f>R32-R33</f>
        <v>763700</v>
      </c>
      <c r="S34" s="83"/>
      <c r="T34" s="208"/>
      <c r="U34" s="257"/>
      <c r="V34" s="83"/>
      <c r="W34" s="63" t="s">
        <v>3</v>
      </c>
      <c r="X34" s="65">
        <f>X32-X33</f>
        <v>0</v>
      </c>
      <c r="Y34" s="65">
        <f t="shared" ref="Y34:AE34" si="29">Y32-Y33</f>
        <v>10.700000000000045</v>
      </c>
      <c r="Z34" s="65">
        <f t="shared" si="29"/>
        <v>9.9999999999999645E-2</v>
      </c>
      <c r="AA34" s="65">
        <f t="shared" si="29"/>
        <v>0</v>
      </c>
      <c r="AB34" s="65">
        <f t="shared" si="29"/>
        <v>0</v>
      </c>
      <c r="AC34" s="65">
        <f t="shared" si="29"/>
        <v>11.199999999999932</v>
      </c>
      <c r="AD34" s="65">
        <f t="shared" si="29"/>
        <v>0</v>
      </c>
      <c r="AE34" s="142">
        <f t="shared" si="29"/>
        <v>0</v>
      </c>
      <c r="AF34" s="19"/>
      <c r="AG34" s="154" t="s">
        <v>33</v>
      </c>
      <c r="AH34" s="152">
        <f>(AH33)/((K32/1000000)*8.34)</f>
        <v>4.0654702079091747</v>
      </c>
      <c r="AI34" s="152">
        <f>(AI33)/((K32/1000000)*8.34)</f>
        <v>1.9285382540704115</v>
      </c>
      <c r="AJ34" s="152">
        <f>(AJ33)/((K32/1000000)*8.34)</f>
        <v>6.225911202448383E-2</v>
      </c>
      <c r="AK34" s="218">
        <f>(AK33)/((K32/1000000)*8.34)</f>
        <v>1.9125999213921434</v>
      </c>
      <c r="AL34" s="219"/>
      <c r="AM34" s="14"/>
      <c r="AN34" s="85"/>
      <c r="AO34" s="17"/>
      <c r="AP34" s="17"/>
      <c r="AQ34" s="93"/>
      <c r="AR34" s="155" t="s">
        <v>64</v>
      </c>
      <c r="AS34" s="130">
        <v>1.36</v>
      </c>
      <c r="AT34" s="156" t="s">
        <v>63</v>
      </c>
      <c r="AU34" s="48">
        <v>0.04</v>
      </c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</row>
    <row r="35" spans="1:81" ht="2.1" customHeight="1" thickBot="1" x14ac:dyDescent="0.3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86"/>
      <c r="T35" s="1"/>
      <c r="U35" s="129"/>
      <c r="V35" s="89"/>
      <c r="W35" s="3"/>
      <c r="X35" s="144"/>
      <c r="Y35" s="144"/>
      <c r="Z35" s="144"/>
      <c r="AA35" s="144"/>
      <c r="AB35" s="144"/>
      <c r="AC35" s="144"/>
      <c r="AD35" s="144"/>
      <c r="AE35" s="144"/>
      <c r="AF35" s="1"/>
      <c r="AG35" s="1"/>
      <c r="AH35" s="1"/>
      <c r="AI35" s="1"/>
      <c r="AJ35" s="1"/>
      <c r="AK35" s="1"/>
      <c r="AL35" s="1"/>
      <c r="AM35" s="86"/>
      <c r="AN35" s="86"/>
      <c r="AO35" s="1"/>
      <c r="AP35" s="1"/>
      <c r="AQ35" s="86"/>
      <c r="AR35" s="9"/>
      <c r="AS35" s="9"/>
      <c r="AT35" s="9"/>
      <c r="AU35" s="9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</row>
    <row r="36" spans="1:81" ht="18.75" customHeight="1" x14ac:dyDescent="0.3">
      <c r="A36" s="197">
        <v>9</v>
      </c>
      <c r="B36" s="110" t="s">
        <v>54</v>
      </c>
      <c r="C36" s="115">
        <v>77569700</v>
      </c>
      <c r="D36" s="50">
        <v>693625</v>
      </c>
      <c r="E36" s="50">
        <v>1449040</v>
      </c>
      <c r="F36" s="52">
        <v>2726080</v>
      </c>
      <c r="G36" s="115">
        <v>56889500</v>
      </c>
      <c r="H36" s="50">
        <v>460324</v>
      </c>
      <c r="I36" s="50">
        <v>1960110</v>
      </c>
      <c r="J36" s="52">
        <v>3108220</v>
      </c>
      <c r="K36" s="252">
        <f>C38+G38</f>
        <v>742600</v>
      </c>
      <c r="L36" s="237"/>
      <c r="M36" s="236">
        <f>D38+E38+F38+H38+I38+J38</f>
        <v>157427</v>
      </c>
      <c r="N36" s="237"/>
      <c r="O36" s="222">
        <f>M36+K36</f>
        <v>900027</v>
      </c>
      <c r="P36" s="222"/>
      <c r="Q36" s="56" t="s">
        <v>10</v>
      </c>
      <c r="R36" s="52">
        <v>894361400</v>
      </c>
      <c r="S36" s="82"/>
      <c r="T36" s="206">
        <v>0.13</v>
      </c>
      <c r="U36" s="255">
        <v>1.1499999999999999</v>
      </c>
      <c r="V36" s="82"/>
      <c r="W36" s="151" t="s">
        <v>10</v>
      </c>
      <c r="X36" s="60">
        <v>1043.5</v>
      </c>
      <c r="Y36" s="60">
        <v>798</v>
      </c>
      <c r="Z36" s="60">
        <v>6.7</v>
      </c>
      <c r="AA36" s="60">
        <v>18.100000000000001</v>
      </c>
      <c r="AB36" s="60">
        <v>1094</v>
      </c>
      <c r="AC36" s="60">
        <v>857.2</v>
      </c>
      <c r="AD36" s="60">
        <v>22.1</v>
      </c>
      <c r="AE36" s="141">
        <v>3.6</v>
      </c>
      <c r="AF36" s="19"/>
      <c r="AG36" s="151" t="s">
        <v>34</v>
      </c>
      <c r="AH36" s="22">
        <v>2</v>
      </c>
      <c r="AI36" s="22">
        <v>4.25</v>
      </c>
      <c r="AJ36" s="22">
        <v>1.75</v>
      </c>
      <c r="AK36" s="22">
        <v>8</v>
      </c>
      <c r="AL36" s="23">
        <v>0</v>
      </c>
      <c r="AM36" s="92"/>
      <c r="AN36" s="98" t="s">
        <v>47</v>
      </c>
      <c r="AO36" s="30">
        <v>8.5</v>
      </c>
      <c r="AP36" s="31">
        <v>8.0500000000000007</v>
      </c>
      <c r="AQ36" s="93"/>
      <c r="AR36" s="41" t="s">
        <v>44</v>
      </c>
      <c r="AS36" s="77">
        <v>0</v>
      </c>
      <c r="AT36" s="42" t="s">
        <v>45</v>
      </c>
      <c r="AU36" s="78">
        <v>4.3999999999999997E-2</v>
      </c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</row>
    <row r="37" spans="1:81" ht="19.5" customHeight="1" thickBot="1" x14ac:dyDescent="0.35">
      <c r="A37" s="220"/>
      <c r="B37" s="111" t="s">
        <v>53</v>
      </c>
      <c r="C37" s="116">
        <f t="shared" ref="C37:J37" si="30">C32</f>
        <v>77309600</v>
      </c>
      <c r="D37" s="117">
        <f t="shared" si="30"/>
        <v>685438</v>
      </c>
      <c r="E37" s="117">
        <f t="shared" si="30"/>
        <v>1412190</v>
      </c>
      <c r="F37" s="118">
        <f t="shared" si="30"/>
        <v>2647490</v>
      </c>
      <c r="G37" s="116">
        <f t="shared" si="30"/>
        <v>56407000</v>
      </c>
      <c r="H37" s="117">
        <f t="shared" si="30"/>
        <v>460324</v>
      </c>
      <c r="I37" s="117">
        <f t="shared" si="30"/>
        <v>1960110</v>
      </c>
      <c r="J37" s="118">
        <f t="shared" si="30"/>
        <v>3074420</v>
      </c>
      <c r="K37" s="253"/>
      <c r="L37" s="238"/>
      <c r="M37" s="238"/>
      <c r="N37" s="238"/>
      <c r="O37" s="223"/>
      <c r="P37" s="223"/>
      <c r="Q37" s="20" t="s">
        <v>11</v>
      </c>
      <c r="R37" s="53">
        <f>R32</f>
        <v>893287500</v>
      </c>
      <c r="S37" s="82"/>
      <c r="T37" s="207"/>
      <c r="U37" s="256"/>
      <c r="V37" s="82"/>
      <c r="W37" s="153" t="s">
        <v>11</v>
      </c>
      <c r="X37" s="6">
        <f t="shared" ref="X37:AE37" si="31">X32</f>
        <v>1039.8</v>
      </c>
      <c r="Y37" s="6">
        <f t="shared" si="31"/>
        <v>791.5</v>
      </c>
      <c r="Z37" s="6">
        <f t="shared" si="31"/>
        <v>6.6</v>
      </c>
      <c r="AA37" s="6">
        <f t="shared" si="31"/>
        <v>18.100000000000001</v>
      </c>
      <c r="AB37" s="6">
        <f t="shared" si="31"/>
        <v>1089</v>
      </c>
      <c r="AC37" s="6">
        <f t="shared" si="31"/>
        <v>849.9</v>
      </c>
      <c r="AD37" s="6">
        <f t="shared" si="31"/>
        <v>21.9</v>
      </c>
      <c r="AE37" s="140">
        <f t="shared" si="31"/>
        <v>3.6</v>
      </c>
      <c r="AF37" s="19"/>
      <c r="AG37" s="153" t="s">
        <v>31</v>
      </c>
      <c r="AH37" s="8">
        <f>(AH36*10.74)</f>
        <v>21.48</v>
      </c>
      <c r="AI37" s="8">
        <f>(AI36*2.2)</f>
        <v>9.3500000000000014</v>
      </c>
      <c r="AJ37" s="8">
        <f>(AJ36*0.25)</f>
        <v>0.4375</v>
      </c>
      <c r="AK37" s="216">
        <f>AK36+AL36</f>
        <v>8</v>
      </c>
      <c r="AL37" s="217"/>
      <c r="AM37" s="14"/>
      <c r="AN37" s="32" t="s">
        <v>48</v>
      </c>
      <c r="AO37" s="33">
        <v>8.8000000000000007</v>
      </c>
      <c r="AP37" s="34">
        <v>8.25</v>
      </c>
      <c r="AQ37" s="93"/>
      <c r="AR37" s="43" t="s">
        <v>43</v>
      </c>
      <c r="AS37" s="16">
        <v>0</v>
      </c>
      <c r="AT37" s="2" t="s">
        <v>46</v>
      </c>
      <c r="AU37" s="49">
        <v>0.61199999999999999</v>
      </c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</row>
    <row r="38" spans="1:81" ht="19.5" customHeight="1" thickBot="1" x14ac:dyDescent="0.35">
      <c r="A38" s="221"/>
      <c r="B38" s="109" t="s">
        <v>3</v>
      </c>
      <c r="C38" s="119">
        <f t="shared" ref="C38:J38" si="32">C36-C37</f>
        <v>260100</v>
      </c>
      <c r="D38" s="119">
        <f t="shared" si="32"/>
        <v>8187</v>
      </c>
      <c r="E38" s="119">
        <f t="shared" si="32"/>
        <v>36850</v>
      </c>
      <c r="F38" s="120">
        <f t="shared" si="32"/>
        <v>78590</v>
      </c>
      <c r="G38" s="119">
        <f t="shared" si="32"/>
        <v>482500</v>
      </c>
      <c r="H38" s="119">
        <f t="shared" si="32"/>
        <v>0</v>
      </c>
      <c r="I38" s="119">
        <f t="shared" si="32"/>
        <v>0</v>
      </c>
      <c r="J38" s="120">
        <f t="shared" si="32"/>
        <v>33800</v>
      </c>
      <c r="K38" s="254"/>
      <c r="L38" s="239"/>
      <c r="M38" s="239"/>
      <c r="N38" s="239"/>
      <c r="O38" s="224"/>
      <c r="P38" s="224"/>
      <c r="Q38" s="73" t="s">
        <v>3</v>
      </c>
      <c r="R38" s="55">
        <f>R36-R37</f>
        <v>1073900</v>
      </c>
      <c r="S38" s="83"/>
      <c r="T38" s="208"/>
      <c r="U38" s="257"/>
      <c r="V38" s="83"/>
      <c r="W38" s="63" t="s">
        <v>3</v>
      </c>
      <c r="X38" s="65">
        <f t="shared" ref="X38:AE38" si="33">X36-X37</f>
        <v>3.7000000000000455</v>
      </c>
      <c r="Y38" s="65">
        <f t="shared" si="33"/>
        <v>6.5</v>
      </c>
      <c r="Z38" s="65">
        <f t="shared" si="33"/>
        <v>0.10000000000000053</v>
      </c>
      <c r="AA38" s="65">
        <f t="shared" si="33"/>
        <v>0</v>
      </c>
      <c r="AB38" s="65">
        <f t="shared" si="33"/>
        <v>5</v>
      </c>
      <c r="AC38" s="65">
        <f t="shared" si="33"/>
        <v>7.3000000000000682</v>
      </c>
      <c r="AD38" s="65">
        <f t="shared" si="33"/>
        <v>0.20000000000000284</v>
      </c>
      <c r="AE38" s="142">
        <f t="shared" si="33"/>
        <v>0</v>
      </c>
      <c r="AF38" s="19"/>
      <c r="AG38" s="154" t="s">
        <v>33</v>
      </c>
      <c r="AH38" s="152">
        <f>(AH37)/((K36/1000000)*8.34)</f>
        <v>3.4682730519059031</v>
      </c>
      <c r="AI38" s="152">
        <f>(AI37)/((K36/1000000)*8.34)</f>
        <v>1.509699861979525</v>
      </c>
      <c r="AJ38" s="152">
        <f>(AJ37)/((K36/1000000)*8.34)</f>
        <v>7.0641036322571349E-2</v>
      </c>
      <c r="AK38" s="218">
        <f>(AK37)/((K36/1000000)*8.34)</f>
        <v>1.2917218070413048</v>
      </c>
      <c r="AL38" s="219"/>
      <c r="AM38" s="14"/>
      <c r="AN38" s="85"/>
      <c r="AO38" s="17"/>
      <c r="AP38" s="17"/>
      <c r="AQ38" s="93"/>
      <c r="AR38" s="155" t="s">
        <v>64</v>
      </c>
      <c r="AS38" s="130">
        <v>1.23</v>
      </c>
      <c r="AT38" s="156" t="s">
        <v>63</v>
      </c>
      <c r="AU38" s="48">
        <v>3.7999999999999999E-2</v>
      </c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</row>
    <row r="39" spans="1:81" ht="2.1" customHeight="1" thickBot="1" x14ac:dyDescent="0.3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86"/>
      <c r="T39" s="1"/>
      <c r="U39" s="129"/>
      <c r="V39" s="89"/>
      <c r="W39" s="3"/>
      <c r="X39" s="144"/>
      <c r="Y39" s="144"/>
      <c r="Z39" s="144"/>
      <c r="AA39" s="144"/>
      <c r="AB39" s="144"/>
      <c r="AC39" s="144"/>
      <c r="AD39" s="144"/>
      <c r="AE39" s="144"/>
      <c r="AF39" s="1"/>
      <c r="AG39" s="1"/>
      <c r="AH39" s="1"/>
      <c r="AI39" s="1"/>
      <c r="AJ39" s="1"/>
      <c r="AK39" s="1"/>
      <c r="AL39" s="1"/>
      <c r="AM39" s="86"/>
      <c r="AN39" s="86"/>
      <c r="AO39" s="1"/>
      <c r="AP39" s="1"/>
      <c r="AQ39" s="86"/>
      <c r="AR39" s="9"/>
      <c r="AS39" s="9"/>
      <c r="AT39" s="9"/>
      <c r="AU39" s="9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</row>
    <row r="40" spans="1:81" ht="18.75" customHeight="1" x14ac:dyDescent="0.3">
      <c r="A40" s="197">
        <v>10</v>
      </c>
      <c r="B40" s="110" t="s">
        <v>54</v>
      </c>
      <c r="C40" s="115">
        <v>77809100</v>
      </c>
      <c r="D40" s="50">
        <v>693625</v>
      </c>
      <c r="E40" s="50">
        <v>1449040</v>
      </c>
      <c r="F40" s="52">
        <v>2726080</v>
      </c>
      <c r="G40" s="115">
        <v>57359400</v>
      </c>
      <c r="H40" s="50">
        <v>460324</v>
      </c>
      <c r="I40" s="50">
        <v>1991760</v>
      </c>
      <c r="J40" s="52">
        <v>3127210</v>
      </c>
      <c r="K40" s="252">
        <f>C42+G42</f>
        <v>709300</v>
      </c>
      <c r="L40" s="237"/>
      <c r="M40" s="236">
        <f>D42+E42+F42+H42+I42+J42</f>
        <v>50640</v>
      </c>
      <c r="N40" s="237"/>
      <c r="O40" s="222">
        <f>M40+K40</f>
        <v>759940</v>
      </c>
      <c r="P40" s="222"/>
      <c r="Q40" s="56" t="s">
        <v>10</v>
      </c>
      <c r="R40" s="52">
        <v>895120500</v>
      </c>
      <c r="S40" s="82"/>
      <c r="T40" s="206">
        <v>0.08</v>
      </c>
      <c r="U40" s="255">
        <v>1.08</v>
      </c>
      <c r="V40" s="82"/>
      <c r="W40" s="151" t="s">
        <v>10</v>
      </c>
      <c r="X40" s="60">
        <v>1046.4000000000001</v>
      </c>
      <c r="Y40" s="60">
        <v>805.1</v>
      </c>
      <c r="Z40" s="60">
        <v>6.8</v>
      </c>
      <c r="AA40" s="60">
        <v>18.2</v>
      </c>
      <c r="AB40" s="60">
        <v>1097</v>
      </c>
      <c r="AC40" s="60">
        <v>864.2</v>
      </c>
      <c r="AD40" s="60">
        <v>22.3</v>
      </c>
      <c r="AE40" s="141">
        <v>3.6</v>
      </c>
      <c r="AF40" s="19"/>
      <c r="AG40" s="151" t="s">
        <v>34</v>
      </c>
      <c r="AH40" s="22">
        <v>2</v>
      </c>
      <c r="AI40" s="22">
        <v>5.25</v>
      </c>
      <c r="AJ40" s="22">
        <v>1.5</v>
      </c>
      <c r="AK40" s="22">
        <v>8</v>
      </c>
      <c r="AL40" s="23">
        <v>0</v>
      </c>
      <c r="AM40" s="92"/>
      <c r="AN40" s="98" t="s">
        <v>47</v>
      </c>
      <c r="AO40" s="30">
        <v>10.199999999999999</v>
      </c>
      <c r="AP40" s="31">
        <v>7.68</v>
      </c>
      <c r="AQ40" s="93"/>
      <c r="AR40" s="41" t="s">
        <v>44</v>
      </c>
      <c r="AS40" s="77">
        <v>4.9000000000000002E-2</v>
      </c>
      <c r="AT40" s="42" t="s">
        <v>45</v>
      </c>
      <c r="AU40" s="78">
        <v>4.2000000000000003E-2</v>
      </c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</row>
    <row r="41" spans="1:81" ht="19.5" customHeight="1" thickBot="1" x14ac:dyDescent="0.35">
      <c r="A41" s="220"/>
      <c r="B41" s="111" t="s">
        <v>53</v>
      </c>
      <c r="C41" s="116">
        <f t="shared" ref="C41:J41" si="34">C36</f>
        <v>77569700</v>
      </c>
      <c r="D41" s="117">
        <f t="shared" si="34"/>
        <v>693625</v>
      </c>
      <c r="E41" s="117">
        <f t="shared" si="34"/>
        <v>1449040</v>
      </c>
      <c r="F41" s="118">
        <f t="shared" si="34"/>
        <v>2726080</v>
      </c>
      <c r="G41" s="116">
        <f t="shared" si="34"/>
        <v>56889500</v>
      </c>
      <c r="H41" s="117">
        <f t="shared" si="34"/>
        <v>460324</v>
      </c>
      <c r="I41" s="117">
        <f t="shared" si="34"/>
        <v>1960110</v>
      </c>
      <c r="J41" s="118">
        <f t="shared" si="34"/>
        <v>3108220</v>
      </c>
      <c r="K41" s="253"/>
      <c r="L41" s="238"/>
      <c r="M41" s="238"/>
      <c r="N41" s="238"/>
      <c r="O41" s="223"/>
      <c r="P41" s="223"/>
      <c r="Q41" s="20" t="s">
        <v>11</v>
      </c>
      <c r="R41" s="53">
        <f>R36</f>
        <v>894361400</v>
      </c>
      <c r="S41" s="82"/>
      <c r="T41" s="207"/>
      <c r="U41" s="256"/>
      <c r="V41" s="82"/>
      <c r="W41" s="153" t="s">
        <v>11</v>
      </c>
      <c r="X41" s="6">
        <f t="shared" ref="X41:AE41" si="35">X36</f>
        <v>1043.5</v>
      </c>
      <c r="Y41" s="6">
        <f t="shared" si="35"/>
        <v>798</v>
      </c>
      <c r="Z41" s="6">
        <f t="shared" si="35"/>
        <v>6.7</v>
      </c>
      <c r="AA41" s="6">
        <f t="shared" si="35"/>
        <v>18.100000000000001</v>
      </c>
      <c r="AB41" s="6">
        <f t="shared" si="35"/>
        <v>1094</v>
      </c>
      <c r="AC41" s="6">
        <f t="shared" si="35"/>
        <v>857.2</v>
      </c>
      <c r="AD41" s="6">
        <f t="shared" si="35"/>
        <v>22.1</v>
      </c>
      <c r="AE41" s="140">
        <f t="shared" si="35"/>
        <v>3.6</v>
      </c>
      <c r="AF41" s="19"/>
      <c r="AG41" s="153" t="s">
        <v>31</v>
      </c>
      <c r="AH41" s="8">
        <f>(AH40*10.74)</f>
        <v>21.48</v>
      </c>
      <c r="AI41" s="8">
        <f>(AI40*2.2)</f>
        <v>11.55</v>
      </c>
      <c r="AJ41" s="8">
        <f>(AJ40*0.25)</f>
        <v>0.375</v>
      </c>
      <c r="AK41" s="216">
        <f>AK40+AL40</f>
        <v>8</v>
      </c>
      <c r="AL41" s="217"/>
      <c r="AM41" s="14"/>
      <c r="AN41" s="32" t="s">
        <v>48</v>
      </c>
      <c r="AO41" s="33">
        <v>10.1</v>
      </c>
      <c r="AP41" s="34">
        <v>7.85</v>
      </c>
      <c r="AQ41" s="93"/>
      <c r="AR41" s="43" t="s">
        <v>43</v>
      </c>
      <c r="AS41" s="16">
        <v>0.58899999999999997</v>
      </c>
      <c r="AT41" s="2" t="s">
        <v>46</v>
      </c>
      <c r="AU41" s="49">
        <v>0.53</v>
      </c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</row>
    <row r="42" spans="1:81" ht="19.5" customHeight="1" thickBot="1" x14ac:dyDescent="0.35">
      <c r="A42" s="221"/>
      <c r="B42" s="109" t="s">
        <v>3</v>
      </c>
      <c r="C42" s="119">
        <f t="shared" ref="C42:J42" si="36">C40-C41</f>
        <v>239400</v>
      </c>
      <c r="D42" s="119">
        <f t="shared" si="36"/>
        <v>0</v>
      </c>
      <c r="E42" s="119">
        <f t="shared" si="36"/>
        <v>0</v>
      </c>
      <c r="F42" s="120">
        <f t="shared" si="36"/>
        <v>0</v>
      </c>
      <c r="G42" s="119">
        <f t="shared" si="36"/>
        <v>469900</v>
      </c>
      <c r="H42" s="119">
        <f t="shared" si="36"/>
        <v>0</v>
      </c>
      <c r="I42" s="119">
        <f t="shared" si="36"/>
        <v>31650</v>
      </c>
      <c r="J42" s="120">
        <f t="shared" si="36"/>
        <v>18990</v>
      </c>
      <c r="K42" s="254"/>
      <c r="L42" s="239"/>
      <c r="M42" s="239"/>
      <c r="N42" s="239"/>
      <c r="O42" s="224"/>
      <c r="P42" s="224"/>
      <c r="Q42" s="73" t="s">
        <v>3</v>
      </c>
      <c r="R42" s="55">
        <f>R40-R41</f>
        <v>759100</v>
      </c>
      <c r="S42" s="83"/>
      <c r="T42" s="208"/>
      <c r="U42" s="257"/>
      <c r="V42" s="83"/>
      <c r="W42" s="63" t="s">
        <v>3</v>
      </c>
      <c r="X42" s="65">
        <f t="shared" ref="X42:AE42" si="37">X40-X41</f>
        <v>2.9000000000000909</v>
      </c>
      <c r="Y42" s="65">
        <f t="shared" si="37"/>
        <v>7.1000000000000227</v>
      </c>
      <c r="Z42" s="65">
        <f t="shared" si="37"/>
        <v>9.9999999999999645E-2</v>
      </c>
      <c r="AA42" s="65">
        <f t="shared" si="37"/>
        <v>9.9999999999997868E-2</v>
      </c>
      <c r="AB42" s="65">
        <f t="shared" si="37"/>
        <v>3</v>
      </c>
      <c r="AC42" s="65">
        <f t="shared" si="37"/>
        <v>7</v>
      </c>
      <c r="AD42" s="65">
        <f t="shared" si="37"/>
        <v>0.19999999999999929</v>
      </c>
      <c r="AE42" s="142">
        <f t="shared" si="37"/>
        <v>0</v>
      </c>
      <c r="AF42" s="19"/>
      <c r="AG42" s="154" t="s">
        <v>33</v>
      </c>
      <c r="AH42" s="152">
        <f>(AH41)/((K40/1000000)*8.34)</f>
        <v>3.6311004770130038</v>
      </c>
      <c r="AI42" s="152">
        <f>(AI41)/((K40/1000000)*8.34)</f>
        <v>1.9524772118016851</v>
      </c>
      <c r="AJ42" s="152">
        <f>(AJ41)/((K40/1000000)*8.34)</f>
        <v>6.3392117266288475E-2</v>
      </c>
      <c r="AK42" s="218">
        <f>(AK41)/((K40/1000000)*8.34)</f>
        <v>1.3523651683474873</v>
      </c>
      <c r="AL42" s="219"/>
      <c r="AM42" s="14"/>
      <c r="AN42" s="85"/>
      <c r="AO42" s="17"/>
      <c r="AP42" s="17"/>
      <c r="AQ42" s="93"/>
      <c r="AR42" s="155" t="s">
        <v>64</v>
      </c>
      <c r="AS42" s="130">
        <v>1.1000000000000001</v>
      </c>
      <c r="AT42" s="156" t="s">
        <v>63</v>
      </c>
      <c r="AU42" s="48">
        <v>3.7999999999999999E-2</v>
      </c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</row>
    <row r="43" spans="1:81" ht="2.1" customHeight="1" thickBot="1" x14ac:dyDescent="0.3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86"/>
      <c r="T43" s="1"/>
      <c r="U43" s="129"/>
      <c r="V43" s="89"/>
      <c r="W43" s="3"/>
      <c r="X43" s="144"/>
      <c r="Y43" s="144"/>
      <c r="Z43" s="144"/>
      <c r="AA43" s="144"/>
      <c r="AB43" s="144"/>
      <c r="AC43" s="144"/>
      <c r="AD43" s="144"/>
      <c r="AE43" s="144"/>
      <c r="AF43" s="1"/>
      <c r="AG43" s="1"/>
      <c r="AH43" s="1"/>
      <c r="AI43" s="1"/>
      <c r="AJ43" s="1"/>
      <c r="AK43" s="1"/>
      <c r="AL43" s="1"/>
      <c r="AM43" s="86"/>
      <c r="AN43" s="86"/>
      <c r="AO43" s="1"/>
      <c r="AP43" s="1"/>
      <c r="AQ43" s="86"/>
      <c r="AR43" s="9"/>
      <c r="AS43" s="9"/>
      <c r="AT43" s="9"/>
      <c r="AU43" s="9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</row>
    <row r="44" spans="1:81" ht="18.75" customHeight="1" x14ac:dyDescent="0.3">
      <c r="A44" s="197">
        <v>11</v>
      </c>
      <c r="B44" s="110" t="s">
        <v>54</v>
      </c>
      <c r="C44" s="115">
        <v>77809100</v>
      </c>
      <c r="D44" s="50">
        <v>693625</v>
      </c>
      <c r="E44" s="50">
        <v>1449040</v>
      </c>
      <c r="F44" s="52">
        <v>2726080</v>
      </c>
      <c r="G44" s="115">
        <v>58095200</v>
      </c>
      <c r="H44" s="50">
        <v>467266</v>
      </c>
      <c r="I44" s="50">
        <v>1991760</v>
      </c>
      <c r="J44" s="52">
        <v>3135620</v>
      </c>
      <c r="K44" s="252">
        <f>C46+G46</f>
        <v>735800</v>
      </c>
      <c r="L44" s="237"/>
      <c r="M44" s="236">
        <f>D46+E46+F46+H46+I46+J46</f>
        <v>15352</v>
      </c>
      <c r="N44" s="237"/>
      <c r="O44" s="222">
        <f>M44+K44</f>
        <v>751152</v>
      </c>
      <c r="P44" s="222"/>
      <c r="Q44" s="56" t="s">
        <v>10</v>
      </c>
      <c r="R44" s="52">
        <v>895997400</v>
      </c>
      <c r="S44" s="82"/>
      <c r="T44" s="206">
        <v>0</v>
      </c>
      <c r="U44" s="255">
        <v>1.06</v>
      </c>
      <c r="V44" s="82"/>
      <c r="W44" s="151" t="s">
        <v>10</v>
      </c>
      <c r="X44" s="60">
        <v>1046.4000000000001</v>
      </c>
      <c r="Y44" s="60">
        <v>815.8</v>
      </c>
      <c r="Z44" s="60">
        <v>6.8</v>
      </c>
      <c r="AA44" s="60">
        <v>18.3</v>
      </c>
      <c r="AB44" s="60">
        <v>1097</v>
      </c>
      <c r="AC44" s="60">
        <v>875.2</v>
      </c>
      <c r="AD44" s="60">
        <v>22.3</v>
      </c>
      <c r="AE44" s="141">
        <v>3.6</v>
      </c>
      <c r="AF44" s="19"/>
      <c r="AG44" s="151" t="s">
        <v>34</v>
      </c>
      <c r="AH44" s="22">
        <v>3</v>
      </c>
      <c r="AI44" s="22">
        <v>6.5</v>
      </c>
      <c r="AJ44" s="22">
        <v>1.5</v>
      </c>
      <c r="AK44" s="22">
        <v>10</v>
      </c>
      <c r="AL44" s="23">
        <v>0</v>
      </c>
      <c r="AM44" s="92"/>
      <c r="AN44" s="98" t="s">
        <v>47</v>
      </c>
      <c r="AO44" s="30">
        <v>11.2</v>
      </c>
      <c r="AP44" s="31">
        <v>7.66</v>
      </c>
      <c r="AQ44" s="93"/>
      <c r="AR44" s="41" t="s">
        <v>44</v>
      </c>
      <c r="AS44" s="77">
        <v>0</v>
      </c>
      <c r="AT44" s="42" t="s">
        <v>45</v>
      </c>
      <c r="AU44" s="78">
        <v>4.2999999999999997E-2</v>
      </c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</row>
    <row r="45" spans="1:81" ht="19.5" customHeight="1" thickBot="1" x14ac:dyDescent="0.35">
      <c r="A45" s="220"/>
      <c r="B45" s="111" t="s">
        <v>53</v>
      </c>
      <c r="C45" s="116">
        <f t="shared" ref="C45:J45" si="38">C40</f>
        <v>77809100</v>
      </c>
      <c r="D45" s="117">
        <f t="shared" si="38"/>
        <v>693625</v>
      </c>
      <c r="E45" s="117">
        <f t="shared" si="38"/>
        <v>1449040</v>
      </c>
      <c r="F45" s="118">
        <f t="shared" si="38"/>
        <v>2726080</v>
      </c>
      <c r="G45" s="116">
        <f t="shared" si="38"/>
        <v>57359400</v>
      </c>
      <c r="H45" s="117">
        <f t="shared" si="38"/>
        <v>460324</v>
      </c>
      <c r="I45" s="117">
        <f t="shared" si="38"/>
        <v>1991760</v>
      </c>
      <c r="J45" s="118">
        <f t="shared" si="38"/>
        <v>3127210</v>
      </c>
      <c r="K45" s="253"/>
      <c r="L45" s="238"/>
      <c r="M45" s="238"/>
      <c r="N45" s="238"/>
      <c r="O45" s="223"/>
      <c r="P45" s="223"/>
      <c r="Q45" s="20" t="s">
        <v>11</v>
      </c>
      <c r="R45" s="53">
        <f>R40</f>
        <v>895120500</v>
      </c>
      <c r="S45" s="82"/>
      <c r="T45" s="207"/>
      <c r="U45" s="256"/>
      <c r="V45" s="82"/>
      <c r="W45" s="153" t="s">
        <v>11</v>
      </c>
      <c r="X45" s="6">
        <f t="shared" ref="X45:AE45" si="39">X40</f>
        <v>1046.4000000000001</v>
      </c>
      <c r="Y45" s="6">
        <f t="shared" si="39"/>
        <v>805.1</v>
      </c>
      <c r="Z45" s="6">
        <f t="shared" si="39"/>
        <v>6.8</v>
      </c>
      <c r="AA45" s="6">
        <f t="shared" si="39"/>
        <v>18.2</v>
      </c>
      <c r="AB45" s="6">
        <f t="shared" si="39"/>
        <v>1097</v>
      </c>
      <c r="AC45" s="6">
        <f t="shared" si="39"/>
        <v>864.2</v>
      </c>
      <c r="AD45" s="6">
        <f t="shared" si="39"/>
        <v>22.3</v>
      </c>
      <c r="AE45" s="140">
        <f t="shared" si="39"/>
        <v>3.6</v>
      </c>
      <c r="AF45" s="19"/>
      <c r="AG45" s="153" t="s">
        <v>31</v>
      </c>
      <c r="AH45" s="8">
        <f>(AH44*10.74)</f>
        <v>32.22</v>
      </c>
      <c r="AI45" s="8">
        <f>(AI44*2.2)</f>
        <v>14.3</v>
      </c>
      <c r="AJ45" s="8">
        <f>(AJ44*0.25)</f>
        <v>0.375</v>
      </c>
      <c r="AK45" s="216">
        <f>AK44+AL44</f>
        <v>10</v>
      </c>
      <c r="AL45" s="217"/>
      <c r="AM45" s="14"/>
      <c r="AN45" s="32" t="s">
        <v>48</v>
      </c>
      <c r="AO45" s="33">
        <v>10</v>
      </c>
      <c r="AP45" s="34">
        <v>8.0399999999999991</v>
      </c>
      <c r="AQ45" s="93"/>
      <c r="AR45" s="43" t="s">
        <v>43</v>
      </c>
      <c r="AS45" s="16">
        <v>0</v>
      </c>
      <c r="AT45" s="2" t="s">
        <v>46</v>
      </c>
      <c r="AU45" s="49">
        <v>0.36099999999999999</v>
      </c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</row>
    <row r="46" spans="1:81" ht="19.5" customHeight="1" thickBot="1" x14ac:dyDescent="0.35">
      <c r="A46" s="221"/>
      <c r="B46" s="109" t="s">
        <v>3</v>
      </c>
      <c r="C46" s="119">
        <f t="shared" ref="C46:J46" si="40">C44-C45</f>
        <v>0</v>
      </c>
      <c r="D46" s="119">
        <f t="shared" si="40"/>
        <v>0</v>
      </c>
      <c r="E46" s="119">
        <f t="shared" si="40"/>
        <v>0</v>
      </c>
      <c r="F46" s="120">
        <f t="shared" si="40"/>
        <v>0</v>
      </c>
      <c r="G46" s="119">
        <f t="shared" si="40"/>
        <v>735800</v>
      </c>
      <c r="H46" s="119">
        <f t="shared" si="40"/>
        <v>6942</v>
      </c>
      <c r="I46" s="119">
        <f t="shared" si="40"/>
        <v>0</v>
      </c>
      <c r="J46" s="120">
        <f t="shared" si="40"/>
        <v>8410</v>
      </c>
      <c r="K46" s="254"/>
      <c r="L46" s="239"/>
      <c r="M46" s="239"/>
      <c r="N46" s="239"/>
      <c r="O46" s="224"/>
      <c r="P46" s="224"/>
      <c r="Q46" s="73" t="s">
        <v>3</v>
      </c>
      <c r="R46" s="55">
        <f>R44-R45</f>
        <v>876900</v>
      </c>
      <c r="S46" s="83"/>
      <c r="T46" s="208"/>
      <c r="U46" s="257"/>
      <c r="V46" s="83"/>
      <c r="W46" s="63" t="s">
        <v>3</v>
      </c>
      <c r="X46" s="65">
        <f>X44-X45</f>
        <v>0</v>
      </c>
      <c r="Y46" s="65">
        <f t="shared" ref="Y46:AE46" si="41">Y44-Y45</f>
        <v>10.699999999999932</v>
      </c>
      <c r="Z46" s="65">
        <f t="shared" si="41"/>
        <v>0</v>
      </c>
      <c r="AA46" s="65">
        <f t="shared" si="41"/>
        <v>0.10000000000000142</v>
      </c>
      <c r="AB46" s="65">
        <f t="shared" si="41"/>
        <v>0</v>
      </c>
      <c r="AC46" s="65">
        <f t="shared" si="41"/>
        <v>11</v>
      </c>
      <c r="AD46" s="65">
        <f t="shared" si="41"/>
        <v>0</v>
      </c>
      <c r="AE46" s="142">
        <f t="shared" si="41"/>
        <v>0</v>
      </c>
      <c r="AF46" s="19"/>
      <c r="AG46" s="154" t="s">
        <v>33</v>
      </c>
      <c r="AH46" s="152">
        <f>(AH45)/((K44/1000000)*8.34)</f>
        <v>5.2504883834166698</v>
      </c>
      <c r="AI46" s="152">
        <f>(AI45)/((K44/1000000)*8.34)</f>
        <v>2.3302912440365731</v>
      </c>
      <c r="AJ46" s="152">
        <f>(AJ45)/((K44/1000000)*8.34)</f>
        <v>6.1109036119840199E-2</v>
      </c>
      <c r="AK46" s="218">
        <f>(AK45)/((K44/1000000)*8.34)</f>
        <v>1.6295742965290718</v>
      </c>
      <c r="AL46" s="219"/>
      <c r="AM46" s="14"/>
      <c r="AN46" s="85"/>
      <c r="AO46" s="17"/>
      <c r="AP46" s="17"/>
      <c r="AQ46" s="93"/>
      <c r="AR46" s="155" t="s">
        <v>64</v>
      </c>
      <c r="AS46" s="130">
        <v>1.17</v>
      </c>
      <c r="AT46" s="156" t="s">
        <v>63</v>
      </c>
      <c r="AU46" s="48">
        <v>3.6999999999999998E-2</v>
      </c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</row>
    <row r="47" spans="1:81" ht="2.1" customHeight="1" thickBot="1" x14ac:dyDescent="0.3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86"/>
      <c r="T47" s="1"/>
      <c r="U47" s="129"/>
      <c r="V47" s="89"/>
      <c r="W47" s="3"/>
      <c r="X47" s="144"/>
      <c r="Y47" s="144"/>
      <c r="Z47" s="144"/>
      <c r="AA47" s="144"/>
      <c r="AB47" s="144"/>
      <c r="AC47" s="144"/>
      <c r="AD47" s="144"/>
      <c r="AE47" s="144"/>
      <c r="AF47" s="1"/>
      <c r="AG47" s="1"/>
      <c r="AH47" s="1"/>
      <c r="AI47" s="1"/>
      <c r="AJ47" s="1"/>
      <c r="AK47" s="1"/>
      <c r="AL47" s="1"/>
      <c r="AM47" s="86"/>
      <c r="AN47" s="86"/>
      <c r="AO47" s="1"/>
      <c r="AP47" s="1"/>
      <c r="AQ47" s="86"/>
      <c r="AR47" s="9"/>
      <c r="AS47" s="9"/>
      <c r="AT47" s="9"/>
      <c r="AU47" s="9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</row>
    <row r="48" spans="1:81" ht="18.75" customHeight="1" x14ac:dyDescent="0.3">
      <c r="A48" s="197">
        <v>12</v>
      </c>
      <c r="B48" s="110" t="s">
        <v>54</v>
      </c>
      <c r="C48" s="115">
        <v>77809100</v>
      </c>
      <c r="D48" s="50">
        <v>693625</v>
      </c>
      <c r="E48" s="50">
        <v>1449040</v>
      </c>
      <c r="F48" s="52">
        <v>2726080</v>
      </c>
      <c r="G48" s="115">
        <v>58871100</v>
      </c>
      <c r="H48" s="50">
        <v>474286</v>
      </c>
      <c r="I48" s="50">
        <v>2023670</v>
      </c>
      <c r="J48" s="52">
        <v>3163310</v>
      </c>
      <c r="K48" s="252">
        <f>C50+G50</f>
        <v>775900</v>
      </c>
      <c r="L48" s="237"/>
      <c r="M48" s="236">
        <f>D50+E50+F50+H50+I50+J50</f>
        <v>66620</v>
      </c>
      <c r="N48" s="237"/>
      <c r="O48" s="200">
        <f>M48+K48</f>
        <v>842520</v>
      </c>
      <c r="P48" s="201"/>
      <c r="Q48" s="56" t="s">
        <v>10</v>
      </c>
      <c r="R48" s="52">
        <v>896847300</v>
      </c>
      <c r="S48" s="82"/>
      <c r="T48" s="206">
        <v>0.48</v>
      </c>
      <c r="U48" s="255">
        <v>1.0900000000000001</v>
      </c>
      <c r="V48" s="82"/>
      <c r="W48" s="151" t="s">
        <v>10</v>
      </c>
      <c r="X48" s="60">
        <v>1046.4000000000001</v>
      </c>
      <c r="Y48" s="60">
        <v>827.2</v>
      </c>
      <c r="Z48" s="60">
        <v>6.8</v>
      </c>
      <c r="AA48" s="60">
        <v>18.5</v>
      </c>
      <c r="AB48" s="60">
        <v>1097</v>
      </c>
      <c r="AC48" s="60">
        <v>887</v>
      </c>
      <c r="AD48" s="60">
        <v>22.5</v>
      </c>
      <c r="AE48" s="141">
        <v>3.6</v>
      </c>
      <c r="AF48" s="19"/>
      <c r="AG48" s="151" t="s">
        <v>34</v>
      </c>
      <c r="AH48" s="22">
        <v>2.25</v>
      </c>
      <c r="AI48" s="22">
        <v>6.375</v>
      </c>
      <c r="AJ48" s="22">
        <v>1.75</v>
      </c>
      <c r="AK48" s="22">
        <v>12</v>
      </c>
      <c r="AL48" s="23">
        <v>0</v>
      </c>
      <c r="AM48" s="92"/>
      <c r="AN48" s="98" t="s">
        <v>47</v>
      </c>
      <c r="AO48" s="30">
        <v>10.1</v>
      </c>
      <c r="AP48" s="31">
        <v>7.76</v>
      </c>
      <c r="AQ48" s="93"/>
      <c r="AR48" s="41" t="s">
        <v>44</v>
      </c>
      <c r="AS48" s="77">
        <v>0</v>
      </c>
      <c r="AT48" s="42" t="s">
        <v>45</v>
      </c>
      <c r="AU48" s="78">
        <v>0.04</v>
      </c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</row>
    <row r="49" spans="1:81" ht="19.5" customHeight="1" thickBot="1" x14ac:dyDescent="0.35">
      <c r="A49" s="198"/>
      <c r="B49" s="111" t="s">
        <v>53</v>
      </c>
      <c r="C49" s="116">
        <f t="shared" ref="C49:J49" si="42">C44</f>
        <v>77809100</v>
      </c>
      <c r="D49" s="117">
        <f t="shared" si="42"/>
        <v>693625</v>
      </c>
      <c r="E49" s="117">
        <f t="shared" si="42"/>
        <v>1449040</v>
      </c>
      <c r="F49" s="118">
        <f t="shared" si="42"/>
        <v>2726080</v>
      </c>
      <c r="G49" s="116">
        <f t="shared" si="42"/>
        <v>58095200</v>
      </c>
      <c r="H49" s="117">
        <f t="shared" si="42"/>
        <v>467266</v>
      </c>
      <c r="I49" s="117">
        <f t="shared" si="42"/>
        <v>1991760</v>
      </c>
      <c r="J49" s="118">
        <f t="shared" si="42"/>
        <v>3135620</v>
      </c>
      <c r="K49" s="253"/>
      <c r="L49" s="238"/>
      <c r="M49" s="238"/>
      <c r="N49" s="238"/>
      <c r="O49" s="202"/>
      <c r="P49" s="203"/>
      <c r="Q49" s="20" t="s">
        <v>11</v>
      </c>
      <c r="R49" s="53">
        <f>R44</f>
        <v>895997400</v>
      </c>
      <c r="S49" s="82"/>
      <c r="T49" s="207"/>
      <c r="U49" s="256"/>
      <c r="V49" s="82"/>
      <c r="W49" s="153" t="s">
        <v>11</v>
      </c>
      <c r="X49" s="6">
        <f t="shared" ref="X49:AE49" si="43">X44</f>
        <v>1046.4000000000001</v>
      </c>
      <c r="Y49" s="6">
        <f t="shared" si="43"/>
        <v>815.8</v>
      </c>
      <c r="Z49" s="6">
        <f t="shared" si="43"/>
        <v>6.8</v>
      </c>
      <c r="AA49" s="6">
        <f t="shared" si="43"/>
        <v>18.3</v>
      </c>
      <c r="AB49" s="6">
        <f t="shared" si="43"/>
        <v>1097</v>
      </c>
      <c r="AC49" s="6">
        <f t="shared" si="43"/>
        <v>875.2</v>
      </c>
      <c r="AD49" s="6">
        <f t="shared" si="43"/>
        <v>22.3</v>
      </c>
      <c r="AE49" s="140">
        <f t="shared" si="43"/>
        <v>3.6</v>
      </c>
      <c r="AF49" s="19"/>
      <c r="AG49" s="153" t="s">
        <v>31</v>
      </c>
      <c r="AH49" s="8">
        <f>(AH48*10.74)</f>
        <v>24.164999999999999</v>
      </c>
      <c r="AI49" s="8">
        <f>(AI48*2.2)</f>
        <v>14.025</v>
      </c>
      <c r="AJ49" s="8">
        <f>(AJ48*0.25)</f>
        <v>0.4375</v>
      </c>
      <c r="AK49" s="209">
        <f>AK48+AL48</f>
        <v>12</v>
      </c>
      <c r="AL49" s="210"/>
      <c r="AM49" s="14"/>
      <c r="AN49" s="32" t="s">
        <v>48</v>
      </c>
      <c r="AO49" s="33">
        <v>10.6</v>
      </c>
      <c r="AP49" s="34">
        <v>7.9</v>
      </c>
      <c r="AQ49" s="93"/>
      <c r="AR49" s="43" t="s">
        <v>43</v>
      </c>
      <c r="AS49" s="16">
        <v>0</v>
      </c>
      <c r="AT49" s="2" t="s">
        <v>46</v>
      </c>
      <c r="AU49" s="49">
        <v>0.32900000000000001</v>
      </c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</row>
    <row r="50" spans="1:81" ht="19.5" customHeight="1" thickBot="1" x14ac:dyDescent="0.35">
      <c r="A50" s="199"/>
      <c r="B50" s="109" t="s">
        <v>3</v>
      </c>
      <c r="C50" s="119">
        <f t="shared" ref="C50:J50" si="44">C48-C49</f>
        <v>0</v>
      </c>
      <c r="D50" s="119">
        <f t="shared" si="44"/>
        <v>0</v>
      </c>
      <c r="E50" s="119">
        <f t="shared" si="44"/>
        <v>0</v>
      </c>
      <c r="F50" s="120">
        <f t="shared" si="44"/>
        <v>0</v>
      </c>
      <c r="G50" s="119">
        <f t="shared" si="44"/>
        <v>775900</v>
      </c>
      <c r="H50" s="119">
        <f t="shared" si="44"/>
        <v>7020</v>
      </c>
      <c r="I50" s="119">
        <f t="shared" si="44"/>
        <v>31910</v>
      </c>
      <c r="J50" s="120">
        <f t="shared" si="44"/>
        <v>27690</v>
      </c>
      <c r="K50" s="254"/>
      <c r="L50" s="239"/>
      <c r="M50" s="239"/>
      <c r="N50" s="239"/>
      <c r="O50" s="204"/>
      <c r="P50" s="205"/>
      <c r="Q50" s="73" t="s">
        <v>3</v>
      </c>
      <c r="R50" s="55">
        <f>R48-R49</f>
        <v>849900</v>
      </c>
      <c r="S50" s="83"/>
      <c r="T50" s="208"/>
      <c r="U50" s="257"/>
      <c r="V50" s="83"/>
      <c r="W50" s="63" t="s">
        <v>3</v>
      </c>
      <c r="X50" s="65">
        <f>X48-X49</f>
        <v>0</v>
      </c>
      <c r="Y50" s="65">
        <f t="shared" ref="Y50:AE50" si="45">Y48-Y49</f>
        <v>11.400000000000091</v>
      </c>
      <c r="Z50" s="65">
        <f t="shared" si="45"/>
        <v>0</v>
      </c>
      <c r="AA50" s="65">
        <f t="shared" si="45"/>
        <v>0.19999999999999929</v>
      </c>
      <c r="AB50" s="65">
        <f t="shared" si="45"/>
        <v>0</v>
      </c>
      <c r="AC50" s="65">
        <f t="shared" si="45"/>
        <v>11.799999999999955</v>
      </c>
      <c r="AD50" s="65">
        <f t="shared" si="45"/>
        <v>0.19999999999999929</v>
      </c>
      <c r="AE50" s="142">
        <f t="shared" si="45"/>
        <v>0</v>
      </c>
      <c r="AF50" s="19"/>
      <c r="AG50" s="154" t="s">
        <v>33</v>
      </c>
      <c r="AH50" s="152">
        <f>(AH49)/((K48/1000000)*8.34)</f>
        <v>3.7343498058879869</v>
      </c>
      <c r="AI50" s="152">
        <f>(AI49)/((K48/1000000)*8.34)</f>
        <v>2.1673600673527424</v>
      </c>
      <c r="AJ50" s="152">
        <f>(AJ49)/((K48/1000000)*8.34)</f>
        <v>6.7609271263231713E-2</v>
      </c>
      <c r="AK50" s="211">
        <f>(AK49)/((K48/1000000)*8.34)</f>
        <v>1.8544257260772128</v>
      </c>
      <c r="AL50" s="212"/>
      <c r="AM50" s="14"/>
      <c r="AN50" s="85"/>
      <c r="AO50" s="17"/>
      <c r="AP50" s="17"/>
      <c r="AQ50" s="93"/>
      <c r="AR50" s="155" t="s">
        <v>64</v>
      </c>
      <c r="AS50" s="130">
        <v>1.02</v>
      </c>
      <c r="AT50" s="156" t="s">
        <v>63</v>
      </c>
      <c r="AU50" s="48">
        <v>3.5000000000000003E-2</v>
      </c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</row>
    <row r="51" spans="1:81" ht="2.1" customHeight="1" thickBot="1" x14ac:dyDescent="0.3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86"/>
      <c r="T51" s="1"/>
      <c r="U51" s="129"/>
      <c r="V51" s="89"/>
      <c r="W51" s="3"/>
      <c r="X51" s="144"/>
      <c r="Y51" s="144"/>
      <c r="Z51" s="144"/>
      <c r="AA51" s="144"/>
      <c r="AB51" s="144"/>
      <c r="AC51" s="144"/>
      <c r="AD51" s="144"/>
      <c r="AE51" s="144"/>
      <c r="AF51" s="1"/>
      <c r="AG51" s="1"/>
      <c r="AH51" s="1"/>
      <c r="AI51" s="1"/>
      <c r="AJ51" s="1"/>
      <c r="AK51" s="1"/>
      <c r="AL51" s="1"/>
      <c r="AM51" s="86"/>
      <c r="AN51" s="86"/>
      <c r="AO51" s="1"/>
      <c r="AP51" s="1"/>
      <c r="AQ51" s="86"/>
      <c r="AR51" s="9"/>
      <c r="AS51" s="9"/>
      <c r="AT51" s="9"/>
      <c r="AU51" s="9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</row>
    <row r="52" spans="1:81" ht="18.75" customHeight="1" x14ac:dyDescent="0.3">
      <c r="A52" s="197">
        <v>13</v>
      </c>
      <c r="B52" s="110" t="s">
        <v>54</v>
      </c>
      <c r="C52" s="115">
        <v>77809100</v>
      </c>
      <c r="D52" s="50">
        <v>693625</v>
      </c>
      <c r="E52" s="50">
        <v>1449040</v>
      </c>
      <c r="F52" s="52">
        <v>2726080</v>
      </c>
      <c r="G52" s="115">
        <v>59639100</v>
      </c>
      <c r="H52" s="50">
        <v>481298</v>
      </c>
      <c r="I52" s="50">
        <v>2055850</v>
      </c>
      <c r="J52" s="52">
        <v>3318550</v>
      </c>
      <c r="K52" s="252">
        <f>C54+G54</f>
        <v>768000</v>
      </c>
      <c r="L52" s="237"/>
      <c r="M52" s="236">
        <f>D54+E54+F54+H54+I54+J54</f>
        <v>194432</v>
      </c>
      <c r="N52" s="237"/>
      <c r="O52" s="200">
        <f>M52+K52</f>
        <v>962432</v>
      </c>
      <c r="P52" s="201"/>
      <c r="Q52" s="56" t="s">
        <v>10</v>
      </c>
      <c r="R52" s="52">
        <v>897755300</v>
      </c>
      <c r="S52" s="82"/>
      <c r="T52" s="206">
        <v>0.3</v>
      </c>
      <c r="U52" s="255">
        <v>1.07</v>
      </c>
      <c r="V52" s="82"/>
      <c r="W52" s="151" t="s">
        <v>10</v>
      </c>
      <c r="X52" s="60">
        <v>1046.4000000000001</v>
      </c>
      <c r="Y52" s="60">
        <v>838.8</v>
      </c>
      <c r="Z52" s="60">
        <v>7</v>
      </c>
      <c r="AA52" s="60">
        <v>18.5</v>
      </c>
      <c r="AB52" s="60">
        <v>1097</v>
      </c>
      <c r="AC52" s="60">
        <v>901.3</v>
      </c>
      <c r="AD52" s="60">
        <v>22.6</v>
      </c>
      <c r="AE52" s="141">
        <v>3.6</v>
      </c>
      <c r="AF52" s="19"/>
      <c r="AG52" s="151" t="s">
        <v>34</v>
      </c>
      <c r="AH52" s="22">
        <v>2</v>
      </c>
      <c r="AI52" s="22">
        <v>8</v>
      </c>
      <c r="AJ52" s="22">
        <v>1.875</v>
      </c>
      <c r="AK52" s="22">
        <v>11</v>
      </c>
      <c r="AL52" s="23">
        <v>0</v>
      </c>
      <c r="AM52" s="92"/>
      <c r="AN52" s="98" t="s">
        <v>47</v>
      </c>
      <c r="AO52" s="30">
        <v>11.3</v>
      </c>
      <c r="AP52" s="31">
        <v>7.56</v>
      </c>
      <c r="AQ52" s="93"/>
      <c r="AR52" s="41" t="s">
        <v>44</v>
      </c>
      <c r="AS52" s="77">
        <v>0</v>
      </c>
      <c r="AT52" s="42" t="s">
        <v>45</v>
      </c>
      <c r="AU52" s="78">
        <v>4.2000000000000003E-2</v>
      </c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</row>
    <row r="53" spans="1:81" ht="19.5" customHeight="1" thickBot="1" x14ac:dyDescent="0.35">
      <c r="A53" s="198"/>
      <c r="B53" s="111" t="s">
        <v>53</v>
      </c>
      <c r="C53" s="116">
        <f t="shared" ref="C53:J53" si="46">C48</f>
        <v>77809100</v>
      </c>
      <c r="D53" s="117">
        <f t="shared" si="46"/>
        <v>693625</v>
      </c>
      <c r="E53" s="117">
        <f t="shared" si="46"/>
        <v>1449040</v>
      </c>
      <c r="F53" s="118">
        <f t="shared" si="46"/>
        <v>2726080</v>
      </c>
      <c r="G53" s="116">
        <f t="shared" si="46"/>
        <v>58871100</v>
      </c>
      <c r="H53" s="117">
        <f t="shared" si="46"/>
        <v>474286</v>
      </c>
      <c r="I53" s="117">
        <f t="shared" si="46"/>
        <v>2023670</v>
      </c>
      <c r="J53" s="118">
        <f t="shared" si="46"/>
        <v>3163310</v>
      </c>
      <c r="K53" s="253"/>
      <c r="L53" s="238"/>
      <c r="M53" s="238"/>
      <c r="N53" s="238"/>
      <c r="O53" s="202"/>
      <c r="P53" s="203"/>
      <c r="Q53" s="20" t="s">
        <v>11</v>
      </c>
      <c r="R53" s="53">
        <f>R48</f>
        <v>896847300</v>
      </c>
      <c r="S53" s="82"/>
      <c r="T53" s="207"/>
      <c r="U53" s="256"/>
      <c r="V53" s="82"/>
      <c r="W53" s="153" t="s">
        <v>11</v>
      </c>
      <c r="X53" s="6">
        <f t="shared" ref="X53:AE53" si="47">X48</f>
        <v>1046.4000000000001</v>
      </c>
      <c r="Y53" s="6">
        <f t="shared" si="47"/>
        <v>827.2</v>
      </c>
      <c r="Z53" s="6">
        <f t="shared" si="47"/>
        <v>6.8</v>
      </c>
      <c r="AA53" s="6">
        <f t="shared" si="47"/>
        <v>18.5</v>
      </c>
      <c r="AB53" s="6">
        <f t="shared" si="47"/>
        <v>1097</v>
      </c>
      <c r="AC53" s="6">
        <f t="shared" si="47"/>
        <v>887</v>
      </c>
      <c r="AD53" s="6">
        <f t="shared" si="47"/>
        <v>22.5</v>
      </c>
      <c r="AE53" s="140">
        <f t="shared" si="47"/>
        <v>3.6</v>
      </c>
      <c r="AF53" s="19"/>
      <c r="AG53" s="153" t="s">
        <v>31</v>
      </c>
      <c r="AH53" s="8">
        <f>(AH52*10.74)</f>
        <v>21.48</v>
      </c>
      <c r="AI53" s="8">
        <f>(AI52*2.2)</f>
        <v>17.600000000000001</v>
      </c>
      <c r="AJ53" s="8">
        <f>(AJ52*0.25)</f>
        <v>0.46875</v>
      </c>
      <c r="AK53" s="209">
        <f>AK52+AL52</f>
        <v>11</v>
      </c>
      <c r="AL53" s="210"/>
      <c r="AM53" s="14"/>
      <c r="AN53" s="32" t="s">
        <v>48</v>
      </c>
      <c r="AO53" s="33">
        <v>10.7</v>
      </c>
      <c r="AP53" s="34">
        <v>7.92</v>
      </c>
      <c r="AQ53" s="93"/>
      <c r="AR53" s="43" t="s">
        <v>43</v>
      </c>
      <c r="AS53" s="16">
        <v>0</v>
      </c>
      <c r="AT53" s="2" t="s">
        <v>46</v>
      </c>
      <c r="AU53" s="49">
        <v>0.38300000000000001</v>
      </c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</row>
    <row r="54" spans="1:81" ht="19.5" customHeight="1" thickBot="1" x14ac:dyDescent="0.35">
      <c r="A54" s="199"/>
      <c r="B54" s="109" t="s">
        <v>3</v>
      </c>
      <c r="C54" s="119">
        <f t="shared" ref="C54:J54" si="48">C52-C53</f>
        <v>0</v>
      </c>
      <c r="D54" s="119">
        <f t="shared" si="48"/>
        <v>0</v>
      </c>
      <c r="E54" s="119">
        <f t="shared" si="48"/>
        <v>0</v>
      </c>
      <c r="F54" s="120">
        <f t="shared" si="48"/>
        <v>0</v>
      </c>
      <c r="G54" s="119">
        <f t="shared" si="48"/>
        <v>768000</v>
      </c>
      <c r="H54" s="119">
        <f t="shared" si="48"/>
        <v>7012</v>
      </c>
      <c r="I54" s="119">
        <f t="shared" si="48"/>
        <v>32180</v>
      </c>
      <c r="J54" s="120">
        <f t="shared" si="48"/>
        <v>155240</v>
      </c>
      <c r="K54" s="254"/>
      <c r="L54" s="239"/>
      <c r="M54" s="239"/>
      <c r="N54" s="239"/>
      <c r="O54" s="204"/>
      <c r="P54" s="205"/>
      <c r="Q54" s="73" t="s">
        <v>3</v>
      </c>
      <c r="R54" s="55">
        <f>R52-R53</f>
        <v>908000</v>
      </c>
      <c r="S54" s="83"/>
      <c r="T54" s="208"/>
      <c r="U54" s="257"/>
      <c r="V54" s="83"/>
      <c r="W54" s="63" t="s">
        <v>3</v>
      </c>
      <c r="X54" s="65">
        <f>X52-X53</f>
        <v>0</v>
      </c>
      <c r="Y54" s="65">
        <f t="shared" ref="Y54:AE54" si="49">Y52-Y53</f>
        <v>11.599999999999909</v>
      </c>
      <c r="Z54" s="65">
        <f t="shared" si="49"/>
        <v>0.20000000000000018</v>
      </c>
      <c r="AA54" s="65">
        <f t="shared" si="49"/>
        <v>0</v>
      </c>
      <c r="AB54" s="65">
        <f t="shared" si="49"/>
        <v>0</v>
      </c>
      <c r="AC54" s="65">
        <f t="shared" si="49"/>
        <v>14.299999999999955</v>
      </c>
      <c r="AD54" s="65">
        <f t="shared" si="49"/>
        <v>0.10000000000000142</v>
      </c>
      <c r="AE54" s="142">
        <f t="shared" si="49"/>
        <v>0</v>
      </c>
      <c r="AF54" s="19"/>
      <c r="AG54" s="154" t="s">
        <v>33</v>
      </c>
      <c r="AH54" s="152">
        <f>(AH53)/((K52/1000000)*8.34)</f>
        <v>3.3535671462829737</v>
      </c>
      <c r="AI54" s="152">
        <f>(AI53)/((K52/1000000)*8.34)</f>
        <v>2.7478017585931256</v>
      </c>
      <c r="AJ54" s="152">
        <f>(AJ53)/((K52/1000000)*8.34)</f>
        <v>7.3183640587529977E-2</v>
      </c>
      <c r="AK54" s="211">
        <f>(AK53)/((K52/1000000)*8.34)</f>
        <v>1.7173760991207034</v>
      </c>
      <c r="AL54" s="212"/>
      <c r="AM54" s="14"/>
      <c r="AN54" s="85"/>
      <c r="AO54" s="17"/>
      <c r="AP54" s="17"/>
      <c r="AQ54" s="93"/>
      <c r="AR54" s="155" t="s">
        <v>64</v>
      </c>
      <c r="AS54" s="130">
        <v>1.1599999999999999</v>
      </c>
      <c r="AT54" s="156" t="s">
        <v>63</v>
      </c>
      <c r="AU54" s="48">
        <v>3.5999999999999997E-2</v>
      </c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</row>
    <row r="55" spans="1:81" ht="2.1" customHeight="1" thickBot="1" x14ac:dyDescent="0.3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86"/>
      <c r="T55" s="1"/>
      <c r="U55" s="129"/>
      <c r="V55" s="89"/>
      <c r="W55" s="3"/>
      <c r="X55" s="144"/>
      <c r="Y55" s="144"/>
      <c r="Z55" s="144"/>
      <c r="AA55" s="144"/>
      <c r="AB55" s="144"/>
      <c r="AC55" s="144"/>
      <c r="AD55" s="144"/>
      <c r="AE55" s="144"/>
      <c r="AF55" s="1"/>
      <c r="AG55" s="1"/>
      <c r="AH55" s="1"/>
      <c r="AI55" s="1"/>
      <c r="AJ55" s="1"/>
      <c r="AK55" s="1"/>
      <c r="AL55" s="1"/>
      <c r="AM55" s="86"/>
      <c r="AN55" s="86"/>
      <c r="AO55" s="1"/>
      <c r="AP55" s="1"/>
      <c r="AQ55" s="86"/>
      <c r="AR55" s="9"/>
      <c r="AS55" s="9"/>
      <c r="AT55" s="9"/>
      <c r="AU55" s="9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</row>
    <row r="56" spans="1:81" ht="18.75" customHeight="1" x14ac:dyDescent="0.3">
      <c r="A56" s="197">
        <v>14</v>
      </c>
      <c r="B56" s="110" t="s">
        <v>54</v>
      </c>
      <c r="C56" s="115">
        <v>77809100</v>
      </c>
      <c r="D56" s="50">
        <v>693625</v>
      </c>
      <c r="E56" s="50">
        <v>1449040</v>
      </c>
      <c r="F56" s="52">
        <v>2726080</v>
      </c>
      <c r="G56" s="115">
        <v>60461000</v>
      </c>
      <c r="H56" s="50">
        <v>488210</v>
      </c>
      <c r="I56" s="50">
        <v>2055850</v>
      </c>
      <c r="J56" s="52">
        <v>3340860</v>
      </c>
      <c r="K56" s="252">
        <f>C58+G58</f>
        <v>821900</v>
      </c>
      <c r="L56" s="237"/>
      <c r="M56" s="236">
        <f>D58+E58+F58+H58+I58+J58</f>
        <v>29222</v>
      </c>
      <c r="N56" s="237"/>
      <c r="O56" s="200">
        <f>M56+K56</f>
        <v>851122</v>
      </c>
      <c r="P56" s="201"/>
      <c r="Q56" s="56" t="s">
        <v>10</v>
      </c>
      <c r="R56" s="52">
        <v>898657200</v>
      </c>
      <c r="S56" s="82"/>
      <c r="T56" s="206">
        <v>0.56000000000000005</v>
      </c>
      <c r="U56" s="255">
        <v>1.03</v>
      </c>
      <c r="V56" s="82"/>
      <c r="W56" s="151" t="s">
        <v>10</v>
      </c>
      <c r="X56" s="60">
        <v>1046.4000000000001</v>
      </c>
      <c r="Y56" s="60">
        <v>850.8</v>
      </c>
      <c r="Z56" s="60">
        <v>7.1</v>
      </c>
      <c r="AA56" s="60">
        <v>18.5</v>
      </c>
      <c r="AB56" s="60">
        <v>1097</v>
      </c>
      <c r="AC56" s="60">
        <v>913.8</v>
      </c>
      <c r="AD56" s="60">
        <v>22.6</v>
      </c>
      <c r="AE56" s="141">
        <v>3.6</v>
      </c>
      <c r="AF56" s="19"/>
      <c r="AG56" s="151" t="s">
        <v>34</v>
      </c>
      <c r="AH56" s="22">
        <v>0.75</v>
      </c>
      <c r="AI56" s="22">
        <v>9.625</v>
      </c>
      <c r="AJ56" s="22">
        <v>1.125</v>
      </c>
      <c r="AK56" s="22">
        <v>12</v>
      </c>
      <c r="AL56" s="23">
        <v>0</v>
      </c>
      <c r="AM56" s="92"/>
      <c r="AN56" s="98" t="s">
        <v>47</v>
      </c>
      <c r="AO56" s="30">
        <v>14.7</v>
      </c>
      <c r="AP56" s="31">
        <v>6.48</v>
      </c>
      <c r="AQ56" s="93"/>
      <c r="AR56" s="41" t="s">
        <v>44</v>
      </c>
      <c r="AS56" s="77">
        <v>0</v>
      </c>
      <c r="AT56" s="42" t="s">
        <v>45</v>
      </c>
      <c r="AU56" s="78">
        <v>4.4999999999999998E-2</v>
      </c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</row>
    <row r="57" spans="1:81" ht="19.5" customHeight="1" thickBot="1" x14ac:dyDescent="0.35">
      <c r="A57" s="198"/>
      <c r="B57" s="111" t="s">
        <v>53</v>
      </c>
      <c r="C57" s="116">
        <f t="shared" ref="C57:J57" si="50">C52</f>
        <v>77809100</v>
      </c>
      <c r="D57" s="117">
        <f t="shared" si="50"/>
        <v>693625</v>
      </c>
      <c r="E57" s="117">
        <f t="shared" si="50"/>
        <v>1449040</v>
      </c>
      <c r="F57" s="118">
        <f t="shared" si="50"/>
        <v>2726080</v>
      </c>
      <c r="G57" s="116">
        <f t="shared" si="50"/>
        <v>59639100</v>
      </c>
      <c r="H57" s="117">
        <f t="shared" si="50"/>
        <v>481298</v>
      </c>
      <c r="I57" s="117">
        <f t="shared" si="50"/>
        <v>2055850</v>
      </c>
      <c r="J57" s="118">
        <f t="shared" si="50"/>
        <v>3318550</v>
      </c>
      <c r="K57" s="253"/>
      <c r="L57" s="238"/>
      <c r="M57" s="238"/>
      <c r="N57" s="238"/>
      <c r="O57" s="202"/>
      <c r="P57" s="203"/>
      <c r="Q57" s="20" t="s">
        <v>11</v>
      </c>
      <c r="R57" s="53">
        <f>R52</f>
        <v>897755300</v>
      </c>
      <c r="S57" s="82"/>
      <c r="T57" s="207"/>
      <c r="U57" s="256"/>
      <c r="V57" s="82"/>
      <c r="W57" s="153" t="s">
        <v>11</v>
      </c>
      <c r="X57" s="6">
        <f t="shared" ref="X57:AE57" si="51">X52</f>
        <v>1046.4000000000001</v>
      </c>
      <c r="Y57" s="6">
        <f t="shared" si="51"/>
        <v>838.8</v>
      </c>
      <c r="Z57" s="6">
        <f t="shared" si="51"/>
        <v>7</v>
      </c>
      <c r="AA57" s="6">
        <f t="shared" si="51"/>
        <v>18.5</v>
      </c>
      <c r="AB57" s="6">
        <f t="shared" si="51"/>
        <v>1097</v>
      </c>
      <c r="AC57" s="6">
        <f t="shared" si="51"/>
        <v>901.3</v>
      </c>
      <c r="AD57" s="6">
        <f t="shared" si="51"/>
        <v>22.6</v>
      </c>
      <c r="AE57" s="140">
        <f t="shared" si="51"/>
        <v>3.6</v>
      </c>
      <c r="AF57" s="19"/>
      <c r="AG57" s="153" t="s">
        <v>31</v>
      </c>
      <c r="AH57" s="8">
        <f>(AH56*10.74)</f>
        <v>8.0549999999999997</v>
      </c>
      <c r="AI57" s="8">
        <f>(AI56*2.2)</f>
        <v>21.175000000000001</v>
      </c>
      <c r="AJ57" s="8">
        <f>(AJ56*0.25)</f>
        <v>0.28125</v>
      </c>
      <c r="AK57" s="209">
        <f>AK56+AL56</f>
        <v>12</v>
      </c>
      <c r="AL57" s="210"/>
      <c r="AM57" s="14"/>
      <c r="AN57" s="32" t="s">
        <v>48</v>
      </c>
      <c r="AO57" s="33">
        <v>11.8</v>
      </c>
      <c r="AP57" s="34">
        <v>7.27</v>
      </c>
      <c r="AQ57" s="93"/>
      <c r="AR57" s="43" t="s">
        <v>43</v>
      </c>
      <c r="AS57" s="16">
        <v>0</v>
      </c>
      <c r="AT57" s="2" t="s">
        <v>46</v>
      </c>
      <c r="AU57" s="49">
        <v>0.17</v>
      </c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</row>
    <row r="58" spans="1:81" ht="19.5" customHeight="1" thickBot="1" x14ac:dyDescent="0.35">
      <c r="A58" s="199"/>
      <c r="B58" s="109" t="s">
        <v>3</v>
      </c>
      <c r="C58" s="119">
        <f t="shared" ref="C58:J58" si="52">C56-C57</f>
        <v>0</v>
      </c>
      <c r="D58" s="119">
        <f t="shared" si="52"/>
        <v>0</v>
      </c>
      <c r="E58" s="119">
        <f t="shared" si="52"/>
        <v>0</v>
      </c>
      <c r="F58" s="120">
        <f t="shared" si="52"/>
        <v>0</v>
      </c>
      <c r="G58" s="119">
        <f t="shared" si="52"/>
        <v>821900</v>
      </c>
      <c r="H58" s="119">
        <f t="shared" si="52"/>
        <v>6912</v>
      </c>
      <c r="I58" s="119">
        <f t="shared" si="52"/>
        <v>0</v>
      </c>
      <c r="J58" s="120">
        <f t="shared" si="52"/>
        <v>22310</v>
      </c>
      <c r="K58" s="254"/>
      <c r="L58" s="239"/>
      <c r="M58" s="239"/>
      <c r="N58" s="239"/>
      <c r="O58" s="204"/>
      <c r="P58" s="205"/>
      <c r="Q58" s="73" t="s">
        <v>3</v>
      </c>
      <c r="R58" s="55">
        <f>R56-R57</f>
        <v>901900</v>
      </c>
      <c r="S58" s="83"/>
      <c r="T58" s="208"/>
      <c r="U58" s="257"/>
      <c r="V58" s="83"/>
      <c r="W58" s="63" t="s">
        <v>3</v>
      </c>
      <c r="X58" s="65">
        <f>X56-X57</f>
        <v>0</v>
      </c>
      <c r="Y58" s="65">
        <f t="shared" ref="Y58:AE58" si="53">Y56-Y57</f>
        <v>12</v>
      </c>
      <c r="Z58" s="65">
        <f t="shared" si="53"/>
        <v>9.9999999999999645E-2</v>
      </c>
      <c r="AA58" s="65">
        <f t="shared" si="53"/>
        <v>0</v>
      </c>
      <c r="AB58" s="65">
        <f t="shared" si="53"/>
        <v>0</v>
      </c>
      <c r="AC58" s="65">
        <f t="shared" si="53"/>
        <v>12.5</v>
      </c>
      <c r="AD58" s="65">
        <f t="shared" si="53"/>
        <v>0</v>
      </c>
      <c r="AE58" s="142">
        <f t="shared" si="53"/>
        <v>0</v>
      </c>
      <c r="AF58" s="19"/>
      <c r="AG58" s="154" t="s">
        <v>33</v>
      </c>
      <c r="AH58" s="152">
        <f>(AH57)/((K56/1000000)*8.34)</f>
        <v>1.17511538889098</v>
      </c>
      <c r="AI58" s="152">
        <f>(AI57)/((K56/1000000)*8.34)</f>
        <v>3.0891456684998762</v>
      </c>
      <c r="AJ58" s="152">
        <f>(AJ57)/((K56/1000000)*8.34)</f>
        <v>4.1030565254573326E-2</v>
      </c>
      <c r="AK58" s="211">
        <f>(AK57)/((K56/1000000)*8.34)</f>
        <v>1.750637450861795</v>
      </c>
      <c r="AL58" s="212"/>
      <c r="AM58" s="14"/>
      <c r="AN58" s="85"/>
      <c r="AO58" s="17"/>
      <c r="AP58" s="17"/>
      <c r="AQ58" s="93"/>
      <c r="AR58" s="155" t="s">
        <v>64</v>
      </c>
      <c r="AS58" s="130">
        <v>0.8</v>
      </c>
      <c r="AT58" s="156" t="s">
        <v>63</v>
      </c>
      <c r="AU58" s="48">
        <v>4.1000000000000002E-2</v>
      </c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</row>
    <row r="59" spans="1:81" ht="2.1" customHeight="1" thickBot="1" x14ac:dyDescent="0.3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86"/>
      <c r="T59" s="1"/>
      <c r="U59" s="129"/>
      <c r="V59" s="89"/>
      <c r="W59" s="3"/>
      <c r="X59" s="144"/>
      <c r="Y59" s="144"/>
      <c r="Z59" s="144"/>
      <c r="AA59" s="144"/>
      <c r="AB59" s="144"/>
      <c r="AC59" s="144"/>
      <c r="AD59" s="144"/>
      <c r="AE59" s="144"/>
      <c r="AF59" s="1"/>
      <c r="AG59" s="1"/>
      <c r="AH59" s="1"/>
      <c r="AI59" s="1"/>
      <c r="AJ59" s="1"/>
      <c r="AK59" s="1"/>
      <c r="AL59" s="1"/>
      <c r="AM59" s="86"/>
      <c r="AN59" s="86"/>
      <c r="AO59" s="1"/>
      <c r="AP59" s="1"/>
      <c r="AQ59" s="86"/>
      <c r="AR59" s="9"/>
      <c r="AS59" s="9"/>
      <c r="AT59" s="9"/>
      <c r="AU59" s="9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</row>
    <row r="60" spans="1:81" ht="18.75" customHeight="1" x14ac:dyDescent="0.3">
      <c r="A60" s="197">
        <v>15</v>
      </c>
      <c r="B60" s="110" t="s">
        <v>54</v>
      </c>
      <c r="C60" s="115">
        <v>77809100</v>
      </c>
      <c r="D60" s="50">
        <v>693625</v>
      </c>
      <c r="E60" s="50">
        <v>1449040</v>
      </c>
      <c r="F60" s="52">
        <v>2726080</v>
      </c>
      <c r="G60" s="115">
        <v>61214300</v>
      </c>
      <c r="H60" s="50">
        <v>495102</v>
      </c>
      <c r="I60" s="50">
        <v>2087700</v>
      </c>
      <c r="J60" s="52">
        <v>3365680</v>
      </c>
      <c r="K60" s="252">
        <f>C62+G62</f>
        <v>753300</v>
      </c>
      <c r="L60" s="237"/>
      <c r="M60" s="236">
        <f>D62+E62+F62+H62+I62+J62</f>
        <v>63562</v>
      </c>
      <c r="N60" s="237"/>
      <c r="O60" s="200">
        <f>M60+K60</f>
        <v>816862</v>
      </c>
      <c r="P60" s="201"/>
      <c r="Q60" s="56" t="s">
        <v>10</v>
      </c>
      <c r="R60" s="52">
        <v>899624400</v>
      </c>
      <c r="S60" s="82"/>
      <c r="T60" s="206">
        <v>0.17</v>
      </c>
      <c r="U60" s="255">
        <v>1.05</v>
      </c>
      <c r="V60" s="82"/>
      <c r="W60" s="151" t="s">
        <v>10</v>
      </c>
      <c r="X60" s="60">
        <v>1046.4000000000001</v>
      </c>
      <c r="Y60" s="60">
        <v>861.8</v>
      </c>
      <c r="Z60" s="60">
        <v>7.3</v>
      </c>
      <c r="AA60" s="60">
        <v>18.5</v>
      </c>
      <c r="AB60" s="60">
        <v>1097</v>
      </c>
      <c r="AC60" s="60">
        <v>925.3</v>
      </c>
      <c r="AD60" s="60">
        <v>22.8</v>
      </c>
      <c r="AE60" s="141">
        <v>3.6</v>
      </c>
      <c r="AF60" s="19"/>
      <c r="AG60" s="151" t="s">
        <v>34</v>
      </c>
      <c r="AH60" s="22">
        <v>1</v>
      </c>
      <c r="AI60" s="22">
        <v>10</v>
      </c>
      <c r="AJ60" s="22">
        <v>1.25</v>
      </c>
      <c r="AK60" s="22">
        <v>11</v>
      </c>
      <c r="AL60" s="23"/>
      <c r="AM60" s="92"/>
      <c r="AN60" s="98" t="s">
        <v>47</v>
      </c>
      <c r="AO60" s="30">
        <v>14.6</v>
      </c>
      <c r="AP60" s="31">
        <v>6.71</v>
      </c>
      <c r="AQ60" s="93"/>
      <c r="AR60" s="41" t="s">
        <v>44</v>
      </c>
      <c r="AS60" s="77">
        <v>0</v>
      </c>
      <c r="AT60" s="42" t="s">
        <v>45</v>
      </c>
      <c r="AU60" s="78">
        <v>0.04</v>
      </c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</row>
    <row r="61" spans="1:81" ht="19.5" customHeight="1" thickBot="1" x14ac:dyDescent="0.35">
      <c r="A61" s="198"/>
      <c r="B61" s="111" t="s">
        <v>53</v>
      </c>
      <c r="C61" s="116">
        <f t="shared" ref="C61:J61" si="54">C56</f>
        <v>77809100</v>
      </c>
      <c r="D61" s="117">
        <f t="shared" si="54"/>
        <v>693625</v>
      </c>
      <c r="E61" s="117">
        <f t="shared" si="54"/>
        <v>1449040</v>
      </c>
      <c r="F61" s="118">
        <f t="shared" si="54"/>
        <v>2726080</v>
      </c>
      <c r="G61" s="116">
        <f t="shared" si="54"/>
        <v>60461000</v>
      </c>
      <c r="H61" s="117">
        <f t="shared" si="54"/>
        <v>488210</v>
      </c>
      <c r="I61" s="117">
        <f t="shared" si="54"/>
        <v>2055850</v>
      </c>
      <c r="J61" s="118">
        <f t="shared" si="54"/>
        <v>3340860</v>
      </c>
      <c r="K61" s="253"/>
      <c r="L61" s="238"/>
      <c r="M61" s="238"/>
      <c r="N61" s="238"/>
      <c r="O61" s="202"/>
      <c r="P61" s="203"/>
      <c r="Q61" s="20" t="s">
        <v>11</v>
      </c>
      <c r="R61" s="53">
        <f>R56</f>
        <v>898657200</v>
      </c>
      <c r="S61" s="82"/>
      <c r="T61" s="207"/>
      <c r="U61" s="256"/>
      <c r="V61" s="82"/>
      <c r="W61" s="153" t="s">
        <v>11</v>
      </c>
      <c r="X61" s="6">
        <f t="shared" ref="X61:AE61" si="55">X56</f>
        <v>1046.4000000000001</v>
      </c>
      <c r="Y61" s="6">
        <f t="shared" si="55"/>
        <v>850.8</v>
      </c>
      <c r="Z61" s="6">
        <f t="shared" si="55"/>
        <v>7.1</v>
      </c>
      <c r="AA61" s="6">
        <f t="shared" si="55"/>
        <v>18.5</v>
      </c>
      <c r="AB61" s="6">
        <f t="shared" si="55"/>
        <v>1097</v>
      </c>
      <c r="AC61" s="6">
        <f t="shared" si="55"/>
        <v>913.8</v>
      </c>
      <c r="AD61" s="6">
        <f t="shared" si="55"/>
        <v>22.6</v>
      </c>
      <c r="AE61" s="140">
        <f t="shared" si="55"/>
        <v>3.6</v>
      </c>
      <c r="AF61" s="19"/>
      <c r="AG61" s="153" t="s">
        <v>31</v>
      </c>
      <c r="AH61" s="8">
        <f>(AH60*10.74)</f>
        <v>10.74</v>
      </c>
      <c r="AI61" s="8">
        <f>(AI60*2.2)</f>
        <v>22</v>
      </c>
      <c r="AJ61" s="8">
        <f>(AJ60*0.25)</f>
        <v>0.3125</v>
      </c>
      <c r="AK61" s="209">
        <f>AK60+AL60</f>
        <v>11</v>
      </c>
      <c r="AL61" s="210"/>
      <c r="AM61" s="14"/>
      <c r="AN61" s="32" t="s">
        <v>48</v>
      </c>
      <c r="AO61" s="33">
        <v>11.3</v>
      </c>
      <c r="AP61" s="34">
        <v>7.1</v>
      </c>
      <c r="AQ61" s="93"/>
      <c r="AR61" s="43" t="s">
        <v>43</v>
      </c>
      <c r="AS61" s="16">
        <v>0</v>
      </c>
      <c r="AT61" s="2" t="s">
        <v>46</v>
      </c>
      <c r="AU61" s="49">
        <v>0.249</v>
      </c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</row>
    <row r="62" spans="1:81" ht="19.5" customHeight="1" thickBot="1" x14ac:dyDescent="0.35">
      <c r="A62" s="199"/>
      <c r="B62" s="109" t="s">
        <v>3</v>
      </c>
      <c r="C62" s="119">
        <f t="shared" ref="C62:J62" si="56">C60-C61</f>
        <v>0</v>
      </c>
      <c r="D62" s="119">
        <f t="shared" si="56"/>
        <v>0</v>
      </c>
      <c r="E62" s="119">
        <f t="shared" si="56"/>
        <v>0</v>
      </c>
      <c r="F62" s="120">
        <f t="shared" si="56"/>
        <v>0</v>
      </c>
      <c r="G62" s="119">
        <f t="shared" si="56"/>
        <v>753300</v>
      </c>
      <c r="H62" s="119">
        <f t="shared" si="56"/>
        <v>6892</v>
      </c>
      <c r="I62" s="119">
        <f t="shared" si="56"/>
        <v>31850</v>
      </c>
      <c r="J62" s="120">
        <f t="shared" si="56"/>
        <v>24820</v>
      </c>
      <c r="K62" s="254"/>
      <c r="L62" s="239"/>
      <c r="M62" s="239"/>
      <c r="N62" s="239"/>
      <c r="O62" s="204"/>
      <c r="P62" s="205"/>
      <c r="Q62" s="73" t="s">
        <v>3</v>
      </c>
      <c r="R62" s="55">
        <f>R60-R61</f>
        <v>967200</v>
      </c>
      <c r="S62" s="83"/>
      <c r="T62" s="208"/>
      <c r="U62" s="257"/>
      <c r="V62" s="83"/>
      <c r="W62" s="63" t="s">
        <v>3</v>
      </c>
      <c r="X62" s="65">
        <f>X60-X61</f>
        <v>0</v>
      </c>
      <c r="Y62" s="65">
        <f t="shared" ref="Y62:AE62" si="57">Y60-Y61</f>
        <v>11</v>
      </c>
      <c r="Z62" s="65">
        <f t="shared" si="57"/>
        <v>0.20000000000000018</v>
      </c>
      <c r="AA62" s="65">
        <f t="shared" si="57"/>
        <v>0</v>
      </c>
      <c r="AB62" s="65">
        <f t="shared" si="57"/>
        <v>0</v>
      </c>
      <c r="AC62" s="65">
        <f t="shared" si="57"/>
        <v>11.5</v>
      </c>
      <c r="AD62" s="65">
        <f t="shared" si="57"/>
        <v>0.19999999999999929</v>
      </c>
      <c r="AE62" s="142">
        <f t="shared" si="57"/>
        <v>0</v>
      </c>
      <c r="AF62" s="19"/>
      <c r="AG62" s="154" t="s">
        <v>33</v>
      </c>
      <c r="AH62" s="152">
        <f>(AH61)/((K60/1000000)*8.34)</f>
        <v>1.7095045588379956</v>
      </c>
      <c r="AI62" s="152">
        <f>(AI61)/((K60/1000000)*8.34)</f>
        <v>3.5017784259251306</v>
      </c>
      <c r="AJ62" s="152">
        <f>(AJ61)/((K60/1000000)*8.34)</f>
        <v>4.9741170822800149E-2</v>
      </c>
      <c r="AK62" s="211">
        <f>(AK61)/((K60/1000000)*8.34)</f>
        <v>1.7508892129625653</v>
      </c>
      <c r="AL62" s="212"/>
      <c r="AM62" s="14"/>
      <c r="AN62" s="85"/>
      <c r="AO62" s="17"/>
      <c r="AP62" s="17"/>
      <c r="AQ62" s="93"/>
      <c r="AR62" s="155" t="s">
        <v>64</v>
      </c>
      <c r="AS62" s="130">
        <v>0.82</v>
      </c>
      <c r="AT62" s="156" t="s">
        <v>63</v>
      </c>
      <c r="AU62" s="48">
        <v>3.2000000000000001E-2</v>
      </c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</row>
    <row r="63" spans="1:81" ht="2.1" customHeight="1" thickBot="1" x14ac:dyDescent="0.3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86"/>
      <c r="T63" s="1"/>
      <c r="U63" s="129"/>
      <c r="V63" s="89"/>
      <c r="W63" s="3"/>
      <c r="X63" s="144"/>
      <c r="Y63" s="144"/>
      <c r="Z63" s="144"/>
      <c r="AA63" s="144"/>
      <c r="AB63" s="144"/>
      <c r="AC63" s="144"/>
      <c r="AD63" s="144"/>
      <c r="AE63" s="144"/>
      <c r="AF63" s="1"/>
      <c r="AG63" s="1"/>
      <c r="AH63" s="1"/>
      <c r="AI63" s="1"/>
      <c r="AJ63" s="1"/>
      <c r="AK63" s="1"/>
      <c r="AL63" s="1"/>
      <c r="AM63" s="86"/>
      <c r="AN63" s="86"/>
      <c r="AO63" s="1"/>
      <c r="AP63" s="1"/>
      <c r="AQ63" s="86"/>
      <c r="AR63" s="9"/>
      <c r="AS63" s="9"/>
      <c r="AT63" s="9"/>
      <c r="AU63" s="9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</row>
    <row r="64" spans="1:81" ht="18.75" customHeight="1" x14ac:dyDescent="0.3">
      <c r="A64" s="197">
        <v>16</v>
      </c>
      <c r="B64" s="110" t="s">
        <v>54</v>
      </c>
      <c r="C64" s="115">
        <v>78075700</v>
      </c>
      <c r="D64" s="50">
        <v>701410</v>
      </c>
      <c r="E64" s="50">
        <v>1449040</v>
      </c>
      <c r="F64" s="52">
        <v>2738910</v>
      </c>
      <c r="G64" s="115">
        <v>61833400</v>
      </c>
      <c r="H64" s="50">
        <v>502080</v>
      </c>
      <c r="I64" s="50">
        <v>2119700</v>
      </c>
      <c r="J64" s="52">
        <v>3391310</v>
      </c>
      <c r="K64" s="252">
        <f>C66+G66</f>
        <v>885700</v>
      </c>
      <c r="L64" s="237"/>
      <c r="M64" s="236">
        <f>D66+E66+F66+H66+I66+J66</f>
        <v>85223</v>
      </c>
      <c r="N64" s="237"/>
      <c r="O64" s="200">
        <f>M64+K64</f>
        <v>970923</v>
      </c>
      <c r="P64" s="201"/>
      <c r="Q64" s="56" t="s">
        <v>10</v>
      </c>
      <c r="R64" s="52">
        <v>900453500</v>
      </c>
      <c r="S64" s="82"/>
      <c r="T64" s="206">
        <v>0.03</v>
      </c>
      <c r="U64" s="255">
        <v>1.27</v>
      </c>
      <c r="V64" s="82"/>
      <c r="W64" s="151" t="s">
        <v>10</v>
      </c>
      <c r="X64" s="60">
        <v>1050.3</v>
      </c>
      <c r="Y64" s="60">
        <v>870.3</v>
      </c>
      <c r="Z64" s="60">
        <v>7.6</v>
      </c>
      <c r="AA64" s="60">
        <v>18.600000000000001</v>
      </c>
      <c r="AB64" s="60">
        <v>1101.2</v>
      </c>
      <c r="AC64" s="60">
        <v>934.2</v>
      </c>
      <c r="AD64" s="60">
        <v>23</v>
      </c>
      <c r="AE64" s="141">
        <v>3.6</v>
      </c>
      <c r="AF64" s="19"/>
      <c r="AG64" s="151" t="s">
        <v>34</v>
      </c>
      <c r="AH64" s="22">
        <v>2.375</v>
      </c>
      <c r="AI64" s="22">
        <v>8.375</v>
      </c>
      <c r="AJ64" s="22">
        <v>1.625</v>
      </c>
      <c r="AK64" s="22">
        <v>9</v>
      </c>
      <c r="AL64" s="23">
        <v>4</v>
      </c>
      <c r="AM64" s="92"/>
      <c r="AN64" s="98" t="s">
        <v>47</v>
      </c>
      <c r="AO64" s="30">
        <v>10.9</v>
      </c>
      <c r="AP64" s="31">
        <v>7.48</v>
      </c>
      <c r="AQ64" s="93"/>
      <c r="AR64" s="41" t="s">
        <v>44</v>
      </c>
      <c r="AS64" s="77">
        <v>3.6999999999999998E-2</v>
      </c>
      <c r="AT64" s="42" t="s">
        <v>45</v>
      </c>
      <c r="AU64" s="78">
        <v>4.5999999999999999E-2</v>
      </c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</row>
    <row r="65" spans="1:81" ht="19.5" customHeight="1" thickBot="1" x14ac:dyDescent="0.35">
      <c r="A65" s="198"/>
      <c r="B65" s="111" t="s">
        <v>53</v>
      </c>
      <c r="C65" s="116">
        <f t="shared" ref="C65:J65" si="58">C60</f>
        <v>77809100</v>
      </c>
      <c r="D65" s="117">
        <f t="shared" si="58"/>
        <v>693625</v>
      </c>
      <c r="E65" s="117">
        <f t="shared" si="58"/>
        <v>1449040</v>
      </c>
      <c r="F65" s="118">
        <f t="shared" si="58"/>
        <v>2726080</v>
      </c>
      <c r="G65" s="116">
        <f t="shared" si="58"/>
        <v>61214300</v>
      </c>
      <c r="H65" s="117">
        <f t="shared" si="58"/>
        <v>495102</v>
      </c>
      <c r="I65" s="117">
        <f t="shared" si="58"/>
        <v>2087700</v>
      </c>
      <c r="J65" s="118">
        <f t="shared" si="58"/>
        <v>3365680</v>
      </c>
      <c r="K65" s="253"/>
      <c r="L65" s="238"/>
      <c r="M65" s="238"/>
      <c r="N65" s="238"/>
      <c r="O65" s="202"/>
      <c r="P65" s="203"/>
      <c r="Q65" s="20" t="s">
        <v>11</v>
      </c>
      <c r="R65" s="53">
        <f>R60</f>
        <v>899624400</v>
      </c>
      <c r="S65" s="82"/>
      <c r="T65" s="207"/>
      <c r="U65" s="256"/>
      <c r="V65" s="82"/>
      <c r="W65" s="153" t="s">
        <v>11</v>
      </c>
      <c r="X65" s="6">
        <f t="shared" ref="X65:AE65" si="59">X60</f>
        <v>1046.4000000000001</v>
      </c>
      <c r="Y65" s="6">
        <f t="shared" si="59"/>
        <v>861.8</v>
      </c>
      <c r="Z65" s="6">
        <f t="shared" si="59"/>
        <v>7.3</v>
      </c>
      <c r="AA65" s="6">
        <f t="shared" si="59"/>
        <v>18.5</v>
      </c>
      <c r="AB65" s="6">
        <f t="shared" si="59"/>
        <v>1097</v>
      </c>
      <c r="AC65" s="6">
        <f t="shared" si="59"/>
        <v>925.3</v>
      </c>
      <c r="AD65" s="6">
        <f t="shared" si="59"/>
        <v>22.8</v>
      </c>
      <c r="AE65" s="140">
        <f t="shared" si="59"/>
        <v>3.6</v>
      </c>
      <c r="AF65" s="19"/>
      <c r="AG65" s="153" t="s">
        <v>31</v>
      </c>
      <c r="AH65" s="8">
        <f>(AH64*10.74)</f>
        <v>25.5075</v>
      </c>
      <c r="AI65" s="8">
        <f>(AI64*2.2)</f>
        <v>18.425000000000001</v>
      </c>
      <c r="AJ65" s="8">
        <f>(AJ64*0.25)</f>
        <v>0.40625</v>
      </c>
      <c r="AK65" s="209">
        <f>AK64+AL64</f>
        <v>13</v>
      </c>
      <c r="AL65" s="210"/>
      <c r="AM65" s="14"/>
      <c r="AN65" s="32" t="s">
        <v>48</v>
      </c>
      <c r="AO65" s="33">
        <v>11.5</v>
      </c>
      <c r="AP65" s="34">
        <v>6.75</v>
      </c>
      <c r="AQ65" s="93"/>
      <c r="AR65" s="43" t="s">
        <v>43</v>
      </c>
      <c r="AS65" s="16">
        <v>0.52400000000000002</v>
      </c>
      <c r="AT65" s="2" t="s">
        <v>46</v>
      </c>
      <c r="AU65" s="49">
        <v>0.68500000000000005</v>
      </c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</row>
    <row r="66" spans="1:81" ht="19.5" customHeight="1" thickBot="1" x14ac:dyDescent="0.35">
      <c r="A66" s="199"/>
      <c r="B66" s="109" t="s">
        <v>3</v>
      </c>
      <c r="C66" s="119">
        <f t="shared" ref="C66:J66" si="60">C64-C65</f>
        <v>266600</v>
      </c>
      <c r="D66" s="119">
        <f t="shared" si="60"/>
        <v>7785</v>
      </c>
      <c r="E66" s="119">
        <f t="shared" si="60"/>
        <v>0</v>
      </c>
      <c r="F66" s="120">
        <f t="shared" si="60"/>
        <v>12830</v>
      </c>
      <c r="G66" s="119">
        <f t="shared" si="60"/>
        <v>619100</v>
      </c>
      <c r="H66" s="119">
        <f t="shared" si="60"/>
        <v>6978</v>
      </c>
      <c r="I66" s="119">
        <f t="shared" si="60"/>
        <v>32000</v>
      </c>
      <c r="J66" s="120">
        <f t="shared" si="60"/>
        <v>25630</v>
      </c>
      <c r="K66" s="254"/>
      <c r="L66" s="239"/>
      <c r="M66" s="239"/>
      <c r="N66" s="239"/>
      <c r="O66" s="204"/>
      <c r="P66" s="205"/>
      <c r="Q66" s="73" t="s">
        <v>3</v>
      </c>
      <c r="R66" s="55">
        <f>R64-R65</f>
        <v>829100</v>
      </c>
      <c r="S66" s="83"/>
      <c r="T66" s="208"/>
      <c r="U66" s="257"/>
      <c r="V66" s="83"/>
      <c r="W66" s="63" t="s">
        <v>3</v>
      </c>
      <c r="X66" s="65">
        <f>X64-X65</f>
        <v>3.8999999999998636</v>
      </c>
      <c r="Y66" s="65">
        <f t="shared" ref="Y66:AE66" si="61">Y64-Y65</f>
        <v>8.5</v>
      </c>
      <c r="Z66" s="65">
        <f t="shared" si="61"/>
        <v>0.29999999999999982</v>
      </c>
      <c r="AA66" s="65">
        <f t="shared" si="61"/>
        <v>0.10000000000000142</v>
      </c>
      <c r="AB66" s="65">
        <f t="shared" si="61"/>
        <v>4.2000000000000455</v>
      </c>
      <c r="AC66" s="65">
        <f t="shared" si="61"/>
        <v>8.9000000000000909</v>
      </c>
      <c r="AD66" s="65">
        <f t="shared" si="61"/>
        <v>0.19999999999999929</v>
      </c>
      <c r="AE66" s="142">
        <f t="shared" si="61"/>
        <v>0</v>
      </c>
      <c r="AF66" s="19"/>
      <c r="AG66" s="154" t="s">
        <v>33</v>
      </c>
      <c r="AH66" s="152">
        <f>(AH65)/((K64/1000000)*8.34)</f>
        <v>3.453148060754287</v>
      </c>
      <c r="AI66" s="152">
        <f>(AI65)/((K64/1000000)*8.34)</f>
        <v>2.494335117882887</v>
      </c>
      <c r="AJ66" s="152">
        <f>(AJ65)/((K64/1000000)*8.34)</f>
        <v>5.4997212572044651E-2</v>
      </c>
      <c r="AK66" s="211">
        <f>(AK65)/((K64/1000000)*8.34)</f>
        <v>1.7599108023054288</v>
      </c>
      <c r="AL66" s="212"/>
      <c r="AM66" s="14"/>
      <c r="AN66" s="85"/>
      <c r="AO66" s="17"/>
      <c r="AP66" s="17"/>
      <c r="AQ66" s="93"/>
      <c r="AR66" s="155" t="s">
        <v>64</v>
      </c>
      <c r="AS66" s="130">
        <v>2.79</v>
      </c>
      <c r="AT66" s="156" t="s">
        <v>63</v>
      </c>
      <c r="AU66" s="48">
        <v>3.5999999999999997E-2</v>
      </c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</row>
    <row r="67" spans="1:81" ht="2.1" customHeight="1" thickBot="1" x14ac:dyDescent="0.3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86"/>
      <c r="T67" s="1"/>
      <c r="U67" s="129"/>
      <c r="V67" s="89"/>
      <c r="W67" s="3"/>
      <c r="X67" s="144"/>
      <c r="Y67" s="144"/>
      <c r="Z67" s="144"/>
      <c r="AA67" s="144"/>
      <c r="AB67" s="144"/>
      <c r="AC67" s="144"/>
      <c r="AD67" s="144"/>
      <c r="AE67" s="144"/>
      <c r="AF67" s="1"/>
      <c r="AG67" s="1"/>
      <c r="AH67" s="1"/>
      <c r="AI67" s="1"/>
      <c r="AJ67" s="1"/>
      <c r="AK67" s="1"/>
      <c r="AL67" s="1"/>
      <c r="AM67" s="86"/>
      <c r="AN67" s="86"/>
      <c r="AO67" s="1"/>
      <c r="AP67" s="1"/>
      <c r="AQ67" s="86"/>
      <c r="AR67" s="9"/>
      <c r="AS67" s="9"/>
      <c r="AT67" s="9"/>
      <c r="AU67" s="9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</row>
    <row r="68" spans="1:81" ht="18.75" customHeight="1" x14ac:dyDescent="0.3">
      <c r="A68" s="197">
        <v>17</v>
      </c>
      <c r="B68" s="110" t="s">
        <v>54</v>
      </c>
      <c r="C68" s="115">
        <v>78075700</v>
      </c>
      <c r="D68" s="50">
        <v>701410</v>
      </c>
      <c r="E68" s="50">
        <v>1449040</v>
      </c>
      <c r="F68" s="52">
        <v>2738910</v>
      </c>
      <c r="G68" s="115">
        <v>62537000</v>
      </c>
      <c r="H68" s="50">
        <v>509061</v>
      </c>
      <c r="I68" s="50">
        <v>2151890</v>
      </c>
      <c r="J68" s="52">
        <v>3418860</v>
      </c>
      <c r="K68" s="252">
        <f>C70+G70</f>
        <v>703600</v>
      </c>
      <c r="L68" s="237"/>
      <c r="M68" s="236">
        <f>D70+E70+F70+H70+I70+J70</f>
        <v>66721</v>
      </c>
      <c r="N68" s="237"/>
      <c r="O68" s="200">
        <f>M68+K68</f>
        <v>770321</v>
      </c>
      <c r="P68" s="201"/>
      <c r="Q68" s="56" t="s">
        <v>10</v>
      </c>
      <c r="R68" s="52">
        <v>901325100</v>
      </c>
      <c r="S68" s="82"/>
      <c r="T68" s="206">
        <v>0.63</v>
      </c>
      <c r="U68" s="255">
        <v>1.08</v>
      </c>
      <c r="V68" s="82"/>
      <c r="W68" s="151" t="s">
        <v>10</v>
      </c>
      <c r="X68" s="60">
        <v>1050.3</v>
      </c>
      <c r="Y68" s="60">
        <v>879</v>
      </c>
      <c r="Z68" s="60">
        <v>7.7</v>
      </c>
      <c r="AA68" s="60">
        <v>18.8</v>
      </c>
      <c r="AB68" s="60">
        <v>1101.2</v>
      </c>
      <c r="AC68" s="60">
        <v>943.3</v>
      </c>
      <c r="AD68" s="60">
        <v>23.2</v>
      </c>
      <c r="AE68" s="141">
        <v>3.6</v>
      </c>
      <c r="AF68" s="19"/>
      <c r="AG68" s="151" t="s">
        <v>34</v>
      </c>
      <c r="AH68" s="22">
        <v>1.875</v>
      </c>
      <c r="AI68" s="22">
        <v>7</v>
      </c>
      <c r="AJ68" s="22">
        <v>1.25</v>
      </c>
      <c r="AK68" s="22">
        <v>9</v>
      </c>
      <c r="AL68" s="23">
        <v>0</v>
      </c>
      <c r="AM68" s="92"/>
      <c r="AN68" s="98" t="s">
        <v>47</v>
      </c>
      <c r="AO68" s="30">
        <v>11.3</v>
      </c>
      <c r="AP68" s="31">
        <v>7.42</v>
      </c>
      <c r="AQ68" s="93"/>
      <c r="AR68" s="41" t="s">
        <v>44</v>
      </c>
      <c r="AS68" s="77">
        <v>0</v>
      </c>
      <c r="AT68" s="42" t="s">
        <v>45</v>
      </c>
      <c r="AU68" s="78">
        <v>4.2999999999999997E-2</v>
      </c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</row>
    <row r="69" spans="1:81" ht="19.5" customHeight="1" thickBot="1" x14ac:dyDescent="0.35">
      <c r="A69" s="198"/>
      <c r="B69" s="111" t="s">
        <v>53</v>
      </c>
      <c r="C69" s="116">
        <f t="shared" ref="C69:J69" si="62">C64</f>
        <v>78075700</v>
      </c>
      <c r="D69" s="116">
        <f t="shared" si="62"/>
        <v>701410</v>
      </c>
      <c r="E69" s="116">
        <f t="shared" si="62"/>
        <v>1449040</v>
      </c>
      <c r="F69" s="116">
        <f t="shared" si="62"/>
        <v>2738910</v>
      </c>
      <c r="G69" s="116">
        <f t="shared" si="62"/>
        <v>61833400</v>
      </c>
      <c r="H69" s="116">
        <f t="shared" si="62"/>
        <v>502080</v>
      </c>
      <c r="I69" s="116">
        <f t="shared" si="62"/>
        <v>2119700</v>
      </c>
      <c r="J69" s="116">
        <f t="shared" si="62"/>
        <v>3391310</v>
      </c>
      <c r="K69" s="253"/>
      <c r="L69" s="238"/>
      <c r="M69" s="238"/>
      <c r="N69" s="238"/>
      <c r="O69" s="202"/>
      <c r="P69" s="203"/>
      <c r="Q69" s="20" t="s">
        <v>11</v>
      </c>
      <c r="R69" s="53">
        <f>R64</f>
        <v>900453500</v>
      </c>
      <c r="S69" s="82"/>
      <c r="T69" s="207"/>
      <c r="U69" s="256"/>
      <c r="V69" s="82"/>
      <c r="W69" s="153" t="s">
        <v>11</v>
      </c>
      <c r="X69" s="6">
        <f>X64</f>
        <v>1050.3</v>
      </c>
      <c r="Y69" s="6">
        <f t="shared" ref="Y69:AE69" si="63">Y64</f>
        <v>870.3</v>
      </c>
      <c r="Z69" s="6">
        <f t="shared" si="63"/>
        <v>7.6</v>
      </c>
      <c r="AA69" s="6">
        <f t="shared" si="63"/>
        <v>18.600000000000001</v>
      </c>
      <c r="AB69" s="6">
        <f t="shared" si="63"/>
        <v>1101.2</v>
      </c>
      <c r="AC69" s="6">
        <f t="shared" si="63"/>
        <v>934.2</v>
      </c>
      <c r="AD69" s="6">
        <f t="shared" si="63"/>
        <v>23</v>
      </c>
      <c r="AE69" s="6">
        <f t="shared" si="63"/>
        <v>3.6</v>
      </c>
      <c r="AF69" s="19"/>
      <c r="AG69" s="153" t="s">
        <v>31</v>
      </c>
      <c r="AH69" s="8">
        <f>(AH68*10.74)</f>
        <v>20.137499999999999</v>
      </c>
      <c r="AI69" s="8">
        <f>(AI68*2.2)</f>
        <v>15.400000000000002</v>
      </c>
      <c r="AJ69" s="8">
        <f>(AJ68*0.25)</f>
        <v>0.3125</v>
      </c>
      <c r="AK69" s="209">
        <f>AK68+AL68</f>
        <v>9</v>
      </c>
      <c r="AL69" s="210"/>
      <c r="AM69" s="14"/>
      <c r="AN69" s="32" t="s">
        <v>48</v>
      </c>
      <c r="AO69" s="33">
        <v>12.2</v>
      </c>
      <c r="AP69" s="34">
        <v>6.93</v>
      </c>
      <c r="AQ69" s="93"/>
      <c r="AR69" s="43" t="s">
        <v>43</v>
      </c>
      <c r="AS69" s="16">
        <v>0</v>
      </c>
      <c r="AT69" s="2" t="s">
        <v>46</v>
      </c>
      <c r="AU69" s="49">
        <v>0.498</v>
      </c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</row>
    <row r="70" spans="1:81" ht="19.5" customHeight="1" thickBot="1" x14ac:dyDescent="0.35">
      <c r="A70" s="199"/>
      <c r="B70" s="109" t="s">
        <v>3</v>
      </c>
      <c r="C70" s="119">
        <f t="shared" ref="C70:J70" si="64">C68-C69</f>
        <v>0</v>
      </c>
      <c r="D70" s="119">
        <f t="shared" si="64"/>
        <v>0</v>
      </c>
      <c r="E70" s="119">
        <f t="shared" si="64"/>
        <v>0</v>
      </c>
      <c r="F70" s="120">
        <f t="shared" si="64"/>
        <v>0</v>
      </c>
      <c r="G70" s="119">
        <f t="shared" si="64"/>
        <v>703600</v>
      </c>
      <c r="H70" s="119">
        <f t="shared" si="64"/>
        <v>6981</v>
      </c>
      <c r="I70" s="119">
        <f t="shared" si="64"/>
        <v>32190</v>
      </c>
      <c r="J70" s="120">
        <f t="shared" si="64"/>
        <v>27550</v>
      </c>
      <c r="K70" s="254"/>
      <c r="L70" s="239"/>
      <c r="M70" s="239"/>
      <c r="N70" s="239"/>
      <c r="O70" s="204"/>
      <c r="P70" s="205"/>
      <c r="Q70" s="73" t="s">
        <v>3</v>
      </c>
      <c r="R70" s="55">
        <f>R68-R69</f>
        <v>871600</v>
      </c>
      <c r="S70" s="83"/>
      <c r="T70" s="208"/>
      <c r="U70" s="257"/>
      <c r="V70" s="83"/>
      <c r="W70" s="63" t="s">
        <v>3</v>
      </c>
      <c r="X70" s="65">
        <f>X68-X69</f>
        <v>0</v>
      </c>
      <c r="Y70" s="65">
        <f t="shared" ref="Y70:AE70" si="65">Y68-Y69</f>
        <v>8.7000000000000455</v>
      </c>
      <c r="Z70" s="65">
        <f t="shared" si="65"/>
        <v>0.10000000000000053</v>
      </c>
      <c r="AA70" s="65">
        <f t="shared" si="65"/>
        <v>0.19999999999999929</v>
      </c>
      <c r="AB70" s="65">
        <f t="shared" si="65"/>
        <v>0</v>
      </c>
      <c r="AC70" s="65">
        <f t="shared" si="65"/>
        <v>9.0999999999999091</v>
      </c>
      <c r="AD70" s="65">
        <f t="shared" si="65"/>
        <v>0.19999999999999929</v>
      </c>
      <c r="AE70" s="142">
        <f t="shared" si="65"/>
        <v>0</v>
      </c>
      <c r="AF70" s="19"/>
      <c r="AG70" s="154" t="s">
        <v>33</v>
      </c>
      <c r="AH70" s="152">
        <f>(AH69)/((K68/1000000)*8.34)</f>
        <v>3.4317344305340263</v>
      </c>
      <c r="AI70" s="152">
        <f>(AI69)/((K68/1000000)*8.34)</f>
        <v>2.6243928109360155</v>
      </c>
      <c r="AJ70" s="152">
        <f>(AJ69)/((K68/1000000)*8.34)</f>
        <v>5.325472424788992E-2</v>
      </c>
      <c r="AK70" s="211">
        <f>(AK69)/((K68/1000000)*8.34)</f>
        <v>1.5337360583392297</v>
      </c>
      <c r="AL70" s="212"/>
      <c r="AM70" s="14"/>
      <c r="AN70" s="85"/>
      <c r="AO70" s="17"/>
      <c r="AP70" s="17"/>
      <c r="AQ70" s="93"/>
      <c r="AR70" s="155" t="s">
        <v>64</v>
      </c>
      <c r="AS70" s="130">
        <v>2.29</v>
      </c>
      <c r="AT70" s="156" t="s">
        <v>63</v>
      </c>
      <c r="AU70" s="48">
        <v>2.9000000000000001E-2</v>
      </c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</row>
    <row r="71" spans="1:81" ht="2.1" customHeight="1" thickBot="1" x14ac:dyDescent="0.3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86"/>
      <c r="T71" s="1"/>
      <c r="U71" s="129"/>
      <c r="V71" s="89"/>
      <c r="W71" s="3"/>
      <c r="X71" s="144"/>
      <c r="Y71" s="144"/>
      <c r="Z71" s="144"/>
      <c r="AA71" s="144"/>
      <c r="AB71" s="144"/>
      <c r="AC71" s="144"/>
      <c r="AD71" s="144"/>
      <c r="AE71" s="144"/>
      <c r="AF71" s="1"/>
      <c r="AG71" s="1"/>
      <c r="AH71" s="1"/>
      <c r="AI71" s="1"/>
      <c r="AJ71" s="1"/>
      <c r="AK71" s="1"/>
      <c r="AL71" s="1"/>
      <c r="AM71" s="86"/>
      <c r="AN71" s="86"/>
      <c r="AO71" s="1"/>
      <c r="AP71" s="1"/>
      <c r="AQ71" s="86"/>
      <c r="AR71" s="9"/>
      <c r="AS71" s="9"/>
      <c r="AT71" s="9"/>
      <c r="AU71" s="9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</row>
    <row r="72" spans="1:81" ht="18.75" customHeight="1" x14ac:dyDescent="0.3">
      <c r="A72" s="197">
        <v>18</v>
      </c>
      <c r="B72" s="110" t="s">
        <v>54</v>
      </c>
      <c r="C72" s="115">
        <v>78075700</v>
      </c>
      <c r="D72" s="50">
        <v>701410</v>
      </c>
      <c r="E72" s="50">
        <v>1449040</v>
      </c>
      <c r="F72" s="52">
        <v>2738910</v>
      </c>
      <c r="G72" s="115">
        <v>63409900</v>
      </c>
      <c r="H72" s="50">
        <v>516110</v>
      </c>
      <c r="I72" s="50">
        <v>2151890</v>
      </c>
      <c r="J72" s="52">
        <v>3445970</v>
      </c>
      <c r="K72" s="252">
        <f>C74+G74</f>
        <v>872900</v>
      </c>
      <c r="L72" s="237"/>
      <c r="M72" s="236">
        <f>D74+E74+F74+H74+I74+J74</f>
        <v>34159</v>
      </c>
      <c r="N72" s="237"/>
      <c r="O72" s="200">
        <f>M72+K72</f>
        <v>907059</v>
      </c>
      <c r="P72" s="201"/>
      <c r="Q72" s="56" t="s">
        <v>10</v>
      </c>
      <c r="R72" s="52">
        <v>902274300</v>
      </c>
      <c r="S72" s="82"/>
      <c r="T72" s="206">
        <v>0.2</v>
      </c>
      <c r="U72" s="255">
        <v>1.02</v>
      </c>
      <c r="V72" s="82"/>
      <c r="W72" s="151" t="s">
        <v>10</v>
      </c>
      <c r="X72" s="60">
        <v>1050.3</v>
      </c>
      <c r="Y72" s="60">
        <v>889.6</v>
      </c>
      <c r="Z72" s="60">
        <v>7.8</v>
      </c>
      <c r="AA72" s="60">
        <v>18.8</v>
      </c>
      <c r="AB72" s="60">
        <v>1101.2</v>
      </c>
      <c r="AC72" s="60">
        <v>954.4</v>
      </c>
      <c r="AD72" s="60">
        <v>23.2</v>
      </c>
      <c r="AE72" s="141">
        <v>3.6</v>
      </c>
      <c r="AF72" s="19"/>
      <c r="AG72" s="151" t="s">
        <v>34</v>
      </c>
      <c r="AH72" s="22">
        <v>3.75</v>
      </c>
      <c r="AI72" s="22">
        <v>9.875</v>
      </c>
      <c r="AJ72" s="22">
        <v>1.625</v>
      </c>
      <c r="AK72" s="22">
        <v>13</v>
      </c>
      <c r="AL72" s="23">
        <v>0</v>
      </c>
      <c r="AM72" s="92"/>
      <c r="AN72" s="98" t="s">
        <v>47</v>
      </c>
      <c r="AO72" s="30">
        <v>11.4</v>
      </c>
      <c r="AP72" s="31">
        <v>7.46</v>
      </c>
      <c r="AQ72" s="93"/>
      <c r="AR72" s="41" t="s">
        <v>44</v>
      </c>
      <c r="AS72" s="77">
        <v>0</v>
      </c>
      <c r="AT72" s="42" t="s">
        <v>45</v>
      </c>
      <c r="AU72" s="78">
        <v>4.3999999999999997E-2</v>
      </c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</row>
    <row r="73" spans="1:81" ht="19.5" customHeight="1" thickBot="1" x14ac:dyDescent="0.35">
      <c r="A73" s="198"/>
      <c r="B73" s="111" t="s">
        <v>53</v>
      </c>
      <c r="C73" s="116">
        <f t="shared" ref="C73:J73" si="66">C68</f>
        <v>78075700</v>
      </c>
      <c r="D73" s="117">
        <f t="shared" si="66"/>
        <v>701410</v>
      </c>
      <c r="E73" s="117">
        <f t="shared" si="66"/>
        <v>1449040</v>
      </c>
      <c r="F73" s="118">
        <f t="shared" si="66"/>
        <v>2738910</v>
      </c>
      <c r="G73" s="116">
        <f t="shared" si="66"/>
        <v>62537000</v>
      </c>
      <c r="H73" s="117">
        <f t="shared" si="66"/>
        <v>509061</v>
      </c>
      <c r="I73" s="117">
        <f t="shared" si="66"/>
        <v>2151890</v>
      </c>
      <c r="J73" s="118">
        <f t="shared" si="66"/>
        <v>3418860</v>
      </c>
      <c r="K73" s="253"/>
      <c r="L73" s="238"/>
      <c r="M73" s="238"/>
      <c r="N73" s="238"/>
      <c r="O73" s="202"/>
      <c r="P73" s="203"/>
      <c r="Q73" s="20" t="s">
        <v>11</v>
      </c>
      <c r="R73" s="53">
        <f>R68</f>
        <v>901325100</v>
      </c>
      <c r="S73" s="82"/>
      <c r="T73" s="207"/>
      <c r="U73" s="256"/>
      <c r="V73" s="82"/>
      <c r="W73" s="153" t="s">
        <v>11</v>
      </c>
      <c r="X73" s="6">
        <f t="shared" ref="X73:AE73" si="67">X68</f>
        <v>1050.3</v>
      </c>
      <c r="Y73" s="6">
        <f t="shared" si="67"/>
        <v>879</v>
      </c>
      <c r="Z73" s="6">
        <f t="shared" si="67"/>
        <v>7.7</v>
      </c>
      <c r="AA73" s="6">
        <f t="shared" si="67"/>
        <v>18.8</v>
      </c>
      <c r="AB73" s="6">
        <f t="shared" si="67"/>
        <v>1101.2</v>
      </c>
      <c r="AC73" s="6">
        <f t="shared" si="67"/>
        <v>943.3</v>
      </c>
      <c r="AD73" s="6">
        <f t="shared" si="67"/>
        <v>23.2</v>
      </c>
      <c r="AE73" s="140">
        <f t="shared" si="67"/>
        <v>3.6</v>
      </c>
      <c r="AF73" s="19"/>
      <c r="AG73" s="153" t="s">
        <v>31</v>
      </c>
      <c r="AH73" s="8">
        <f>(AH72*10.74)</f>
        <v>40.274999999999999</v>
      </c>
      <c r="AI73" s="8">
        <f>(AI72*2.2)</f>
        <v>21.725000000000001</v>
      </c>
      <c r="AJ73" s="8">
        <f>(AJ72*0.25)</f>
        <v>0.40625</v>
      </c>
      <c r="AK73" s="209">
        <f>AK72+AL72</f>
        <v>13</v>
      </c>
      <c r="AL73" s="210"/>
      <c r="AM73" s="14"/>
      <c r="AN73" s="32" t="s">
        <v>48</v>
      </c>
      <c r="AO73" s="33">
        <v>12.3</v>
      </c>
      <c r="AP73" s="34">
        <v>7.1</v>
      </c>
      <c r="AQ73" s="93"/>
      <c r="AR73" s="43" t="s">
        <v>43</v>
      </c>
      <c r="AS73" s="16">
        <v>0</v>
      </c>
      <c r="AT73" s="2" t="s">
        <v>46</v>
      </c>
      <c r="AU73" s="49">
        <v>0.61299999999999999</v>
      </c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</row>
    <row r="74" spans="1:81" ht="19.5" customHeight="1" thickBot="1" x14ac:dyDescent="0.35">
      <c r="A74" s="199"/>
      <c r="B74" s="109" t="s">
        <v>3</v>
      </c>
      <c r="C74" s="119">
        <f t="shared" ref="C74:J74" si="68">C72-C73</f>
        <v>0</v>
      </c>
      <c r="D74" s="119">
        <f t="shared" si="68"/>
        <v>0</v>
      </c>
      <c r="E74" s="119">
        <f t="shared" si="68"/>
        <v>0</v>
      </c>
      <c r="F74" s="120">
        <f t="shared" si="68"/>
        <v>0</v>
      </c>
      <c r="G74" s="119">
        <f t="shared" si="68"/>
        <v>872900</v>
      </c>
      <c r="H74" s="119">
        <f t="shared" si="68"/>
        <v>7049</v>
      </c>
      <c r="I74" s="119">
        <f t="shared" si="68"/>
        <v>0</v>
      </c>
      <c r="J74" s="120">
        <f t="shared" si="68"/>
        <v>27110</v>
      </c>
      <c r="K74" s="254"/>
      <c r="L74" s="239"/>
      <c r="M74" s="239"/>
      <c r="N74" s="239"/>
      <c r="O74" s="204"/>
      <c r="P74" s="205"/>
      <c r="Q74" s="73" t="s">
        <v>3</v>
      </c>
      <c r="R74" s="55">
        <f>R72-R73</f>
        <v>949200</v>
      </c>
      <c r="S74" s="83"/>
      <c r="T74" s="208"/>
      <c r="U74" s="257"/>
      <c r="V74" s="83"/>
      <c r="W74" s="63" t="s">
        <v>3</v>
      </c>
      <c r="X74" s="65">
        <f>X72-X73</f>
        <v>0</v>
      </c>
      <c r="Y74" s="65">
        <f t="shared" ref="Y74:AE74" si="69">Y72-Y73</f>
        <v>10.600000000000023</v>
      </c>
      <c r="Z74" s="65">
        <f t="shared" si="69"/>
        <v>9.9999999999999645E-2</v>
      </c>
      <c r="AA74" s="65">
        <f t="shared" si="69"/>
        <v>0</v>
      </c>
      <c r="AB74" s="65">
        <f t="shared" si="69"/>
        <v>0</v>
      </c>
      <c r="AC74" s="65">
        <f t="shared" si="69"/>
        <v>11.100000000000023</v>
      </c>
      <c r="AD74" s="65">
        <f t="shared" si="69"/>
        <v>0</v>
      </c>
      <c r="AE74" s="142">
        <f t="shared" si="69"/>
        <v>0</v>
      </c>
      <c r="AF74" s="19"/>
      <c r="AG74" s="154" t="s">
        <v>33</v>
      </c>
      <c r="AH74" s="152">
        <f>(AH73)/((K72/1000000)*8.34)</f>
        <v>5.5322908588011019</v>
      </c>
      <c r="AI74" s="152">
        <f>(AI73)/((K72/1000000)*8.34)</f>
        <v>2.9842090355668267</v>
      </c>
      <c r="AJ74" s="152">
        <f>(AJ73)/((K72/1000000)*8.34)</f>
        <v>5.5803678743338241E-2</v>
      </c>
      <c r="AK74" s="211">
        <f>(AK73)/((K72/1000000)*8.34)</f>
        <v>1.7857177197868237</v>
      </c>
      <c r="AL74" s="212"/>
      <c r="AM74" s="14"/>
      <c r="AN74" s="85"/>
      <c r="AO74" s="17"/>
      <c r="AP74" s="17"/>
      <c r="AQ74" s="93"/>
      <c r="AR74" s="155" t="s">
        <v>64</v>
      </c>
      <c r="AS74" s="130">
        <v>3.2</v>
      </c>
      <c r="AT74" s="156" t="s">
        <v>63</v>
      </c>
      <c r="AU74" s="48">
        <v>0.03</v>
      </c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</row>
    <row r="75" spans="1:81" ht="2.1" customHeight="1" thickBot="1" x14ac:dyDescent="0.3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86"/>
      <c r="T75" s="1"/>
      <c r="U75" s="129"/>
      <c r="V75" s="89"/>
      <c r="W75" s="3"/>
      <c r="X75" s="144"/>
      <c r="Y75" s="144"/>
      <c r="Z75" s="144"/>
      <c r="AA75" s="144"/>
      <c r="AB75" s="144"/>
      <c r="AC75" s="144"/>
      <c r="AD75" s="144"/>
      <c r="AE75" s="144"/>
      <c r="AF75" s="1"/>
      <c r="AG75" s="1"/>
      <c r="AH75" s="1"/>
      <c r="AI75" s="1"/>
      <c r="AJ75" s="1"/>
      <c r="AK75" s="1"/>
      <c r="AL75" s="1"/>
      <c r="AM75" s="86"/>
      <c r="AN75" s="86"/>
      <c r="AO75" s="1"/>
      <c r="AP75" s="1"/>
      <c r="AQ75" s="86"/>
      <c r="AR75" s="9"/>
      <c r="AS75" s="9"/>
      <c r="AT75" s="9"/>
      <c r="AU75" s="9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</row>
    <row r="76" spans="1:81" ht="18.75" customHeight="1" x14ac:dyDescent="0.3">
      <c r="A76" s="197">
        <v>19</v>
      </c>
      <c r="B76" s="110" t="s">
        <v>54</v>
      </c>
      <c r="C76" s="115">
        <v>78075700</v>
      </c>
      <c r="D76" s="50">
        <v>701410</v>
      </c>
      <c r="E76" s="50">
        <v>1449040</v>
      </c>
      <c r="F76" s="52">
        <v>2738910</v>
      </c>
      <c r="G76" s="115">
        <v>64090400</v>
      </c>
      <c r="H76" s="50">
        <v>523190</v>
      </c>
      <c r="I76" s="50">
        <v>2183500</v>
      </c>
      <c r="J76" s="52">
        <v>3464980</v>
      </c>
      <c r="K76" s="252">
        <f>C78+G78</f>
        <v>680500</v>
      </c>
      <c r="L76" s="237"/>
      <c r="M76" s="236">
        <f>D78+E78+F78+H78+I78+J78</f>
        <v>57700</v>
      </c>
      <c r="N76" s="237"/>
      <c r="O76" s="200">
        <f>M76+K76</f>
        <v>738200</v>
      </c>
      <c r="P76" s="201"/>
      <c r="Q76" s="56" t="s">
        <v>10</v>
      </c>
      <c r="R76" s="52">
        <v>903103400</v>
      </c>
      <c r="S76" s="82"/>
      <c r="T76" s="206">
        <v>0.17</v>
      </c>
      <c r="U76" s="255">
        <v>1.07</v>
      </c>
      <c r="V76" s="82"/>
      <c r="W76" s="151" t="s">
        <v>10</v>
      </c>
      <c r="X76" s="60">
        <v>1050.3</v>
      </c>
      <c r="Y76" s="60">
        <v>898</v>
      </c>
      <c r="Z76" s="60">
        <v>8</v>
      </c>
      <c r="AA76" s="60">
        <v>18.8</v>
      </c>
      <c r="AB76" s="60">
        <v>1101.2</v>
      </c>
      <c r="AC76" s="60">
        <v>963</v>
      </c>
      <c r="AD76" s="60">
        <v>23.4</v>
      </c>
      <c r="AE76" s="141">
        <v>3.6</v>
      </c>
      <c r="AF76" s="19"/>
      <c r="AG76" s="151" t="s">
        <v>34</v>
      </c>
      <c r="AH76" s="22">
        <v>2.25</v>
      </c>
      <c r="AI76" s="22">
        <v>6.875</v>
      </c>
      <c r="AJ76" s="22">
        <v>1.25</v>
      </c>
      <c r="AK76" s="22">
        <v>8</v>
      </c>
      <c r="AL76" s="23">
        <v>0</v>
      </c>
      <c r="AM76" s="92"/>
      <c r="AN76" s="98" t="s">
        <v>47</v>
      </c>
      <c r="AO76" s="30">
        <v>10.6</v>
      </c>
      <c r="AP76" s="31">
        <v>7.47</v>
      </c>
      <c r="AQ76" s="93"/>
      <c r="AR76" s="41" t="s">
        <v>44</v>
      </c>
      <c r="AS76" s="77">
        <v>0</v>
      </c>
      <c r="AT76" s="42" t="s">
        <v>45</v>
      </c>
      <c r="AU76" s="78">
        <v>4.4999999999999998E-2</v>
      </c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</row>
    <row r="77" spans="1:81" ht="19.5" customHeight="1" thickBot="1" x14ac:dyDescent="0.35">
      <c r="A77" s="198"/>
      <c r="B77" s="111" t="s">
        <v>53</v>
      </c>
      <c r="C77" s="116">
        <f t="shared" ref="C77:J77" si="70">C72</f>
        <v>78075700</v>
      </c>
      <c r="D77" s="117">
        <f t="shared" si="70"/>
        <v>701410</v>
      </c>
      <c r="E77" s="117">
        <f t="shared" si="70"/>
        <v>1449040</v>
      </c>
      <c r="F77" s="118">
        <f t="shared" si="70"/>
        <v>2738910</v>
      </c>
      <c r="G77" s="116">
        <f t="shared" si="70"/>
        <v>63409900</v>
      </c>
      <c r="H77" s="117">
        <f t="shared" si="70"/>
        <v>516110</v>
      </c>
      <c r="I77" s="117">
        <f t="shared" si="70"/>
        <v>2151890</v>
      </c>
      <c r="J77" s="118">
        <f t="shared" si="70"/>
        <v>3445970</v>
      </c>
      <c r="K77" s="253"/>
      <c r="L77" s="238"/>
      <c r="M77" s="238"/>
      <c r="N77" s="238"/>
      <c r="O77" s="202"/>
      <c r="P77" s="203"/>
      <c r="Q77" s="20" t="s">
        <v>11</v>
      </c>
      <c r="R77" s="53">
        <f>R72</f>
        <v>902274300</v>
      </c>
      <c r="S77" s="82"/>
      <c r="T77" s="207"/>
      <c r="U77" s="256"/>
      <c r="V77" s="82"/>
      <c r="W77" s="153" t="s">
        <v>11</v>
      </c>
      <c r="X77" s="6">
        <f t="shared" ref="X77:AE77" si="71">X72</f>
        <v>1050.3</v>
      </c>
      <c r="Y77" s="6">
        <f t="shared" si="71"/>
        <v>889.6</v>
      </c>
      <c r="Z77" s="6">
        <f t="shared" si="71"/>
        <v>7.8</v>
      </c>
      <c r="AA77" s="6">
        <f t="shared" si="71"/>
        <v>18.8</v>
      </c>
      <c r="AB77" s="6">
        <f t="shared" si="71"/>
        <v>1101.2</v>
      </c>
      <c r="AC77" s="6">
        <f t="shared" si="71"/>
        <v>954.4</v>
      </c>
      <c r="AD77" s="6">
        <f t="shared" si="71"/>
        <v>23.2</v>
      </c>
      <c r="AE77" s="140">
        <f t="shared" si="71"/>
        <v>3.6</v>
      </c>
      <c r="AF77" s="19"/>
      <c r="AG77" s="153" t="s">
        <v>31</v>
      </c>
      <c r="AH77" s="8">
        <f>(AH76*10.74)</f>
        <v>24.164999999999999</v>
      </c>
      <c r="AI77" s="8">
        <f>(AI76*2.2)</f>
        <v>15.125000000000002</v>
      </c>
      <c r="AJ77" s="8">
        <f>(AJ76*0.25)</f>
        <v>0.3125</v>
      </c>
      <c r="AK77" s="209">
        <f>AK76+AL76</f>
        <v>8</v>
      </c>
      <c r="AL77" s="210"/>
      <c r="AM77" s="14"/>
      <c r="AN77" s="32" t="s">
        <v>48</v>
      </c>
      <c r="AO77" s="33">
        <v>11.5</v>
      </c>
      <c r="AP77" s="34">
        <v>7.19</v>
      </c>
      <c r="AQ77" s="93"/>
      <c r="AR77" s="43" t="s">
        <v>43</v>
      </c>
      <c r="AS77" s="16">
        <v>0</v>
      </c>
      <c r="AT77" s="2" t="s">
        <v>46</v>
      </c>
      <c r="AU77" s="49">
        <v>0.91400000000000003</v>
      </c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</row>
    <row r="78" spans="1:81" ht="19.5" customHeight="1" thickBot="1" x14ac:dyDescent="0.35">
      <c r="A78" s="199"/>
      <c r="B78" s="109" t="s">
        <v>3</v>
      </c>
      <c r="C78" s="119">
        <f t="shared" ref="C78:J78" si="72">C76-C77</f>
        <v>0</v>
      </c>
      <c r="D78" s="119">
        <f t="shared" si="72"/>
        <v>0</v>
      </c>
      <c r="E78" s="119">
        <f t="shared" si="72"/>
        <v>0</v>
      </c>
      <c r="F78" s="120">
        <f t="shared" si="72"/>
        <v>0</v>
      </c>
      <c r="G78" s="119">
        <f t="shared" si="72"/>
        <v>680500</v>
      </c>
      <c r="H78" s="119">
        <f t="shared" si="72"/>
        <v>7080</v>
      </c>
      <c r="I78" s="119">
        <f t="shared" si="72"/>
        <v>31610</v>
      </c>
      <c r="J78" s="120">
        <f t="shared" si="72"/>
        <v>19010</v>
      </c>
      <c r="K78" s="254"/>
      <c r="L78" s="239"/>
      <c r="M78" s="239"/>
      <c r="N78" s="239"/>
      <c r="O78" s="204"/>
      <c r="P78" s="205"/>
      <c r="Q78" s="73" t="s">
        <v>3</v>
      </c>
      <c r="R78" s="55">
        <f>R76-R77</f>
        <v>829100</v>
      </c>
      <c r="S78" s="83"/>
      <c r="T78" s="208"/>
      <c r="U78" s="257"/>
      <c r="V78" s="83"/>
      <c r="W78" s="63" t="s">
        <v>3</v>
      </c>
      <c r="X78" s="65">
        <f>X76-X77</f>
        <v>0</v>
      </c>
      <c r="Y78" s="65">
        <f t="shared" ref="Y78:AE78" si="73">Y76-Y77</f>
        <v>8.3999999999999773</v>
      </c>
      <c r="Z78" s="65">
        <f t="shared" si="73"/>
        <v>0.20000000000000018</v>
      </c>
      <c r="AA78" s="65">
        <f t="shared" si="73"/>
        <v>0</v>
      </c>
      <c r="AB78" s="65">
        <f t="shared" si="73"/>
        <v>0</v>
      </c>
      <c r="AC78" s="65">
        <f t="shared" si="73"/>
        <v>8.6000000000000227</v>
      </c>
      <c r="AD78" s="65">
        <f t="shared" si="73"/>
        <v>0.19999999999999929</v>
      </c>
      <c r="AE78" s="142">
        <f t="shared" si="73"/>
        <v>0</v>
      </c>
      <c r="AF78" s="19"/>
      <c r="AG78" s="154" t="s">
        <v>33</v>
      </c>
      <c r="AH78" s="152">
        <f>(AH77)/((K76/1000000)*8.34)</f>
        <v>4.2578721739727978</v>
      </c>
      <c r="AI78" s="152">
        <f>(AI77)/((K76/1000000)*8.34)</f>
        <v>2.6650244829852507</v>
      </c>
      <c r="AJ78" s="152">
        <f>(AJ77)/((K76/1000000)*8.34)</f>
        <v>5.5062489317877071E-2</v>
      </c>
      <c r="AK78" s="211">
        <f>(AK77)/((K76/1000000)*8.34)</f>
        <v>1.409599726537653</v>
      </c>
      <c r="AL78" s="212"/>
      <c r="AM78" s="14"/>
      <c r="AN78" s="85"/>
      <c r="AO78" s="17"/>
      <c r="AP78" s="17"/>
      <c r="AQ78" s="93"/>
      <c r="AR78" s="155" t="s">
        <v>64</v>
      </c>
      <c r="AS78" s="130">
        <v>4.8899999999999997</v>
      </c>
      <c r="AT78" s="156" t="s">
        <v>63</v>
      </c>
      <c r="AU78" s="48">
        <v>0.03</v>
      </c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</row>
    <row r="79" spans="1:81" ht="2.1" customHeight="1" thickBot="1" x14ac:dyDescent="0.3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86"/>
      <c r="T79" s="1"/>
      <c r="U79" s="129"/>
      <c r="V79" s="89"/>
      <c r="W79" s="3"/>
      <c r="X79" s="144"/>
      <c r="Y79" s="144"/>
      <c r="Z79" s="144"/>
      <c r="AA79" s="144"/>
      <c r="AB79" s="144"/>
      <c r="AC79" s="144"/>
      <c r="AD79" s="144"/>
      <c r="AE79" s="144"/>
      <c r="AF79" s="1"/>
      <c r="AG79" s="1"/>
      <c r="AH79" s="1"/>
      <c r="AI79" s="1"/>
      <c r="AJ79" s="1"/>
      <c r="AK79" s="1"/>
      <c r="AL79" s="1"/>
      <c r="AM79" s="86"/>
      <c r="AN79" s="86"/>
      <c r="AO79" s="1"/>
      <c r="AP79" s="1"/>
      <c r="AQ79" s="86"/>
      <c r="AR79" s="9"/>
      <c r="AS79" s="9"/>
      <c r="AT79" s="9"/>
      <c r="AU79" s="9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</row>
    <row r="80" spans="1:81" ht="18.75" customHeight="1" x14ac:dyDescent="0.3">
      <c r="A80" s="197">
        <v>20</v>
      </c>
      <c r="B80" s="110" t="s">
        <v>54</v>
      </c>
      <c r="C80" s="115">
        <v>78075700</v>
      </c>
      <c r="D80" s="50">
        <v>701410</v>
      </c>
      <c r="E80" s="50">
        <v>1449040</v>
      </c>
      <c r="F80" s="52">
        <v>2738910</v>
      </c>
      <c r="G80" s="115">
        <v>64714100</v>
      </c>
      <c r="H80" s="50">
        <v>530439</v>
      </c>
      <c r="I80" s="50">
        <v>2183500</v>
      </c>
      <c r="J80" s="52">
        <v>3473050</v>
      </c>
      <c r="K80" s="252">
        <f>C82+G82</f>
        <v>623700</v>
      </c>
      <c r="L80" s="237"/>
      <c r="M80" s="236">
        <f>D82+E82+F82+H82+I82+J82</f>
        <v>15319</v>
      </c>
      <c r="N80" s="237"/>
      <c r="O80" s="200">
        <f>M80+K80</f>
        <v>639019</v>
      </c>
      <c r="P80" s="201"/>
      <c r="Q80" s="56" t="s">
        <v>10</v>
      </c>
      <c r="R80" s="52">
        <v>903955600</v>
      </c>
      <c r="S80" s="82"/>
      <c r="T80" s="206">
        <v>0</v>
      </c>
      <c r="U80" s="255">
        <v>1.0900000000000001</v>
      </c>
      <c r="V80" s="82"/>
      <c r="W80" s="151" t="s">
        <v>10</v>
      </c>
      <c r="X80" s="60">
        <v>1050.3</v>
      </c>
      <c r="Y80" s="60">
        <v>905.6</v>
      </c>
      <c r="Z80" s="60">
        <v>8</v>
      </c>
      <c r="AA80" s="60">
        <v>18.8</v>
      </c>
      <c r="AB80" s="60">
        <v>1101.2</v>
      </c>
      <c r="AC80" s="60">
        <v>970.8</v>
      </c>
      <c r="AD80" s="60">
        <v>23.4</v>
      </c>
      <c r="AE80" s="141">
        <v>3.6</v>
      </c>
      <c r="AF80" s="19"/>
      <c r="AG80" s="151" t="s">
        <v>34</v>
      </c>
      <c r="AH80" s="22">
        <v>1.625</v>
      </c>
      <c r="AI80" s="22">
        <v>6.125</v>
      </c>
      <c r="AJ80" s="22">
        <v>1.75</v>
      </c>
      <c r="AK80" s="22">
        <v>7</v>
      </c>
      <c r="AL80" s="23">
        <v>0</v>
      </c>
      <c r="AM80" s="92"/>
      <c r="AN80" s="98" t="s">
        <v>47</v>
      </c>
      <c r="AO80" s="30">
        <v>13.3</v>
      </c>
      <c r="AP80" s="31">
        <v>7.5</v>
      </c>
      <c r="AQ80" s="93"/>
      <c r="AR80" s="41" t="s">
        <v>44</v>
      </c>
      <c r="AS80" s="77">
        <v>0</v>
      </c>
      <c r="AT80" s="42" t="s">
        <v>45</v>
      </c>
      <c r="AU80" s="78">
        <v>4.3999999999999997E-2</v>
      </c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</row>
    <row r="81" spans="1:81" ht="19.5" customHeight="1" thickBot="1" x14ac:dyDescent="0.35">
      <c r="A81" s="198"/>
      <c r="B81" s="111" t="s">
        <v>53</v>
      </c>
      <c r="C81" s="116">
        <f t="shared" ref="C81:J81" si="74">C76</f>
        <v>78075700</v>
      </c>
      <c r="D81" s="117">
        <f t="shared" si="74"/>
        <v>701410</v>
      </c>
      <c r="E81" s="117">
        <f t="shared" si="74"/>
        <v>1449040</v>
      </c>
      <c r="F81" s="118">
        <f t="shared" si="74"/>
        <v>2738910</v>
      </c>
      <c r="G81" s="116">
        <f t="shared" si="74"/>
        <v>64090400</v>
      </c>
      <c r="H81" s="117">
        <f t="shared" si="74"/>
        <v>523190</v>
      </c>
      <c r="I81" s="117">
        <f t="shared" si="74"/>
        <v>2183500</v>
      </c>
      <c r="J81" s="118">
        <f t="shared" si="74"/>
        <v>3464980</v>
      </c>
      <c r="K81" s="253"/>
      <c r="L81" s="238"/>
      <c r="M81" s="238"/>
      <c r="N81" s="238"/>
      <c r="O81" s="202"/>
      <c r="P81" s="203"/>
      <c r="Q81" s="20" t="s">
        <v>11</v>
      </c>
      <c r="R81" s="53">
        <f>R76</f>
        <v>903103400</v>
      </c>
      <c r="S81" s="82"/>
      <c r="T81" s="207"/>
      <c r="U81" s="256"/>
      <c r="V81" s="82"/>
      <c r="W81" s="153" t="s">
        <v>11</v>
      </c>
      <c r="X81" s="6">
        <f t="shared" ref="X81:AE81" si="75">X76</f>
        <v>1050.3</v>
      </c>
      <c r="Y81" s="6">
        <f t="shared" si="75"/>
        <v>898</v>
      </c>
      <c r="Z81" s="6">
        <f t="shared" si="75"/>
        <v>8</v>
      </c>
      <c r="AA81" s="6">
        <f t="shared" si="75"/>
        <v>18.8</v>
      </c>
      <c r="AB81" s="6">
        <f t="shared" si="75"/>
        <v>1101.2</v>
      </c>
      <c r="AC81" s="6">
        <f t="shared" si="75"/>
        <v>963</v>
      </c>
      <c r="AD81" s="6">
        <f t="shared" si="75"/>
        <v>23.4</v>
      </c>
      <c r="AE81" s="140">
        <f t="shared" si="75"/>
        <v>3.6</v>
      </c>
      <c r="AF81" s="19"/>
      <c r="AG81" s="153" t="s">
        <v>31</v>
      </c>
      <c r="AH81" s="8">
        <f>(AH80*10.74)</f>
        <v>17.452500000000001</v>
      </c>
      <c r="AI81" s="8">
        <f>(AI80*2.2)</f>
        <v>13.475000000000001</v>
      </c>
      <c r="AJ81" s="8">
        <f>(AJ80*0.25)</f>
        <v>0.4375</v>
      </c>
      <c r="AK81" s="209">
        <f>AK80+AL80</f>
        <v>7</v>
      </c>
      <c r="AL81" s="210"/>
      <c r="AM81" s="14"/>
      <c r="AN81" s="32" t="s">
        <v>48</v>
      </c>
      <c r="AO81" s="33">
        <v>11.5</v>
      </c>
      <c r="AP81" s="34">
        <v>7.33</v>
      </c>
      <c r="AQ81" s="93"/>
      <c r="AR81" s="43" t="s">
        <v>43</v>
      </c>
      <c r="AS81" s="16">
        <v>0</v>
      </c>
      <c r="AT81" s="2" t="s">
        <v>46</v>
      </c>
      <c r="AU81" s="49">
        <v>0.71899999999999997</v>
      </c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</row>
    <row r="82" spans="1:81" ht="19.5" customHeight="1" thickBot="1" x14ac:dyDescent="0.35">
      <c r="A82" s="199"/>
      <c r="B82" s="109" t="s">
        <v>3</v>
      </c>
      <c r="C82" s="119">
        <f t="shared" ref="C82:J82" si="76">C80-C81</f>
        <v>0</v>
      </c>
      <c r="D82" s="119">
        <f t="shared" si="76"/>
        <v>0</v>
      </c>
      <c r="E82" s="119">
        <f t="shared" si="76"/>
        <v>0</v>
      </c>
      <c r="F82" s="120">
        <f t="shared" si="76"/>
        <v>0</v>
      </c>
      <c r="G82" s="119">
        <f t="shared" si="76"/>
        <v>623700</v>
      </c>
      <c r="H82" s="119">
        <f t="shared" si="76"/>
        <v>7249</v>
      </c>
      <c r="I82" s="119">
        <f t="shared" si="76"/>
        <v>0</v>
      </c>
      <c r="J82" s="120">
        <f t="shared" si="76"/>
        <v>8070</v>
      </c>
      <c r="K82" s="254"/>
      <c r="L82" s="239"/>
      <c r="M82" s="239"/>
      <c r="N82" s="239"/>
      <c r="O82" s="204"/>
      <c r="P82" s="205"/>
      <c r="Q82" s="73" t="s">
        <v>3</v>
      </c>
      <c r="R82" s="55">
        <f>R80-R81</f>
        <v>852200</v>
      </c>
      <c r="S82" s="83"/>
      <c r="T82" s="208"/>
      <c r="U82" s="257"/>
      <c r="V82" s="83"/>
      <c r="W82" s="63" t="s">
        <v>3</v>
      </c>
      <c r="X82" s="65">
        <f>X80-X81</f>
        <v>0</v>
      </c>
      <c r="Y82" s="65">
        <f t="shared" ref="Y82:AE82" si="77">Y80-Y81</f>
        <v>7.6000000000000227</v>
      </c>
      <c r="Z82" s="65">
        <f t="shared" si="77"/>
        <v>0</v>
      </c>
      <c r="AA82" s="65">
        <f t="shared" si="77"/>
        <v>0</v>
      </c>
      <c r="AB82" s="65">
        <f t="shared" si="77"/>
        <v>0</v>
      </c>
      <c r="AC82" s="65">
        <f t="shared" si="77"/>
        <v>7.7999999999999545</v>
      </c>
      <c r="AD82" s="65">
        <f t="shared" si="77"/>
        <v>0</v>
      </c>
      <c r="AE82" s="142">
        <f t="shared" si="77"/>
        <v>0</v>
      </c>
      <c r="AF82" s="19"/>
      <c r="AG82" s="154" t="s">
        <v>33</v>
      </c>
      <c r="AH82" s="152">
        <f>(AH81)/((K80/1000000)*8.34)</f>
        <v>3.3551802136934032</v>
      </c>
      <c r="AI82" s="152">
        <f>(AI81)/((K80/1000000)*8.34)</f>
        <v>2.5905201764514318</v>
      </c>
      <c r="AJ82" s="152">
        <f>(AJ81)/((K80/1000000)*8.34)</f>
        <v>8.4107797936734785E-2</v>
      </c>
      <c r="AK82" s="211">
        <f>(AK81)/((K80/1000000)*8.34)</f>
        <v>1.3457247669877566</v>
      </c>
      <c r="AL82" s="212"/>
      <c r="AM82" s="14"/>
      <c r="AN82" s="85"/>
      <c r="AO82" s="17"/>
      <c r="AP82" s="17"/>
      <c r="AQ82" s="93"/>
      <c r="AR82" s="155" t="s">
        <v>64</v>
      </c>
      <c r="AS82" s="130">
        <v>2.08</v>
      </c>
      <c r="AT82" s="156" t="s">
        <v>63</v>
      </c>
      <c r="AU82" s="48">
        <v>2.9000000000000001E-2</v>
      </c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</row>
    <row r="83" spans="1:81" ht="2.1" customHeight="1" thickBot="1" x14ac:dyDescent="0.3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86"/>
      <c r="T83" s="1"/>
      <c r="U83" s="129"/>
      <c r="V83" s="89"/>
      <c r="W83" s="3"/>
      <c r="X83" s="144"/>
      <c r="Y83" s="144"/>
      <c r="Z83" s="144"/>
      <c r="AA83" s="144"/>
      <c r="AB83" s="144"/>
      <c r="AC83" s="144"/>
      <c r="AD83" s="144"/>
      <c r="AE83" s="144"/>
      <c r="AF83" s="1"/>
      <c r="AG83" s="1"/>
      <c r="AH83" s="1"/>
      <c r="AI83" s="1"/>
      <c r="AJ83" s="1"/>
      <c r="AK83" s="1"/>
      <c r="AL83" s="1"/>
      <c r="AM83" s="86"/>
      <c r="AN83" s="86"/>
      <c r="AO83" s="1"/>
      <c r="AP83" s="1"/>
      <c r="AQ83" s="86"/>
      <c r="AR83" s="9"/>
      <c r="AS83" s="9"/>
      <c r="AT83" s="9"/>
      <c r="AU83" s="9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</row>
    <row r="84" spans="1:81" ht="18.75" customHeight="1" x14ac:dyDescent="0.3">
      <c r="A84" s="197">
        <v>21</v>
      </c>
      <c r="B84" s="110" t="s">
        <v>54</v>
      </c>
      <c r="C84" s="115">
        <v>78075700</v>
      </c>
      <c r="D84" s="50">
        <v>701410</v>
      </c>
      <c r="E84" s="50">
        <v>1449040</v>
      </c>
      <c r="F84" s="52">
        <v>2738910</v>
      </c>
      <c r="G84" s="115">
        <v>65719200</v>
      </c>
      <c r="H84" s="50">
        <v>545009</v>
      </c>
      <c r="I84" s="50">
        <v>2215520</v>
      </c>
      <c r="J84" s="52">
        <v>3524320</v>
      </c>
      <c r="K84" s="252">
        <f>C86+G86</f>
        <v>1005100</v>
      </c>
      <c r="L84" s="237"/>
      <c r="M84" s="236">
        <f>D86+E86+F86+H86+I86+J86</f>
        <v>97860</v>
      </c>
      <c r="N84" s="237"/>
      <c r="O84" s="200">
        <f>M84+K84</f>
        <v>1102960</v>
      </c>
      <c r="P84" s="201"/>
      <c r="Q84" s="56" t="s">
        <v>10</v>
      </c>
      <c r="R84" s="52">
        <v>904863200</v>
      </c>
      <c r="S84" s="82"/>
      <c r="T84" s="206">
        <v>0.01</v>
      </c>
      <c r="U84" s="255">
        <v>1</v>
      </c>
      <c r="V84" s="82"/>
      <c r="W84" s="151" t="s">
        <v>10</v>
      </c>
      <c r="X84" s="60">
        <v>1050.3</v>
      </c>
      <c r="Y84" s="60">
        <v>917.9</v>
      </c>
      <c r="Z84" s="60">
        <v>8</v>
      </c>
      <c r="AA84" s="60">
        <v>18.899999999999999</v>
      </c>
      <c r="AB84" s="60">
        <v>1101.2</v>
      </c>
      <c r="AC84" s="60">
        <v>983.9</v>
      </c>
      <c r="AD84" s="60">
        <v>23.6</v>
      </c>
      <c r="AE84" s="141">
        <v>3.6</v>
      </c>
      <c r="AF84" s="19"/>
      <c r="AG84" s="151" t="s">
        <v>34</v>
      </c>
      <c r="AH84" s="22">
        <v>2.125</v>
      </c>
      <c r="AI84" s="22">
        <v>9.5</v>
      </c>
      <c r="AJ84" s="22">
        <v>1.75</v>
      </c>
      <c r="AK84" s="22">
        <v>12</v>
      </c>
      <c r="AL84" s="23">
        <v>0</v>
      </c>
      <c r="AM84" s="92"/>
      <c r="AN84" s="98" t="s">
        <v>47</v>
      </c>
      <c r="AO84" s="30">
        <v>10.7</v>
      </c>
      <c r="AP84" s="31">
        <v>7.57</v>
      </c>
      <c r="AQ84" s="93"/>
      <c r="AR84" s="41" t="s">
        <v>44</v>
      </c>
      <c r="AS84" s="77">
        <v>0</v>
      </c>
      <c r="AT84" s="42" t="s">
        <v>45</v>
      </c>
      <c r="AU84" s="78">
        <v>4.4999999999999998E-2</v>
      </c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</row>
    <row r="85" spans="1:81" ht="19.5" customHeight="1" thickBot="1" x14ac:dyDescent="0.35">
      <c r="A85" s="198"/>
      <c r="B85" s="111" t="s">
        <v>53</v>
      </c>
      <c r="C85" s="116">
        <f t="shared" ref="C85:J85" si="78">C80</f>
        <v>78075700</v>
      </c>
      <c r="D85" s="117">
        <f t="shared" si="78"/>
        <v>701410</v>
      </c>
      <c r="E85" s="117">
        <f t="shared" si="78"/>
        <v>1449040</v>
      </c>
      <c r="F85" s="118">
        <f t="shared" si="78"/>
        <v>2738910</v>
      </c>
      <c r="G85" s="116">
        <f t="shared" si="78"/>
        <v>64714100</v>
      </c>
      <c r="H85" s="117">
        <f t="shared" si="78"/>
        <v>530439</v>
      </c>
      <c r="I85" s="117">
        <f t="shared" si="78"/>
        <v>2183500</v>
      </c>
      <c r="J85" s="118">
        <f t="shared" si="78"/>
        <v>3473050</v>
      </c>
      <c r="K85" s="253"/>
      <c r="L85" s="238"/>
      <c r="M85" s="238"/>
      <c r="N85" s="238"/>
      <c r="O85" s="202"/>
      <c r="P85" s="203"/>
      <c r="Q85" s="20" t="s">
        <v>11</v>
      </c>
      <c r="R85" s="53">
        <f>R80</f>
        <v>903955600</v>
      </c>
      <c r="S85" s="82"/>
      <c r="T85" s="207"/>
      <c r="U85" s="256"/>
      <c r="V85" s="82"/>
      <c r="W85" s="153" t="s">
        <v>11</v>
      </c>
      <c r="X85" s="6">
        <f t="shared" ref="X85:AE85" si="79">X80</f>
        <v>1050.3</v>
      </c>
      <c r="Y85" s="6">
        <f t="shared" si="79"/>
        <v>905.6</v>
      </c>
      <c r="Z85" s="6">
        <f t="shared" si="79"/>
        <v>8</v>
      </c>
      <c r="AA85" s="6">
        <f t="shared" si="79"/>
        <v>18.8</v>
      </c>
      <c r="AB85" s="6">
        <f t="shared" si="79"/>
        <v>1101.2</v>
      </c>
      <c r="AC85" s="6">
        <f t="shared" si="79"/>
        <v>970.8</v>
      </c>
      <c r="AD85" s="6">
        <f t="shared" si="79"/>
        <v>23.4</v>
      </c>
      <c r="AE85" s="140">
        <f t="shared" si="79"/>
        <v>3.6</v>
      </c>
      <c r="AF85" s="19"/>
      <c r="AG85" s="153" t="s">
        <v>31</v>
      </c>
      <c r="AH85" s="8">
        <f>(AH84*10.74)</f>
        <v>22.822500000000002</v>
      </c>
      <c r="AI85" s="8">
        <f>(AI84*2.2)</f>
        <v>20.900000000000002</v>
      </c>
      <c r="AJ85" s="8">
        <f>(AJ84*0.25)</f>
        <v>0.4375</v>
      </c>
      <c r="AK85" s="209">
        <f>AK84+AL84</f>
        <v>12</v>
      </c>
      <c r="AL85" s="210"/>
      <c r="AM85" s="14"/>
      <c r="AN85" s="32" t="s">
        <v>48</v>
      </c>
      <c r="AO85" s="33">
        <v>10</v>
      </c>
      <c r="AP85" s="34">
        <v>7.24</v>
      </c>
      <c r="AQ85" s="93"/>
      <c r="AR85" s="43" t="s">
        <v>43</v>
      </c>
      <c r="AS85" s="16">
        <v>0</v>
      </c>
      <c r="AT85" s="2" t="s">
        <v>46</v>
      </c>
      <c r="AU85" s="49">
        <v>0.69</v>
      </c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</row>
    <row r="86" spans="1:81" ht="19.5" customHeight="1" thickBot="1" x14ac:dyDescent="0.35">
      <c r="A86" s="199"/>
      <c r="B86" s="109" t="s">
        <v>3</v>
      </c>
      <c r="C86" s="119">
        <f t="shared" ref="C86:J86" si="80">C84-C85</f>
        <v>0</v>
      </c>
      <c r="D86" s="119">
        <f t="shared" si="80"/>
        <v>0</v>
      </c>
      <c r="E86" s="119">
        <f t="shared" si="80"/>
        <v>0</v>
      </c>
      <c r="F86" s="120">
        <f t="shared" si="80"/>
        <v>0</v>
      </c>
      <c r="G86" s="119">
        <f t="shared" si="80"/>
        <v>1005100</v>
      </c>
      <c r="H86" s="119">
        <f t="shared" si="80"/>
        <v>14570</v>
      </c>
      <c r="I86" s="119">
        <f t="shared" si="80"/>
        <v>32020</v>
      </c>
      <c r="J86" s="120">
        <f t="shared" si="80"/>
        <v>51270</v>
      </c>
      <c r="K86" s="254"/>
      <c r="L86" s="239"/>
      <c r="M86" s="239"/>
      <c r="N86" s="239"/>
      <c r="O86" s="204"/>
      <c r="P86" s="205"/>
      <c r="Q86" s="73" t="s">
        <v>3</v>
      </c>
      <c r="R86" s="55">
        <f>R84-R85</f>
        <v>907600</v>
      </c>
      <c r="S86" s="83"/>
      <c r="T86" s="208"/>
      <c r="U86" s="257"/>
      <c r="V86" s="83"/>
      <c r="W86" s="63" t="s">
        <v>3</v>
      </c>
      <c r="X86" s="65">
        <f>X84-X85</f>
        <v>0</v>
      </c>
      <c r="Y86" s="65">
        <f t="shared" ref="Y86:AE86" si="81">Y84-Y85</f>
        <v>12.299999999999955</v>
      </c>
      <c r="Z86" s="65">
        <f t="shared" si="81"/>
        <v>0</v>
      </c>
      <c r="AA86" s="65">
        <f t="shared" si="81"/>
        <v>9.9999999999997868E-2</v>
      </c>
      <c r="AB86" s="65">
        <f t="shared" si="81"/>
        <v>0</v>
      </c>
      <c r="AC86" s="65">
        <f t="shared" si="81"/>
        <v>13.100000000000023</v>
      </c>
      <c r="AD86" s="65">
        <f t="shared" si="81"/>
        <v>0.20000000000000284</v>
      </c>
      <c r="AE86" s="142">
        <f t="shared" si="81"/>
        <v>0</v>
      </c>
      <c r="AF86" s="19"/>
      <c r="AG86" s="154" t="s">
        <v>33</v>
      </c>
      <c r="AH86" s="152">
        <f>(AH85)/((K84/1000000)*8.34)</f>
        <v>2.7226254018176363</v>
      </c>
      <c r="AI86" s="152">
        <f>(AI85)/((K84/1000000)*8.34)</f>
        <v>2.4932794784965977</v>
      </c>
      <c r="AJ86" s="152">
        <f>(AJ85)/((K84/1000000)*8.34)</f>
        <v>5.2191855112069918E-2</v>
      </c>
      <c r="AK86" s="211">
        <f>(AK85)/((K84/1000000)*8.34)</f>
        <v>1.4315480259310607</v>
      </c>
      <c r="AL86" s="212"/>
      <c r="AM86" s="14"/>
      <c r="AN86" s="85"/>
      <c r="AO86" s="17"/>
      <c r="AP86" s="17"/>
      <c r="AQ86" s="93"/>
      <c r="AR86" s="155" t="s">
        <v>64</v>
      </c>
      <c r="AS86" s="130">
        <v>2.2799999999999998</v>
      </c>
      <c r="AT86" s="156" t="s">
        <v>63</v>
      </c>
      <c r="AU86" s="48">
        <v>4.3999999999999997E-2</v>
      </c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</row>
    <row r="87" spans="1:81" ht="2.1" customHeight="1" thickBot="1" x14ac:dyDescent="0.3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86"/>
      <c r="T87" s="1"/>
      <c r="U87" s="129"/>
      <c r="V87" s="89"/>
      <c r="W87" s="3"/>
      <c r="X87" s="144"/>
      <c r="Y87" s="144"/>
      <c r="Z87" s="144"/>
      <c r="AA87" s="144"/>
      <c r="AB87" s="144"/>
      <c r="AC87" s="144"/>
      <c r="AD87" s="144"/>
      <c r="AE87" s="144"/>
      <c r="AF87" s="1"/>
      <c r="AG87" s="1"/>
      <c r="AH87" s="1"/>
      <c r="AI87" s="1"/>
      <c r="AJ87" s="1"/>
      <c r="AK87" s="1"/>
      <c r="AL87" s="1"/>
      <c r="AM87" s="86"/>
      <c r="AN87" s="86"/>
      <c r="AO87" s="1"/>
      <c r="AP87" s="1"/>
      <c r="AQ87" s="86"/>
      <c r="AR87" s="9"/>
      <c r="AS87" s="9"/>
      <c r="AT87" s="9"/>
      <c r="AU87" s="9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</row>
    <row r="88" spans="1:81" ht="18.75" customHeight="1" x14ac:dyDescent="0.3">
      <c r="A88" s="197">
        <v>22</v>
      </c>
      <c r="B88" s="110" t="s">
        <v>54</v>
      </c>
      <c r="C88" s="115">
        <v>78075700</v>
      </c>
      <c r="D88" s="50">
        <v>701410</v>
      </c>
      <c r="E88" s="50">
        <v>1449040</v>
      </c>
      <c r="F88" s="52">
        <v>2738910</v>
      </c>
      <c r="G88" s="115">
        <v>66421900</v>
      </c>
      <c r="H88" s="50">
        <v>552275</v>
      </c>
      <c r="I88" s="50">
        <v>2215520</v>
      </c>
      <c r="J88" s="52">
        <v>3541770</v>
      </c>
      <c r="K88" s="252">
        <f>C90+G90</f>
        <v>702700</v>
      </c>
      <c r="L88" s="237"/>
      <c r="M88" s="236">
        <f>D90+E90+F90+H90+I90+J90</f>
        <v>24716</v>
      </c>
      <c r="N88" s="237"/>
      <c r="O88" s="200">
        <f>M88+K88</f>
        <v>727416</v>
      </c>
      <c r="P88" s="201"/>
      <c r="Q88" s="56" t="s">
        <v>10</v>
      </c>
      <c r="R88" s="52">
        <v>905705900</v>
      </c>
      <c r="S88" s="82"/>
      <c r="T88" s="206">
        <v>0.1</v>
      </c>
      <c r="U88" s="255">
        <v>1.01</v>
      </c>
      <c r="V88" s="82"/>
      <c r="W88" s="151" t="s">
        <v>10</v>
      </c>
      <c r="X88" s="60">
        <v>1050.3</v>
      </c>
      <c r="Y88" s="60">
        <v>926.4</v>
      </c>
      <c r="Z88" s="60">
        <v>8.4</v>
      </c>
      <c r="AA88" s="60">
        <v>19</v>
      </c>
      <c r="AB88" s="60">
        <v>1101.2</v>
      </c>
      <c r="AC88" s="60">
        <v>992.8</v>
      </c>
      <c r="AD88" s="60">
        <v>23.6</v>
      </c>
      <c r="AE88" s="141">
        <v>3.6</v>
      </c>
      <c r="AF88" s="19"/>
      <c r="AG88" s="151" t="s">
        <v>34</v>
      </c>
      <c r="AH88" s="22">
        <v>1.75</v>
      </c>
      <c r="AI88" s="22">
        <v>7.375</v>
      </c>
      <c r="AJ88" s="22">
        <v>1.25</v>
      </c>
      <c r="AK88" s="22">
        <v>9</v>
      </c>
      <c r="AL88" s="23">
        <v>0</v>
      </c>
      <c r="AM88" s="92"/>
      <c r="AN88" s="98" t="s">
        <v>47</v>
      </c>
      <c r="AO88" s="30">
        <v>9.3000000000000007</v>
      </c>
      <c r="AP88" s="31">
        <v>7.43</v>
      </c>
      <c r="AQ88" s="93"/>
      <c r="AR88" s="41" t="s">
        <v>44</v>
      </c>
      <c r="AS88" s="77">
        <v>0</v>
      </c>
      <c r="AT88" s="42" t="s">
        <v>45</v>
      </c>
      <c r="AU88" s="78">
        <v>4.8000000000000001E-2</v>
      </c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</row>
    <row r="89" spans="1:81" ht="19.5" customHeight="1" thickBot="1" x14ac:dyDescent="0.35">
      <c r="A89" s="198"/>
      <c r="B89" s="111" t="s">
        <v>53</v>
      </c>
      <c r="C89" s="116">
        <f t="shared" ref="C89:J89" si="82">C84</f>
        <v>78075700</v>
      </c>
      <c r="D89" s="117">
        <f t="shared" si="82"/>
        <v>701410</v>
      </c>
      <c r="E89" s="117">
        <f t="shared" si="82"/>
        <v>1449040</v>
      </c>
      <c r="F89" s="118">
        <f t="shared" si="82"/>
        <v>2738910</v>
      </c>
      <c r="G89" s="116">
        <f t="shared" si="82"/>
        <v>65719200</v>
      </c>
      <c r="H89" s="117">
        <f t="shared" si="82"/>
        <v>545009</v>
      </c>
      <c r="I89" s="117">
        <f t="shared" si="82"/>
        <v>2215520</v>
      </c>
      <c r="J89" s="118">
        <f t="shared" si="82"/>
        <v>3524320</v>
      </c>
      <c r="K89" s="253"/>
      <c r="L89" s="238"/>
      <c r="M89" s="238"/>
      <c r="N89" s="238"/>
      <c r="O89" s="202"/>
      <c r="P89" s="203"/>
      <c r="Q89" s="20" t="s">
        <v>11</v>
      </c>
      <c r="R89" s="53">
        <f>R84</f>
        <v>904863200</v>
      </c>
      <c r="S89" s="82"/>
      <c r="T89" s="207"/>
      <c r="U89" s="256"/>
      <c r="V89" s="82"/>
      <c r="W89" s="153" t="s">
        <v>11</v>
      </c>
      <c r="X89" s="6">
        <f t="shared" ref="X89:AE89" si="83">X84</f>
        <v>1050.3</v>
      </c>
      <c r="Y89" s="6">
        <f t="shared" si="83"/>
        <v>917.9</v>
      </c>
      <c r="Z89" s="6">
        <f t="shared" si="83"/>
        <v>8</v>
      </c>
      <c r="AA89" s="6">
        <f t="shared" si="83"/>
        <v>18.899999999999999</v>
      </c>
      <c r="AB89" s="6">
        <f t="shared" si="83"/>
        <v>1101.2</v>
      </c>
      <c r="AC89" s="6">
        <f t="shared" si="83"/>
        <v>983.9</v>
      </c>
      <c r="AD89" s="6">
        <f t="shared" si="83"/>
        <v>23.6</v>
      </c>
      <c r="AE89" s="140">
        <f t="shared" si="83"/>
        <v>3.6</v>
      </c>
      <c r="AF89" s="19"/>
      <c r="AG89" s="153" t="s">
        <v>31</v>
      </c>
      <c r="AH89" s="8">
        <f>(AH88*10.74)</f>
        <v>18.795000000000002</v>
      </c>
      <c r="AI89" s="8">
        <f>(AI88*2.2)</f>
        <v>16.225000000000001</v>
      </c>
      <c r="AJ89" s="8">
        <f>(AJ88*0.25)</f>
        <v>0.3125</v>
      </c>
      <c r="AK89" s="209">
        <f>AK88+AL88</f>
        <v>9</v>
      </c>
      <c r="AL89" s="210"/>
      <c r="AM89" s="14"/>
      <c r="AN89" s="32" t="s">
        <v>48</v>
      </c>
      <c r="AO89" s="33">
        <v>8.6999999999999993</v>
      </c>
      <c r="AP89" s="34">
        <v>7.25</v>
      </c>
      <c r="AQ89" s="93"/>
      <c r="AR89" s="43" t="s">
        <v>43</v>
      </c>
      <c r="AS89" s="16">
        <v>0</v>
      </c>
      <c r="AT89" s="2" t="s">
        <v>46</v>
      </c>
      <c r="AU89" s="49">
        <v>0.57999999999999996</v>
      </c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</row>
    <row r="90" spans="1:81" ht="19.5" customHeight="1" thickBot="1" x14ac:dyDescent="0.35">
      <c r="A90" s="199"/>
      <c r="B90" s="109" t="s">
        <v>3</v>
      </c>
      <c r="C90" s="119">
        <f t="shared" ref="C90:J90" si="84">C88-C89</f>
        <v>0</v>
      </c>
      <c r="D90" s="119">
        <f t="shared" si="84"/>
        <v>0</v>
      </c>
      <c r="E90" s="119">
        <f t="shared" si="84"/>
        <v>0</v>
      </c>
      <c r="F90" s="120">
        <f t="shared" si="84"/>
        <v>0</v>
      </c>
      <c r="G90" s="119">
        <f t="shared" si="84"/>
        <v>702700</v>
      </c>
      <c r="H90" s="119">
        <f t="shared" si="84"/>
        <v>7266</v>
      </c>
      <c r="I90" s="119">
        <f t="shared" si="84"/>
        <v>0</v>
      </c>
      <c r="J90" s="120">
        <f t="shared" si="84"/>
        <v>17450</v>
      </c>
      <c r="K90" s="254"/>
      <c r="L90" s="239"/>
      <c r="M90" s="239"/>
      <c r="N90" s="239"/>
      <c r="O90" s="204"/>
      <c r="P90" s="205"/>
      <c r="Q90" s="73" t="s">
        <v>3</v>
      </c>
      <c r="R90" s="55">
        <f>R88-R89</f>
        <v>842700</v>
      </c>
      <c r="S90" s="83"/>
      <c r="T90" s="208"/>
      <c r="U90" s="257"/>
      <c r="V90" s="83"/>
      <c r="W90" s="63" t="s">
        <v>3</v>
      </c>
      <c r="X90" s="65">
        <f>X88-X89</f>
        <v>0</v>
      </c>
      <c r="Y90" s="65">
        <f t="shared" ref="Y90:AE90" si="85">Y88-Y89</f>
        <v>8.5</v>
      </c>
      <c r="Z90" s="65">
        <f t="shared" si="85"/>
        <v>0.40000000000000036</v>
      </c>
      <c r="AA90" s="65">
        <f t="shared" si="85"/>
        <v>0.10000000000000142</v>
      </c>
      <c r="AB90" s="65">
        <f t="shared" si="85"/>
        <v>0</v>
      </c>
      <c r="AC90" s="65">
        <f t="shared" si="85"/>
        <v>8.8999999999999773</v>
      </c>
      <c r="AD90" s="65">
        <f t="shared" si="85"/>
        <v>0</v>
      </c>
      <c r="AE90" s="142">
        <f t="shared" si="85"/>
        <v>0</v>
      </c>
      <c r="AF90" s="19"/>
      <c r="AG90" s="154" t="s">
        <v>33</v>
      </c>
      <c r="AH90" s="152">
        <f>(AH89)/((K88/1000000)*8.34)</f>
        <v>3.2070543934853544</v>
      </c>
      <c r="AI90" s="152">
        <f>(AI89)/((K88/1000000)*8.34)</f>
        <v>2.7685266046448458</v>
      </c>
      <c r="AJ90" s="152">
        <f>(AJ89)/((K88/1000000)*8.34)</f>
        <v>5.3322931522435391E-2</v>
      </c>
      <c r="AK90" s="211">
        <f>(AK89)/((K88/1000000)*8.34)</f>
        <v>1.5357004278461392</v>
      </c>
      <c r="AL90" s="212"/>
      <c r="AM90" s="14"/>
      <c r="AN90" s="85"/>
      <c r="AO90" s="17"/>
      <c r="AP90" s="17"/>
      <c r="AQ90" s="93"/>
      <c r="AR90" s="155" t="s">
        <v>64</v>
      </c>
      <c r="AS90" s="130">
        <v>1.66</v>
      </c>
      <c r="AT90" s="156" t="s">
        <v>63</v>
      </c>
      <c r="AU90" s="48">
        <v>0.04</v>
      </c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</row>
    <row r="91" spans="1:81" ht="2.1" customHeight="1" thickBot="1" x14ac:dyDescent="0.3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86"/>
      <c r="T91" s="1"/>
      <c r="U91" s="129"/>
      <c r="V91" s="89"/>
      <c r="W91" s="3"/>
      <c r="X91" s="144"/>
      <c r="Y91" s="144"/>
      <c r="Z91" s="144"/>
      <c r="AA91" s="144"/>
      <c r="AB91" s="144"/>
      <c r="AC91" s="144"/>
      <c r="AD91" s="144"/>
      <c r="AE91" s="144"/>
      <c r="AF91" s="1"/>
      <c r="AG91" s="1"/>
      <c r="AH91" s="1"/>
      <c r="AI91" s="1"/>
      <c r="AJ91" s="1"/>
      <c r="AK91" s="1"/>
      <c r="AL91" s="1"/>
      <c r="AM91" s="86"/>
      <c r="AN91" s="86"/>
      <c r="AO91" s="1"/>
      <c r="AP91" s="1"/>
      <c r="AQ91" s="86"/>
      <c r="AR91" s="9"/>
      <c r="AS91" s="9"/>
      <c r="AT91" s="9"/>
      <c r="AU91" s="9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</row>
    <row r="92" spans="1:81" ht="18.75" customHeight="1" x14ac:dyDescent="0.3">
      <c r="A92" s="197">
        <v>23</v>
      </c>
      <c r="B92" s="110" t="s">
        <v>54</v>
      </c>
      <c r="C92" s="115">
        <v>78075700</v>
      </c>
      <c r="D92" s="50">
        <v>701410</v>
      </c>
      <c r="E92" s="50">
        <v>1449040</v>
      </c>
      <c r="F92" s="52">
        <v>2738910</v>
      </c>
      <c r="G92" s="115">
        <v>67097900</v>
      </c>
      <c r="H92" s="50">
        <v>559527</v>
      </c>
      <c r="I92" s="50">
        <v>2215520</v>
      </c>
      <c r="J92" s="52">
        <v>3549890</v>
      </c>
      <c r="K92" s="252">
        <f>C94+G94</f>
        <v>676000</v>
      </c>
      <c r="L92" s="237"/>
      <c r="M92" s="236">
        <f>D94+E94+F94+H94+I94+J94</f>
        <v>15372</v>
      </c>
      <c r="N92" s="237"/>
      <c r="O92" s="200">
        <f>M92+K92</f>
        <v>691372</v>
      </c>
      <c r="P92" s="201"/>
      <c r="Q92" s="56" t="s">
        <v>10</v>
      </c>
      <c r="R92" s="52">
        <v>906514100</v>
      </c>
      <c r="S92" s="82"/>
      <c r="T92" s="206">
        <v>0.04</v>
      </c>
      <c r="U92" s="255">
        <v>1.02</v>
      </c>
      <c r="V92" s="82"/>
      <c r="W92" s="151" t="s">
        <v>10</v>
      </c>
      <c r="X92" s="60">
        <v>1050.3</v>
      </c>
      <c r="Y92" s="60">
        <v>934.6</v>
      </c>
      <c r="Z92" s="60">
        <v>8.4</v>
      </c>
      <c r="AA92" s="60">
        <v>19.100000000000001</v>
      </c>
      <c r="AB92" s="60">
        <v>1101.2</v>
      </c>
      <c r="AC92" s="60">
        <v>1001.3</v>
      </c>
      <c r="AD92" s="60">
        <v>23.6</v>
      </c>
      <c r="AE92" s="141">
        <v>3.6</v>
      </c>
      <c r="AF92" s="19"/>
      <c r="AG92" s="151" t="s">
        <v>34</v>
      </c>
      <c r="AH92" s="22">
        <v>1.5</v>
      </c>
      <c r="AI92" s="22">
        <v>6.375</v>
      </c>
      <c r="AJ92" s="22">
        <v>1.1399999999999999</v>
      </c>
      <c r="AK92" s="22">
        <v>8</v>
      </c>
      <c r="AL92" s="23">
        <v>0</v>
      </c>
      <c r="AM92" s="92"/>
      <c r="AN92" s="98" t="s">
        <v>47</v>
      </c>
      <c r="AO92" s="30">
        <v>10.3</v>
      </c>
      <c r="AP92" s="31">
        <v>7.54</v>
      </c>
      <c r="AQ92" s="93"/>
      <c r="AR92" s="41" t="s">
        <v>44</v>
      </c>
      <c r="AS92" s="77">
        <v>0</v>
      </c>
      <c r="AT92" s="42" t="s">
        <v>45</v>
      </c>
      <c r="AU92" s="78">
        <v>4.1000000000000002E-2</v>
      </c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</row>
    <row r="93" spans="1:81" ht="19.5" customHeight="1" thickBot="1" x14ac:dyDescent="0.35">
      <c r="A93" s="198"/>
      <c r="B93" s="111" t="s">
        <v>53</v>
      </c>
      <c r="C93" s="116">
        <f t="shared" ref="C93:J93" si="86">C88</f>
        <v>78075700</v>
      </c>
      <c r="D93" s="117">
        <f t="shared" si="86"/>
        <v>701410</v>
      </c>
      <c r="E93" s="117">
        <f t="shared" si="86"/>
        <v>1449040</v>
      </c>
      <c r="F93" s="118">
        <f t="shared" si="86"/>
        <v>2738910</v>
      </c>
      <c r="G93" s="116">
        <f t="shared" si="86"/>
        <v>66421900</v>
      </c>
      <c r="H93" s="117">
        <f t="shared" si="86"/>
        <v>552275</v>
      </c>
      <c r="I93" s="117">
        <f t="shared" si="86"/>
        <v>2215520</v>
      </c>
      <c r="J93" s="118">
        <f t="shared" si="86"/>
        <v>3541770</v>
      </c>
      <c r="K93" s="253"/>
      <c r="L93" s="238"/>
      <c r="M93" s="238"/>
      <c r="N93" s="238"/>
      <c r="O93" s="202"/>
      <c r="P93" s="203"/>
      <c r="Q93" s="20" t="s">
        <v>11</v>
      </c>
      <c r="R93" s="53">
        <f>R88</f>
        <v>905705900</v>
      </c>
      <c r="S93" s="82"/>
      <c r="T93" s="207"/>
      <c r="U93" s="256"/>
      <c r="V93" s="82"/>
      <c r="W93" s="153" t="s">
        <v>11</v>
      </c>
      <c r="X93" s="6">
        <f t="shared" ref="X93:AE93" si="87">X88</f>
        <v>1050.3</v>
      </c>
      <c r="Y93" s="6">
        <f t="shared" si="87"/>
        <v>926.4</v>
      </c>
      <c r="Z93" s="6">
        <f t="shared" si="87"/>
        <v>8.4</v>
      </c>
      <c r="AA93" s="6">
        <f t="shared" si="87"/>
        <v>19</v>
      </c>
      <c r="AB93" s="6">
        <f t="shared" si="87"/>
        <v>1101.2</v>
      </c>
      <c r="AC93" s="6">
        <f t="shared" si="87"/>
        <v>992.8</v>
      </c>
      <c r="AD93" s="6">
        <f t="shared" si="87"/>
        <v>23.6</v>
      </c>
      <c r="AE93" s="140">
        <f t="shared" si="87"/>
        <v>3.6</v>
      </c>
      <c r="AF93" s="19"/>
      <c r="AG93" s="153" t="s">
        <v>31</v>
      </c>
      <c r="AH93" s="8">
        <f>(AH92*10.74)</f>
        <v>16.11</v>
      </c>
      <c r="AI93" s="8">
        <f>(AI92*2.2)</f>
        <v>14.025</v>
      </c>
      <c r="AJ93" s="8">
        <f>(AJ92*0.25)</f>
        <v>0.28499999999999998</v>
      </c>
      <c r="AK93" s="209">
        <f>AK92+AL92</f>
        <v>8</v>
      </c>
      <c r="AL93" s="210"/>
      <c r="AM93" s="14"/>
      <c r="AN93" s="32" t="s">
        <v>48</v>
      </c>
      <c r="AO93" s="33">
        <v>9.1999999999999993</v>
      </c>
      <c r="AP93" s="34">
        <v>7.49</v>
      </c>
      <c r="AQ93" s="93"/>
      <c r="AR93" s="43" t="s">
        <v>43</v>
      </c>
      <c r="AS93" s="16">
        <v>0</v>
      </c>
      <c r="AT93" s="2" t="s">
        <v>46</v>
      </c>
      <c r="AU93" s="49">
        <v>0.61499999999999999</v>
      </c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</row>
    <row r="94" spans="1:81" ht="19.5" customHeight="1" thickBot="1" x14ac:dyDescent="0.35">
      <c r="A94" s="199"/>
      <c r="B94" s="109" t="s">
        <v>3</v>
      </c>
      <c r="C94" s="119">
        <f t="shared" ref="C94:J94" si="88">C92-C93</f>
        <v>0</v>
      </c>
      <c r="D94" s="119">
        <f t="shared" si="88"/>
        <v>0</v>
      </c>
      <c r="E94" s="119">
        <f t="shared" si="88"/>
        <v>0</v>
      </c>
      <c r="F94" s="120">
        <f t="shared" si="88"/>
        <v>0</v>
      </c>
      <c r="G94" s="119">
        <f t="shared" si="88"/>
        <v>676000</v>
      </c>
      <c r="H94" s="119">
        <f t="shared" si="88"/>
        <v>7252</v>
      </c>
      <c r="I94" s="119">
        <f t="shared" si="88"/>
        <v>0</v>
      </c>
      <c r="J94" s="120">
        <f t="shared" si="88"/>
        <v>8120</v>
      </c>
      <c r="K94" s="254"/>
      <c r="L94" s="239"/>
      <c r="M94" s="239"/>
      <c r="N94" s="239"/>
      <c r="O94" s="204"/>
      <c r="P94" s="205"/>
      <c r="Q94" s="73" t="s">
        <v>3</v>
      </c>
      <c r="R94" s="55">
        <f>R92-R93</f>
        <v>808200</v>
      </c>
      <c r="S94" s="83"/>
      <c r="T94" s="208"/>
      <c r="U94" s="257"/>
      <c r="V94" s="83"/>
      <c r="W94" s="63" t="s">
        <v>3</v>
      </c>
      <c r="X94" s="65">
        <f>X92-X93</f>
        <v>0</v>
      </c>
      <c r="Y94" s="65">
        <f t="shared" ref="Y94:AE94" si="89">Y92-Y93</f>
        <v>8.2000000000000455</v>
      </c>
      <c r="Z94" s="65">
        <f t="shared" si="89"/>
        <v>0</v>
      </c>
      <c r="AA94" s="65">
        <f t="shared" si="89"/>
        <v>0.10000000000000142</v>
      </c>
      <c r="AB94" s="65">
        <f t="shared" si="89"/>
        <v>0</v>
      </c>
      <c r="AC94" s="65">
        <f t="shared" si="89"/>
        <v>8.5</v>
      </c>
      <c r="AD94" s="65">
        <f t="shared" si="89"/>
        <v>0</v>
      </c>
      <c r="AE94" s="142">
        <f t="shared" si="89"/>
        <v>0</v>
      </c>
      <c r="AF94" s="19"/>
      <c r="AG94" s="154" t="s">
        <v>33</v>
      </c>
      <c r="AH94" s="152">
        <f>(AH93)/((K92/1000000)*8.34)</f>
        <v>2.8574773317440716</v>
      </c>
      <c r="AI94" s="152">
        <f>(AI93)/((K92/1000000)*8.34)</f>
        <v>2.4876548465369712</v>
      </c>
      <c r="AJ94" s="152">
        <f>(AJ93)/((K92/1000000)*8.34)</f>
        <v>5.0551274956366257E-2</v>
      </c>
      <c r="AK94" s="211">
        <f>(AK93)/((K92/1000000)*8.34)</f>
        <v>1.4189831566699302</v>
      </c>
      <c r="AL94" s="212"/>
      <c r="AM94" s="14"/>
      <c r="AN94" s="85"/>
      <c r="AO94" s="17"/>
      <c r="AP94" s="17"/>
      <c r="AQ94" s="93"/>
      <c r="AR94" s="155" t="s">
        <v>64</v>
      </c>
      <c r="AS94" s="130">
        <v>1.49</v>
      </c>
      <c r="AT94" s="156" t="s">
        <v>63</v>
      </c>
      <c r="AU94" s="48">
        <v>2.7E-2</v>
      </c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</row>
    <row r="95" spans="1:81" ht="2.1" customHeight="1" thickBot="1" x14ac:dyDescent="0.3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86"/>
      <c r="T95" s="1"/>
      <c r="U95" s="129"/>
      <c r="V95" s="89"/>
      <c r="W95" s="3"/>
      <c r="X95" s="144"/>
      <c r="Y95" s="144"/>
      <c r="Z95" s="144"/>
      <c r="AA95" s="144"/>
      <c r="AB95" s="144"/>
      <c r="AC95" s="144"/>
      <c r="AD95" s="144"/>
      <c r="AE95" s="144"/>
      <c r="AF95" s="1"/>
      <c r="AG95" s="1"/>
      <c r="AH95" s="1"/>
      <c r="AI95" s="1"/>
      <c r="AJ95" s="1"/>
      <c r="AK95" s="1"/>
      <c r="AL95" s="1"/>
      <c r="AM95" s="86"/>
      <c r="AN95" s="86"/>
      <c r="AO95" s="1"/>
      <c r="AP95" s="1"/>
      <c r="AQ95" s="86"/>
      <c r="AR95" s="9"/>
      <c r="AS95" s="9"/>
      <c r="AT95" s="9"/>
      <c r="AU95" s="9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</row>
    <row r="96" spans="1:81" ht="18.75" customHeight="1" x14ac:dyDescent="0.3">
      <c r="A96" s="197">
        <v>24</v>
      </c>
      <c r="B96" s="110" t="s">
        <v>54</v>
      </c>
      <c r="C96" s="115">
        <v>78075700</v>
      </c>
      <c r="D96" s="50">
        <v>701410</v>
      </c>
      <c r="E96" s="50">
        <v>1449040</v>
      </c>
      <c r="F96" s="52">
        <v>2738910</v>
      </c>
      <c r="G96" s="115">
        <v>67886400</v>
      </c>
      <c r="H96" s="50">
        <v>566800</v>
      </c>
      <c r="I96" s="50">
        <v>2247800</v>
      </c>
      <c r="J96" s="52">
        <v>3580110</v>
      </c>
      <c r="K96" s="252">
        <f>C98+G98</f>
        <v>788500</v>
      </c>
      <c r="L96" s="237"/>
      <c r="M96" s="236">
        <f>D98+E98+F98+H98+I98+J98</f>
        <v>69773</v>
      </c>
      <c r="N96" s="237"/>
      <c r="O96" s="200">
        <f>M96+K96</f>
        <v>858273</v>
      </c>
      <c r="P96" s="201"/>
      <c r="Q96" s="56" t="s">
        <v>10</v>
      </c>
      <c r="R96" s="52">
        <v>907324900</v>
      </c>
      <c r="S96" s="82"/>
      <c r="T96" s="206">
        <v>0.38</v>
      </c>
      <c r="U96" s="255">
        <v>1.01</v>
      </c>
      <c r="V96" s="82"/>
      <c r="W96" s="151" t="s">
        <v>10</v>
      </c>
      <c r="X96" s="60">
        <v>1050.3</v>
      </c>
      <c r="Y96" s="60">
        <v>944.3</v>
      </c>
      <c r="Z96" s="60">
        <v>8.6</v>
      </c>
      <c r="AA96" s="60">
        <v>19.2</v>
      </c>
      <c r="AB96" s="60">
        <v>1101.2</v>
      </c>
      <c r="AC96" s="60">
        <v>1011.3</v>
      </c>
      <c r="AD96" s="60">
        <v>23.7</v>
      </c>
      <c r="AE96" s="141">
        <v>3.6</v>
      </c>
      <c r="AF96" s="19"/>
      <c r="AG96" s="151" t="s">
        <v>34</v>
      </c>
      <c r="AH96" s="22">
        <v>1.75</v>
      </c>
      <c r="AI96" s="22">
        <v>7.375</v>
      </c>
      <c r="AJ96" s="22">
        <v>1.375</v>
      </c>
      <c r="AK96" s="22">
        <v>9</v>
      </c>
      <c r="AL96" s="23">
        <v>0</v>
      </c>
      <c r="AM96" s="92"/>
      <c r="AN96" s="98" t="s">
        <v>47</v>
      </c>
      <c r="AO96" s="30">
        <v>11.5</v>
      </c>
      <c r="AP96" s="31">
        <v>7.52</v>
      </c>
      <c r="AQ96" s="93"/>
      <c r="AR96" s="41" t="s">
        <v>44</v>
      </c>
      <c r="AS96" s="77">
        <v>0</v>
      </c>
      <c r="AT96" s="42" t="s">
        <v>45</v>
      </c>
      <c r="AU96" s="78">
        <v>4.2999999999999997E-2</v>
      </c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</row>
    <row r="97" spans="1:81" ht="19.5" customHeight="1" thickBot="1" x14ac:dyDescent="0.35">
      <c r="A97" s="198"/>
      <c r="B97" s="111" t="s">
        <v>53</v>
      </c>
      <c r="C97" s="116">
        <f t="shared" ref="C97:J97" si="90">C92</f>
        <v>78075700</v>
      </c>
      <c r="D97" s="117">
        <f t="shared" si="90"/>
        <v>701410</v>
      </c>
      <c r="E97" s="117">
        <f t="shared" si="90"/>
        <v>1449040</v>
      </c>
      <c r="F97" s="118">
        <f t="shared" si="90"/>
        <v>2738910</v>
      </c>
      <c r="G97" s="116">
        <f t="shared" si="90"/>
        <v>67097900</v>
      </c>
      <c r="H97" s="117">
        <f t="shared" si="90"/>
        <v>559527</v>
      </c>
      <c r="I97" s="117">
        <f t="shared" si="90"/>
        <v>2215520</v>
      </c>
      <c r="J97" s="118">
        <f t="shared" si="90"/>
        <v>3549890</v>
      </c>
      <c r="K97" s="253"/>
      <c r="L97" s="238"/>
      <c r="M97" s="238"/>
      <c r="N97" s="238"/>
      <c r="O97" s="202"/>
      <c r="P97" s="203"/>
      <c r="Q97" s="20" t="s">
        <v>11</v>
      </c>
      <c r="R97" s="53">
        <f>R92</f>
        <v>906514100</v>
      </c>
      <c r="S97" s="82"/>
      <c r="T97" s="207"/>
      <c r="U97" s="256"/>
      <c r="V97" s="82"/>
      <c r="W97" s="153" t="s">
        <v>11</v>
      </c>
      <c r="X97" s="6">
        <f t="shared" ref="X97:AE97" si="91">X92</f>
        <v>1050.3</v>
      </c>
      <c r="Y97" s="6">
        <f t="shared" si="91"/>
        <v>934.6</v>
      </c>
      <c r="Z97" s="6">
        <f t="shared" si="91"/>
        <v>8.4</v>
      </c>
      <c r="AA97" s="6">
        <f t="shared" si="91"/>
        <v>19.100000000000001</v>
      </c>
      <c r="AB97" s="6">
        <f t="shared" si="91"/>
        <v>1101.2</v>
      </c>
      <c r="AC97" s="6">
        <f t="shared" si="91"/>
        <v>1001.3</v>
      </c>
      <c r="AD97" s="6">
        <f t="shared" si="91"/>
        <v>23.6</v>
      </c>
      <c r="AE97" s="140">
        <f t="shared" si="91"/>
        <v>3.6</v>
      </c>
      <c r="AF97" s="19"/>
      <c r="AG97" s="153" t="s">
        <v>31</v>
      </c>
      <c r="AH97" s="8">
        <f>(AH96*10.74)</f>
        <v>18.795000000000002</v>
      </c>
      <c r="AI97" s="8">
        <f>(AI96*2.2)</f>
        <v>16.225000000000001</v>
      </c>
      <c r="AJ97" s="8">
        <f>(AJ96*0.25)</f>
        <v>0.34375</v>
      </c>
      <c r="AK97" s="209">
        <f>AK96+AL96</f>
        <v>9</v>
      </c>
      <c r="AL97" s="210"/>
      <c r="AM97" s="14"/>
      <c r="AN97" s="32" t="s">
        <v>48</v>
      </c>
      <c r="AO97" s="33">
        <v>9.3000000000000007</v>
      </c>
      <c r="AP97" s="34">
        <v>7.58</v>
      </c>
      <c r="AQ97" s="93"/>
      <c r="AR97" s="43" t="s">
        <v>43</v>
      </c>
      <c r="AS97" s="16">
        <v>0</v>
      </c>
      <c r="AT97" s="2" t="s">
        <v>46</v>
      </c>
      <c r="AU97" s="49">
        <v>0.59</v>
      </c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</row>
    <row r="98" spans="1:81" ht="19.5" customHeight="1" thickBot="1" x14ac:dyDescent="0.35">
      <c r="A98" s="199"/>
      <c r="B98" s="109" t="s">
        <v>3</v>
      </c>
      <c r="C98" s="119">
        <f t="shared" ref="C98:J98" si="92">C96-C97</f>
        <v>0</v>
      </c>
      <c r="D98" s="119">
        <f t="shared" si="92"/>
        <v>0</v>
      </c>
      <c r="E98" s="119">
        <f t="shared" si="92"/>
        <v>0</v>
      </c>
      <c r="F98" s="120">
        <f t="shared" si="92"/>
        <v>0</v>
      </c>
      <c r="G98" s="119">
        <f t="shared" si="92"/>
        <v>788500</v>
      </c>
      <c r="H98" s="119">
        <f t="shared" si="92"/>
        <v>7273</v>
      </c>
      <c r="I98" s="119">
        <f t="shared" si="92"/>
        <v>32280</v>
      </c>
      <c r="J98" s="120">
        <f t="shared" si="92"/>
        <v>30220</v>
      </c>
      <c r="K98" s="254"/>
      <c r="L98" s="239"/>
      <c r="M98" s="239"/>
      <c r="N98" s="239"/>
      <c r="O98" s="204"/>
      <c r="P98" s="205"/>
      <c r="Q98" s="73" t="s">
        <v>3</v>
      </c>
      <c r="R98" s="55">
        <f>R96-R97</f>
        <v>810800</v>
      </c>
      <c r="S98" s="83"/>
      <c r="T98" s="208"/>
      <c r="U98" s="257"/>
      <c r="V98" s="83"/>
      <c r="W98" s="63" t="s">
        <v>3</v>
      </c>
      <c r="X98" s="65">
        <f>X96-X97</f>
        <v>0</v>
      </c>
      <c r="Y98" s="65">
        <f t="shared" ref="Y98:AE98" si="93">Y96-Y97</f>
        <v>9.6999999999999318</v>
      </c>
      <c r="Z98" s="65">
        <f t="shared" si="93"/>
        <v>0.19999999999999929</v>
      </c>
      <c r="AA98" s="65">
        <f t="shared" si="93"/>
        <v>9.9999999999997868E-2</v>
      </c>
      <c r="AB98" s="65">
        <f t="shared" si="93"/>
        <v>0</v>
      </c>
      <c r="AC98" s="65">
        <f t="shared" si="93"/>
        <v>10</v>
      </c>
      <c r="AD98" s="65">
        <f t="shared" si="93"/>
        <v>9.9999999999997868E-2</v>
      </c>
      <c r="AE98" s="142">
        <f t="shared" si="93"/>
        <v>0</v>
      </c>
      <c r="AF98" s="19"/>
      <c r="AG98" s="154" t="s">
        <v>33</v>
      </c>
      <c r="AH98" s="152">
        <f>(AH97)/((K96/1000000)*8.34)</f>
        <v>2.8580813218797192</v>
      </c>
      <c r="AI98" s="152">
        <f>(AI97)/((K96/1000000)*8.34)</f>
        <v>2.4672715853949692</v>
      </c>
      <c r="AJ98" s="152">
        <f>(AJ97)/((K96/1000000)*8.34)</f>
        <v>5.2272703080401883E-2</v>
      </c>
      <c r="AK98" s="211">
        <f>(AK97)/((K96/1000000)*8.34)</f>
        <v>1.3685944079232493</v>
      </c>
      <c r="AL98" s="212"/>
      <c r="AM98" s="14"/>
      <c r="AN98" s="85"/>
      <c r="AO98" s="17"/>
      <c r="AP98" s="17"/>
      <c r="AQ98" s="93"/>
      <c r="AR98" s="155" t="s">
        <v>64</v>
      </c>
      <c r="AS98" s="130">
        <v>1.45</v>
      </c>
      <c r="AT98" s="156" t="s">
        <v>63</v>
      </c>
      <c r="AU98" s="48">
        <v>2.8000000000000001E-2</v>
      </c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</row>
    <row r="99" spans="1:81" ht="2.1" customHeight="1" thickBot="1" x14ac:dyDescent="0.3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86"/>
      <c r="T99" s="1"/>
      <c r="U99" s="129"/>
      <c r="V99" s="89"/>
      <c r="W99" s="3"/>
      <c r="X99" s="144"/>
      <c r="Y99" s="144"/>
      <c r="Z99" s="144"/>
      <c r="AA99" s="144"/>
      <c r="AB99" s="144"/>
      <c r="AC99" s="144"/>
      <c r="AD99" s="144"/>
      <c r="AE99" s="144"/>
      <c r="AF99" s="1"/>
      <c r="AG99" s="1"/>
      <c r="AH99" s="1"/>
      <c r="AI99" s="1"/>
      <c r="AJ99" s="1"/>
      <c r="AK99" s="1"/>
      <c r="AL99" s="1"/>
      <c r="AM99" s="86"/>
      <c r="AN99" s="86"/>
      <c r="AO99" s="1"/>
      <c r="AP99" s="1"/>
      <c r="AQ99" s="86"/>
      <c r="AR99" s="9"/>
      <c r="AS99" s="9"/>
      <c r="AT99" s="9"/>
      <c r="AU99" s="9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</row>
    <row r="100" spans="1:81" ht="18.75" customHeight="1" x14ac:dyDescent="0.3">
      <c r="A100" s="197">
        <v>25</v>
      </c>
      <c r="B100" s="110" t="s">
        <v>54</v>
      </c>
      <c r="C100" s="115">
        <v>78075700</v>
      </c>
      <c r="D100" s="50">
        <v>701410</v>
      </c>
      <c r="E100" s="50">
        <v>1449040</v>
      </c>
      <c r="F100" s="52">
        <v>2738910</v>
      </c>
      <c r="G100" s="115">
        <v>69047600</v>
      </c>
      <c r="H100" s="50">
        <v>574029</v>
      </c>
      <c r="I100" s="50">
        <v>2247800</v>
      </c>
      <c r="J100" s="52">
        <v>3586230</v>
      </c>
      <c r="K100" s="252">
        <f>C102+G102</f>
        <v>1161200</v>
      </c>
      <c r="L100" s="237"/>
      <c r="M100" s="236">
        <f>D102+E102+F102+H102+I102+J102</f>
        <v>13349</v>
      </c>
      <c r="N100" s="237"/>
      <c r="O100" s="200">
        <f>M100+K100</f>
        <v>1174549</v>
      </c>
      <c r="P100" s="201"/>
      <c r="Q100" s="56" t="s">
        <v>10</v>
      </c>
      <c r="R100" s="52">
        <v>908292300</v>
      </c>
      <c r="S100" s="82"/>
      <c r="T100" s="206">
        <v>0.03</v>
      </c>
      <c r="U100" s="255">
        <v>1.0900000000000001</v>
      </c>
      <c r="V100" s="82"/>
      <c r="W100" s="151" t="s">
        <v>10</v>
      </c>
      <c r="X100" s="60">
        <v>1050.3</v>
      </c>
      <c r="Y100" s="60">
        <v>958.3</v>
      </c>
      <c r="Z100" s="60">
        <v>8.6999999999999993</v>
      </c>
      <c r="AA100" s="60">
        <v>19.2</v>
      </c>
      <c r="AB100" s="60">
        <v>1101.2</v>
      </c>
      <c r="AC100" s="60">
        <v>1025.7</v>
      </c>
      <c r="AD100" s="60">
        <v>23.7</v>
      </c>
      <c r="AE100" s="141">
        <v>3.6</v>
      </c>
      <c r="AF100" s="19"/>
      <c r="AG100" s="151" t="s">
        <v>34</v>
      </c>
      <c r="AH100" s="22">
        <v>3.5</v>
      </c>
      <c r="AI100" s="22">
        <v>11.25</v>
      </c>
      <c r="AJ100" s="22">
        <v>0</v>
      </c>
      <c r="AK100" s="22">
        <v>14</v>
      </c>
      <c r="AL100" s="23">
        <v>0</v>
      </c>
      <c r="AM100" s="92"/>
      <c r="AN100" s="98" t="s">
        <v>47</v>
      </c>
      <c r="AO100" s="30">
        <v>11.2</v>
      </c>
      <c r="AP100" s="31">
        <v>7.48</v>
      </c>
      <c r="AQ100" s="93"/>
      <c r="AR100" s="41" t="s">
        <v>44</v>
      </c>
      <c r="AS100" s="77">
        <v>0</v>
      </c>
      <c r="AT100" s="42" t="s">
        <v>45</v>
      </c>
      <c r="AU100" s="78">
        <v>4.3999999999999997E-2</v>
      </c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</row>
    <row r="101" spans="1:81" ht="19.5" customHeight="1" thickBot="1" x14ac:dyDescent="0.35">
      <c r="A101" s="198"/>
      <c r="B101" s="111" t="s">
        <v>53</v>
      </c>
      <c r="C101" s="116">
        <f t="shared" ref="C101:J101" si="94">C96</f>
        <v>78075700</v>
      </c>
      <c r="D101" s="117">
        <f t="shared" si="94"/>
        <v>701410</v>
      </c>
      <c r="E101" s="117">
        <f t="shared" si="94"/>
        <v>1449040</v>
      </c>
      <c r="F101" s="118">
        <f t="shared" si="94"/>
        <v>2738910</v>
      </c>
      <c r="G101" s="116">
        <f t="shared" si="94"/>
        <v>67886400</v>
      </c>
      <c r="H101" s="117">
        <f t="shared" si="94"/>
        <v>566800</v>
      </c>
      <c r="I101" s="117">
        <f t="shared" si="94"/>
        <v>2247800</v>
      </c>
      <c r="J101" s="118">
        <f t="shared" si="94"/>
        <v>3580110</v>
      </c>
      <c r="K101" s="253"/>
      <c r="L101" s="238"/>
      <c r="M101" s="238"/>
      <c r="N101" s="238"/>
      <c r="O101" s="202"/>
      <c r="P101" s="203"/>
      <c r="Q101" s="20" t="s">
        <v>11</v>
      </c>
      <c r="R101" s="53">
        <f>R96</f>
        <v>907324900</v>
      </c>
      <c r="S101" s="82"/>
      <c r="T101" s="207"/>
      <c r="U101" s="256"/>
      <c r="V101" s="82"/>
      <c r="W101" s="153" t="s">
        <v>11</v>
      </c>
      <c r="X101" s="6">
        <f t="shared" ref="X101:AE101" si="95">X96</f>
        <v>1050.3</v>
      </c>
      <c r="Y101" s="6">
        <f t="shared" si="95"/>
        <v>944.3</v>
      </c>
      <c r="Z101" s="6">
        <f t="shared" si="95"/>
        <v>8.6</v>
      </c>
      <c r="AA101" s="6">
        <f t="shared" si="95"/>
        <v>19.2</v>
      </c>
      <c r="AB101" s="6">
        <f t="shared" si="95"/>
        <v>1101.2</v>
      </c>
      <c r="AC101" s="6">
        <f t="shared" si="95"/>
        <v>1011.3</v>
      </c>
      <c r="AD101" s="6">
        <f t="shared" si="95"/>
        <v>23.7</v>
      </c>
      <c r="AE101" s="140">
        <f t="shared" si="95"/>
        <v>3.6</v>
      </c>
      <c r="AF101" s="19"/>
      <c r="AG101" s="153" t="s">
        <v>31</v>
      </c>
      <c r="AH101" s="8">
        <f>(AH100*10.74)</f>
        <v>37.590000000000003</v>
      </c>
      <c r="AI101" s="8">
        <f>(AI100*2.2)</f>
        <v>24.750000000000004</v>
      </c>
      <c r="AJ101" s="8">
        <f>(AJ100*0.25)</f>
        <v>0</v>
      </c>
      <c r="AK101" s="209">
        <f>AK100+AL100</f>
        <v>14</v>
      </c>
      <c r="AL101" s="210"/>
      <c r="AM101" s="14"/>
      <c r="AN101" s="32" t="s">
        <v>48</v>
      </c>
      <c r="AO101" s="33">
        <v>9.1999999999999993</v>
      </c>
      <c r="AP101" s="34">
        <v>7.66</v>
      </c>
      <c r="AQ101" s="93"/>
      <c r="AR101" s="43" t="s">
        <v>43</v>
      </c>
      <c r="AS101" s="16">
        <v>0</v>
      </c>
      <c r="AT101" s="2" t="s">
        <v>46</v>
      </c>
      <c r="AU101" s="49">
        <v>0.69699999999999995</v>
      </c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</row>
    <row r="102" spans="1:81" ht="19.5" customHeight="1" thickBot="1" x14ac:dyDescent="0.35">
      <c r="A102" s="199"/>
      <c r="B102" s="109" t="s">
        <v>3</v>
      </c>
      <c r="C102" s="119">
        <f t="shared" ref="C102:J102" si="96">C100-C101</f>
        <v>0</v>
      </c>
      <c r="D102" s="119">
        <f t="shared" si="96"/>
        <v>0</v>
      </c>
      <c r="E102" s="119">
        <f t="shared" si="96"/>
        <v>0</v>
      </c>
      <c r="F102" s="120">
        <f t="shared" si="96"/>
        <v>0</v>
      </c>
      <c r="G102" s="119">
        <f t="shared" si="96"/>
        <v>1161200</v>
      </c>
      <c r="H102" s="119">
        <f t="shared" si="96"/>
        <v>7229</v>
      </c>
      <c r="I102" s="119">
        <f t="shared" si="96"/>
        <v>0</v>
      </c>
      <c r="J102" s="120">
        <f t="shared" si="96"/>
        <v>6120</v>
      </c>
      <c r="K102" s="254"/>
      <c r="L102" s="239"/>
      <c r="M102" s="239"/>
      <c r="N102" s="239"/>
      <c r="O102" s="204"/>
      <c r="P102" s="205"/>
      <c r="Q102" s="73" t="s">
        <v>3</v>
      </c>
      <c r="R102" s="55">
        <f>R100-R101</f>
        <v>967400</v>
      </c>
      <c r="S102" s="83"/>
      <c r="T102" s="208"/>
      <c r="U102" s="257"/>
      <c r="V102" s="83"/>
      <c r="W102" s="63" t="s">
        <v>3</v>
      </c>
      <c r="X102" s="65">
        <f>X100-X101</f>
        <v>0</v>
      </c>
      <c r="Y102" s="65">
        <f t="shared" ref="Y102:AE102" si="97">Y100-Y101</f>
        <v>14</v>
      </c>
      <c r="Z102" s="65">
        <f t="shared" si="97"/>
        <v>9.9999999999999645E-2</v>
      </c>
      <c r="AA102" s="65">
        <f t="shared" si="97"/>
        <v>0</v>
      </c>
      <c r="AB102" s="65">
        <f t="shared" si="97"/>
        <v>0</v>
      </c>
      <c r="AC102" s="65">
        <f t="shared" si="97"/>
        <v>14.400000000000091</v>
      </c>
      <c r="AD102" s="65">
        <f t="shared" si="97"/>
        <v>0</v>
      </c>
      <c r="AE102" s="142">
        <f t="shared" si="97"/>
        <v>0</v>
      </c>
      <c r="AF102" s="19"/>
      <c r="AG102" s="154" t="s">
        <v>33</v>
      </c>
      <c r="AH102" s="152">
        <f>(AH101)/((K100/1000000)*8.34)</f>
        <v>3.8814969381711308</v>
      </c>
      <c r="AI102" s="152">
        <f>(AI101)/((K100/1000000)*8.34)</f>
        <v>2.555654408612277</v>
      </c>
      <c r="AJ102" s="152">
        <f>(AJ101)/((K100/1000000)*8.34)</f>
        <v>0</v>
      </c>
      <c r="AK102" s="211">
        <f>(AK101)/((K100/1000000)*8.34)</f>
        <v>1.4456226957806817</v>
      </c>
      <c r="AL102" s="212"/>
      <c r="AM102" s="14"/>
      <c r="AN102" s="85"/>
      <c r="AO102" s="17"/>
      <c r="AP102" s="17"/>
      <c r="AQ102" s="93"/>
      <c r="AR102" s="155" t="s">
        <v>64</v>
      </c>
      <c r="AS102" s="130">
        <v>1.96</v>
      </c>
      <c r="AT102" s="156" t="s">
        <v>63</v>
      </c>
      <c r="AU102" s="48" t="s">
        <v>84</v>
      </c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</row>
    <row r="103" spans="1:81" ht="2.1" customHeight="1" thickBot="1" x14ac:dyDescent="0.3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86"/>
      <c r="T103" s="1"/>
      <c r="U103" s="129"/>
      <c r="V103" s="89"/>
      <c r="W103" s="3"/>
      <c r="X103" s="144"/>
      <c r="Y103" s="144"/>
      <c r="Z103" s="144"/>
      <c r="AA103" s="144"/>
      <c r="AB103" s="144"/>
      <c r="AC103" s="144"/>
      <c r="AD103" s="144"/>
      <c r="AE103" s="144"/>
      <c r="AF103" s="1"/>
      <c r="AG103" s="1"/>
      <c r="AH103" s="1"/>
      <c r="AI103" s="1"/>
      <c r="AJ103" s="1"/>
      <c r="AK103" s="1"/>
      <c r="AL103" s="1"/>
      <c r="AM103" s="86"/>
      <c r="AN103" s="86"/>
      <c r="AO103" s="1"/>
      <c r="AP103" s="1"/>
      <c r="AQ103" s="86"/>
      <c r="AR103" s="9"/>
      <c r="AS103" s="9"/>
      <c r="AT103" s="9"/>
      <c r="AU103" s="9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</row>
    <row r="104" spans="1:81" ht="18.75" customHeight="1" x14ac:dyDescent="0.3">
      <c r="A104" s="197">
        <v>26</v>
      </c>
      <c r="B104" s="110" t="s">
        <v>54</v>
      </c>
      <c r="C104" s="115">
        <v>78075700</v>
      </c>
      <c r="D104" s="50">
        <v>701410</v>
      </c>
      <c r="E104" s="50">
        <v>1449040</v>
      </c>
      <c r="F104" s="52">
        <v>2738910</v>
      </c>
      <c r="G104" s="115">
        <v>69585900</v>
      </c>
      <c r="H104" s="50">
        <v>581263</v>
      </c>
      <c r="I104" s="50">
        <v>2279640</v>
      </c>
      <c r="J104" s="52">
        <v>3632940</v>
      </c>
      <c r="K104" s="252">
        <f>C106+G106</f>
        <v>538300</v>
      </c>
      <c r="L104" s="237"/>
      <c r="M104" s="236">
        <f>D106+E106+F106+H106+I106+J106</f>
        <v>85784</v>
      </c>
      <c r="N104" s="237"/>
      <c r="O104" s="200">
        <f>M104+K104</f>
        <v>624084</v>
      </c>
      <c r="P104" s="201"/>
      <c r="Q104" s="56" t="s">
        <v>10</v>
      </c>
      <c r="R104" s="52">
        <v>909239800</v>
      </c>
      <c r="S104" s="82"/>
      <c r="T104" s="206">
        <v>0</v>
      </c>
      <c r="U104" s="255">
        <v>1.1399999999999999</v>
      </c>
      <c r="V104" s="82"/>
      <c r="W104" s="151" t="s">
        <v>10</v>
      </c>
      <c r="X104" s="60">
        <v>1050.3</v>
      </c>
      <c r="Y104" s="60">
        <v>965</v>
      </c>
      <c r="Z104" s="60">
        <v>8.6999999999999993</v>
      </c>
      <c r="AA104" s="60">
        <v>19.399999999999999</v>
      </c>
      <c r="AB104" s="60">
        <v>1101.2</v>
      </c>
      <c r="AC104" s="60">
        <v>1032.9000000000001</v>
      </c>
      <c r="AD104" s="60">
        <v>23.9</v>
      </c>
      <c r="AE104" s="141">
        <v>3.6</v>
      </c>
      <c r="AF104" s="19"/>
      <c r="AG104" s="151" t="s">
        <v>34</v>
      </c>
      <c r="AH104" s="22">
        <v>1.75</v>
      </c>
      <c r="AI104" s="22">
        <v>5.27</v>
      </c>
      <c r="AJ104" s="22">
        <v>1.0625</v>
      </c>
      <c r="AK104" s="22">
        <v>6</v>
      </c>
      <c r="AL104" s="23">
        <v>0</v>
      </c>
      <c r="AM104" s="92"/>
      <c r="AN104" s="98" t="s">
        <v>47</v>
      </c>
      <c r="AO104" s="30">
        <v>9.6</v>
      </c>
      <c r="AP104" s="31">
        <v>7.59</v>
      </c>
      <c r="AQ104" s="93"/>
      <c r="AR104" s="41" t="s">
        <v>44</v>
      </c>
      <c r="AS104" s="77">
        <v>0</v>
      </c>
      <c r="AT104" s="42" t="s">
        <v>45</v>
      </c>
      <c r="AU104" s="78">
        <v>4.2999999999999997E-2</v>
      </c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</row>
    <row r="105" spans="1:81" ht="19.5" customHeight="1" thickBot="1" x14ac:dyDescent="0.35">
      <c r="A105" s="198"/>
      <c r="B105" s="111" t="s">
        <v>53</v>
      </c>
      <c r="C105" s="116">
        <f t="shared" ref="C105:J105" si="98">C100</f>
        <v>78075700</v>
      </c>
      <c r="D105" s="117">
        <f t="shared" si="98"/>
        <v>701410</v>
      </c>
      <c r="E105" s="117">
        <f t="shared" si="98"/>
        <v>1449040</v>
      </c>
      <c r="F105" s="118">
        <f t="shared" si="98"/>
        <v>2738910</v>
      </c>
      <c r="G105" s="116">
        <f t="shared" si="98"/>
        <v>69047600</v>
      </c>
      <c r="H105" s="117">
        <f t="shared" si="98"/>
        <v>574029</v>
      </c>
      <c r="I105" s="117">
        <f t="shared" si="98"/>
        <v>2247800</v>
      </c>
      <c r="J105" s="118">
        <f t="shared" si="98"/>
        <v>3586230</v>
      </c>
      <c r="K105" s="253"/>
      <c r="L105" s="238"/>
      <c r="M105" s="238"/>
      <c r="N105" s="238"/>
      <c r="O105" s="202"/>
      <c r="P105" s="203"/>
      <c r="Q105" s="20" t="s">
        <v>11</v>
      </c>
      <c r="R105" s="53">
        <f>R100</f>
        <v>908292300</v>
      </c>
      <c r="S105" s="82"/>
      <c r="T105" s="207"/>
      <c r="U105" s="256"/>
      <c r="V105" s="82"/>
      <c r="W105" s="153" t="s">
        <v>11</v>
      </c>
      <c r="X105" s="6">
        <f t="shared" ref="X105:AE105" si="99">X100</f>
        <v>1050.3</v>
      </c>
      <c r="Y105" s="6">
        <f t="shared" si="99"/>
        <v>958.3</v>
      </c>
      <c r="Z105" s="6">
        <f t="shared" si="99"/>
        <v>8.6999999999999993</v>
      </c>
      <c r="AA105" s="6">
        <f t="shared" si="99"/>
        <v>19.2</v>
      </c>
      <c r="AB105" s="6">
        <f t="shared" si="99"/>
        <v>1101.2</v>
      </c>
      <c r="AC105" s="6">
        <f t="shared" si="99"/>
        <v>1025.7</v>
      </c>
      <c r="AD105" s="6">
        <f t="shared" si="99"/>
        <v>23.7</v>
      </c>
      <c r="AE105" s="140">
        <f t="shared" si="99"/>
        <v>3.6</v>
      </c>
      <c r="AF105" s="19"/>
      <c r="AG105" s="153" t="s">
        <v>31</v>
      </c>
      <c r="AH105" s="8">
        <f>(AH104*10.74)</f>
        <v>18.795000000000002</v>
      </c>
      <c r="AI105" s="8">
        <f>(AI104*2.2)</f>
        <v>11.593999999999999</v>
      </c>
      <c r="AJ105" s="8">
        <f>(AJ104*0.25)</f>
        <v>0.265625</v>
      </c>
      <c r="AK105" s="209">
        <f>AK104+AL104</f>
        <v>6</v>
      </c>
      <c r="AL105" s="210"/>
      <c r="AM105" s="14"/>
      <c r="AN105" s="32" t="s">
        <v>48</v>
      </c>
      <c r="AO105" s="33">
        <v>8.8000000000000007</v>
      </c>
      <c r="AP105" s="34">
        <v>7.64</v>
      </c>
      <c r="AQ105" s="93"/>
      <c r="AR105" s="43" t="s">
        <v>43</v>
      </c>
      <c r="AS105" s="16">
        <v>0</v>
      </c>
      <c r="AT105" s="2" t="s">
        <v>46</v>
      </c>
      <c r="AU105" s="49">
        <v>0.59</v>
      </c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</row>
    <row r="106" spans="1:81" ht="19.5" customHeight="1" thickBot="1" x14ac:dyDescent="0.35">
      <c r="A106" s="199"/>
      <c r="B106" s="109" t="s">
        <v>3</v>
      </c>
      <c r="C106" s="119">
        <f t="shared" ref="C106:J106" si="100">C104-C105</f>
        <v>0</v>
      </c>
      <c r="D106" s="119">
        <f t="shared" si="100"/>
        <v>0</v>
      </c>
      <c r="E106" s="119">
        <f t="shared" si="100"/>
        <v>0</v>
      </c>
      <c r="F106" s="120">
        <f t="shared" si="100"/>
        <v>0</v>
      </c>
      <c r="G106" s="119">
        <f t="shared" si="100"/>
        <v>538300</v>
      </c>
      <c r="H106" s="119">
        <f t="shared" si="100"/>
        <v>7234</v>
      </c>
      <c r="I106" s="119">
        <f t="shared" si="100"/>
        <v>31840</v>
      </c>
      <c r="J106" s="120">
        <f t="shared" si="100"/>
        <v>46710</v>
      </c>
      <c r="K106" s="254"/>
      <c r="L106" s="239"/>
      <c r="M106" s="239"/>
      <c r="N106" s="239"/>
      <c r="O106" s="204"/>
      <c r="P106" s="205"/>
      <c r="Q106" s="73" t="s">
        <v>3</v>
      </c>
      <c r="R106" s="55">
        <f>R104-R105</f>
        <v>947500</v>
      </c>
      <c r="S106" s="83"/>
      <c r="T106" s="208"/>
      <c r="U106" s="257"/>
      <c r="V106" s="83"/>
      <c r="W106" s="63" t="s">
        <v>3</v>
      </c>
      <c r="X106" s="65">
        <f>X104-X105</f>
        <v>0</v>
      </c>
      <c r="Y106" s="65">
        <f t="shared" ref="Y106:AE106" si="101">Y104-Y105</f>
        <v>6.7000000000000455</v>
      </c>
      <c r="Z106" s="65">
        <f t="shared" si="101"/>
        <v>0</v>
      </c>
      <c r="AA106" s="65">
        <f t="shared" si="101"/>
        <v>0.19999999999999929</v>
      </c>
      <c r="AB106" s="65">
        <f t="shared" si="101"/>
        <v>0</v>
      </c>
      <c r="AC106" s="65">
        <f t="shared" si="101"/>
        <v>7.2000000000000455</v>
      </c>
      <c r="AD106" s="65">
        <f t="shared" si="101"/>
        <v>0.19999999999999929</v>
      </c>
      <c r="AE106" s="142">
        <f t="shared" si="101"/>
        <v>0</v>
      </c>
      <c r="AF106" s="19"/>
      <c r="AG106" s="154" t="s">
        <v>33</v>
      </c>
      <c r="AH106" s="152">
        <f>(AH105)/((K104/1000000)*8.34)</f>
        <v>4.1865077508864168</v>
      </c>
      <c r="AI106" s="152">
        <f>(AI105)/((K104/1000000)*8.34)</f>
        <v>2.5825150765510569</v>
      </c>
      <c r="AJ106" s="152">
        <f>(AJ105)/((K104/1000000)*8.34)</f>
        <v>5.9166859341803907E-2</v>
      </c>
      <c r="AK106" s="211">
        <f>(AK105)/((K104/1000000)*8.34)</f>
        <v>1.3364749404266294</v>
      </c>
      <c r="AL106" s="212"/>
      <c r="AM106" s="14"/>
      <c r="AN106" s="85"/>
      <c r="AO106" s="17"/>
      <c r="AP106" s="17"/>
      <c r="AQ106" s="93"/>
      <c r="AR106" s="155" t="s">
        <v>64</v>
      </c>
      <c r="AS106" s="130">
        <v>1.67</v>
      </c>
      <c r="AT106" s="156" t="s">
        <v>63</v>
      </c>
      <c r="AU106" s="48">
        <v>2.8000000000000001E-2</v>
      </c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</row>
    <row r="107" spans="1:81" ht="2.1" customHeight="1" thickBot="1" x14ac:dyDescent="0.3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86"/>
      <c r="T107" s="1"/>
      <c r="U107" s="129"/>
      <c r="V107" s="89"/>
      <c r="W107" s="3"/>
      <c r="X107" s="144"/>
      <c r="Y107" s="144"/>
      <c r="Z107" s="144"/>
      <c r="AA107" s="144"/>
      <c r="AB107" s="144"/>
      <c r="AC107" s="144"/>
      <c r="AD107" s="144"/>
      <c r="AE107" s="144"/>
      <c r="AF107" s="1"/>
      <c r="AG107" s="1"/>
      <c r="AH107" s="1"/>
      <c r="AI107" s="1"/>
      <c r="AJ107" s="1"/>
      <c r="AK107" s="1"/>
      <c r="AL107" s="1"/>
      <c r="AM107" s="86"/>
      <c r="AN107" s="86"/>
      <c r="AO107" s="1"/>
      <c r="AP107" s="1"/>
      <c r="AQ107" s="86"/>
      <c r="AR107" s="9"/>
      <c r="AS107" s="9"/>
      <c r="AT107" s="9"/>
      <c r="AU107" s="9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</row>
    <row r="108" spans="1:81" ht="18.75" customHeight="1" x14ac:dyDescent="0.3">
      <c r="A108" s="197">
        <v>27</v>
      </c>
      <c r="B108" s="110" t="s">
        <v>54</v>
      </c>
      <c r="C108" s="115">
        <v>78075700</v>
      </c>
      <c r="D108" s="50">
        <v>701410</v>
      </c>
      <c r="E108" s="50">
        <v>1449040</v>
      </c>
      <c r="F108" s="52">
        <v>2738910</v>
      </c>
      <c r="G108" s="115">
        <v>70346400</v>
      </c>
      <c r="H108" s="50">
        <v>588521</v>
      </c>
      <c r="I108" s="50">
        <v>2279640</v>
      </c>
      <c r="J108" s="52">
        <v>3641050</v>
      </c>
      <c r="K108" s="252">
        <f>C110+G110</f>
        <v>760500</v>
      </c>
      <c r="L108" s="237"/>
      <c r="M108" s="236">
        <f>D110+E110+F110+H110+I110+J110</f>
        <v>15368</v>
      </c>
      <c r="N108" s="237"/>
      <c r="O108" s="200">
        <f>M108+K108</f>
        <v>775868</v>
      </c>
      <c r="P108" s="201"/>
      <c r="Q108" s="56" t="s">
        <v>10</v>
      </c>
      <c r="R108" s="52">
        <v>910008900</v>
      </c>
      <c r="S108" s="82"/>
      <c r="T108" s="206">
        <v>0.01</v>
      </c>
      <c r="U108" s="255">
        <v>1.02</v>
      </c>
      <c r="V108" s="82"/>
      <c r="W108" s="151" t="s">
        <v>10</v>
      </c>
      <c r="X108" s="60">
        <v>1050.3</v>
      </c>
      <c r="Y108" s="60">
        <v>974.2</v>
      </c>
      <c r="Z108" s="60">
        <v>8.6999999999999993</v>
      </c>
      <c r="AA108" s="60">
        <v>19.5</v>
      </c>
      <c r="AB108" s="60">
        <v>1101.2</v>
      </c>
      <c r="AC108" s="60">
        <v>1042.3</v>
      </c>
      <c r="AD108" s="60">
        <v>23.9</v>
      </c>
      <c r="AE108" s="141">
        <v>3.6</v>
      </c>
      <c r="AF108" s="19"/>
      <c r="AG108" s="151" t="s">
        <v>34</v>
      </c>
      <c r="AH108" s="22">
        <v>1.75</v>
      </c>
      <c r="AI108" s="22">
        <v>7.375</v>
      </c>
      <c r="AJ108" s="22">
        <v>1.25</v>
      </c>
      <c r="AK108" s="22">
        <v>8</v>
      </c>
      <c r="AL108" s="23">
        <v>0</v>
      </c>
      <c r="AM108" s="92"/>
      <c r="AN108" s="98" t="s">
        <v>47</v>
      </c>
      <c r="AO108" s="30">
        <v>9.1</v>
      </c>
      <c r="AP108" s="31">
        <v>7.7</v>
      </c>
      <c r="AQ108" s="93"/>
      <c r="AR108" s="41" t="s">
        <v>44</v>
      </c>
      <c r="AS108" s="77">
        <v>0</v>
      </c>
      <c r="AT108" s="42" t="s">
        <v>45</v>
      </c>
      <c r="AU108" s="78">
        <v>4.3999999999999997E-2</v>
      </c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</row>
    <row r="109" spans="1:81" ht="19.5" customHeight="1" thickBot="1" x14ac:dyDescent="0.35">
      <c r="A109" s="198"/>
      <c r="B109" s="111" t="s">
        <v>53</v>
      </c>
      <c r="C109" s="116">
        <f t="shared" ref="C109:J109" si="102">C104</f>
        <v>78075700</v>
      </c>
      <c r="D109" s="117">
        <f t="shared" si="102"/>
        <v>701410</v>
      </c>
      <c r="E109" s="117">
        <f t="shared" si="102"/>
        <v>1449040</v>
      </c>
      <c r="F109" s="118">
        <f t="shared" si="102"/>
        <v>2738910</v>
      </c>
      <c r="G109" s="116">
        <f t="shared" si="102"/>
        <v>69585900</v>
      </c>
      <c r="H109" s="117">
        <f t="shared" si="102"/>
        <v>581263</v>
      </c>
      <c r="I109" s="117">
        <f t="shared" si="102"/>
        <v>2279640</v>
      </c>
      <c r="J109" s="118">
        <f t="shared" si="102"/>
        <v>3632940</v>
      </c>
      <c r="K109" s="253"/>
      <c r="L109" s="238"/>
      <c r="M109" s="238"/>
      <c r="N109" s="238"/>
      <c r="O109" s="202"/>
      <c r="P109" s="203"/>
      <c r="Q109" s="20" t="s">
        <v>11</v>
      </c>
      <c r="R109" s="53">
        <f>R104</f>
        <v>909239800</v>
      </c>
      <c r="S109" s="82"/>
      <c r="T109" s="207"/>
      <c r="U109" s="256"/>
      <c r="V109" s="82"/>
      <c r="W109" s="153" t="s">
        <v>11</v>
      </c>
      <c r="X109" s="6">
        <f t="shared" ref="X109:AE109" si="103">X104</f>
        <v>1050.3</v>
      </c>
      <c r="Y109" s="6">
        <f t="shared" si="103"/>
        <v>965</v>
      </c>
      <c r="Z109" s="6">
        <f t="shared" si="103"/>
        <v>8.6999999999999993</v>
      </c>
      <c r="AA109" s="6">
        <f t="shared" si="103"/>
        <v>19.399999999999999</v>
      </c>
      <c r="AB109" s="6">
        <f t="shared" si="103"/>
        <v>1101.2</v>
      </c>
      <c r="AC109" s="6">
        <f t="shared" si="103"/>
        <v>1032.9000000000001</v>
      </c>
      <c r="AD109" s="6">
        <f t="shared" si="103"/>
        <v>23.9</v>
      </c>
      <c r="AE109" s="140">
        <f t="shared" si="103"/>
        <v>3.6</v>
      </c>
      <c r="AF109" s="19"/>
      <c r="AG109" s="153" t="s">
        <v>31</v>
      </c>
      <c r="AH109" s="8">
        <f>(AH108*10.74)</f>
        <v>18.795000000000002</v>
      </c>
      <c r="AI109" s="8">
        <f>(AI108*2.2)</f>
        <v>16.225000000000001</v>
      </c>
      <c r="AJ109" s="8">
        <f>(AJ108*0.25)</f>
        <v>0.3125</v>
      </c>
      <c r="AK109" s="209">
        <f>AK108+AL108</f>
        <v>8</v>
      </c>
      <c r="AL109" s="210"/>
      <c r="AM109" s="14"/>
      <c r="AN109" s="32" t="s">
        <v>48</v>
      </c>
      <c r="AO109" s="33">
        <v>9.5</v>
      </c>
      <c r="AP109" s="34">
        <v>7.68</v>
      </c>
      <c r="AQ109" s="93"/>
      <c r="AR109" s="43" t="s">
        <v>43</v>
      </c>
      <c r="AS109" s="16">
        <v>0</v>
      </c>
      <c r="AT109" s="2" t="s">
        <v>46</v>
      </c>
      <c r="AU109" s="49">
        <v>0.57099999999999995</v>
      </c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</row>
    <row r="110" spans="1:81" ht="19.5" customHeight="1" thickBot="1" x14ac:dyDescent="0.35">
      <c r="A110" s="199"/>
      <c r="B110" s="109" t="s">
        <v>3</v>
      </c>
      <c r="C110" s="119">
        <f t="shared" ref="C110:J110" si="104">C108-C109</f>
        <v>0</v>
      </c>
      <c r="D110" s="119">
        <f t="shared" si="104"/>
        <v>0</v>
      </c>
      <c r="E110" s="119">
        <f t="shared" si="104"/>
        <v>0</v>
      </c>
      <c r="F110" s="120">
        <f t="shared" si="104"/>
        <v>0</v>
      </c>
      <c r="G110" s="119">
        <f t="shared" si="104"/>
        <v>760500</v>
      </c>
      <c r="H110" s="119">
        <f t="shared" si="104"/>
        <v>7258</v>
      </c>
      <c r="I110" s="119">
        <f t="shared" si="104"/>
        <v>0</v>
      </c>
      <c r="J110" s="120">
        <f t="shared" si="104"/>
        <v>8110</v>
      </c>
      <c r="K110" s="254"/>
      <c r="L110" s="239"/>
      <c r="M110" s="239"/>
      <c r="N110" s="239"/>
      <c r="O110" s="204"/>
      <c r="P110" s="205"/>
      <c r="Q110" s="73" t="s">
        <v>3</v>
      </c>
      <c r="R110" s="55">
        <f>R108-R109</f>
        <v>769100</v>
      </c>
      <c r="S110" s="83"/>
      <c r="T110" s="208"/>
      <c r="U110" s="257"/>
      <c r="V110" s="83"/>
      <c r="W110" s="63" t="s">
        <v>3</v>
      </c>
      <c r="X110" s="65">
        <f>X108-X109</f>
        <v>0</v>
      </c>
      <c r="Y110" s="65">
        <f t="shared" ref="Y110:AE110" si="105">Y108-Y109</f>
        <v>9.2000000000000455</v>
      </c>
      <c r="Z110" s="65">
        <f t="shared" si="105"/>
        <v>0</v>
      </c>
      <c r="AA110" s="65">
        <f t="shared" si="105"/>
        <v>0.10000000000000142</v>
      </c>
      <c r="AB110" s="65">
        <f t="shared" si="105"/>
        <v>0</v>
      </c>
      <c r="AC110" s="65">
        <f t="shared" si="105"/>
        <v>9.3999999999998636</v>
      </c>
      <c r="AD110" s="65">
        <f t="shared" si="105"/>
        <v>0</v>
      </c>
      <c r="AE110" s="142">
        <f t="shared" si="105"/>
        <v>0</v>
      </c>
      <c r="AF110" s="19"/>
      <c r="AG110" s="154" t="s">
        <v>33</v>
      </c>
      <c r="AH110" s="152">
        <f>(AH109)/((K108/1000000)*8.34)</f>
        <v>2.9633098255123715</v>
      </c>
      <c r="AI110" s="152">
        <f>(AI109)/((K108/1000000)*8.34)</f>
        <v>2.5581113018855137</v>
      </c>
      <c r="AJ110" s="152">
        <f>(AJ109)/((K108/1000000)*8.34)</f>
        <v>4.9270248495483698E-2</v>
      </c>
      <c r="AK110" s="211">
        <f>(AK109)/((K108/1000000)*8.34)</f>
        <v>1.2613183614843826</v>
      </c>
      <c r="AL110" s="212"/>
      <c r="AM110" s="14"/>
      <c r="AN110" s="85"/>
      <c r="AO110" s="17"/>
      <c r="AP110" s="17"/>
      <c r="AQ110" s="93"/>
      <c r="AR110" s="155" t="s">
        <v>64</v>
      </c>
      <c r="AS110" s="130">
        <v>1.79</v>
      </c>
      <c r="AT110" s="156" t="s">
        <v>63</v>
      </c>
      <c r="AU110" s="48">
        <v>2.7E-2</v>
      </c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</row>
    <row r="111" spans="1:81" ht="2.1" customHeight="1" thickBot="1" x14ac:dyDescent="0.3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86"/>
      <c r="T111" s="1"/>
      <c r="U111" s="129"/>
      <c r="V111" s="89"/>
      <c r="W111" s="3"/>
      <c r="X111" s="144"/>
      <c r="Y111" s="144"/>
      <c r="Z111" s="144"/>
      <c r="AA111" s="144"/>
      <c r="AB111" s="144"/>
      <c r="AC111" s="144"/>
      <c r="AD111" s="144"/>
      <c r="AE111" s="144"/>
      <c r="AF111" s="1"/>
      <c r="AG111" s="1"/>
      <c r="AH111" s="1"/>
      <c r="AI111" s="1"/>
      <c r="AJ111" s="1"/>
      <c r="AK111" s="1"/>
      <c r="AL111" s="1"/>
      <c r="AM111" s="86"/>
      <c r="AN111" s="86"/>
      <c r="AO111" s="1"/>
      <c r="AP111" s="1"/>
      <c r="AQ111" s="86"/>
      <c r="AR111" s="9"/>
      <c r="AS111" s="9"/>
      <c r="AT111" s="9"/>
      <c r="AU111" s="9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</row>
    <row r="112" spans="1:81" ht="18.75" customHeight="1" x14ac:dyDescent="0.3">
      <c r="A112" s="197">
        <v>28</v>
      </c>
      <c r="B112" s="110" t="s">
        <v>54</v>
      </c>
      <c r="C112" s="115">
        <v>78075700</v>
      </c>
      <c r="D112" s="50">
        <v>701410</v>
      </c>
      <c r="E112" s="50">
        <v>1449040</v>
      </c>
      <c r="F112" s="52">
        <v>2738910</v>
      </c>
      <c r="G112" s="115">
        <v>71209800</v>
      </c>
      <c r="H112" s="50">
        <v>595746</v>
      </c>
      <c r="I112" s="50">
        <v>2311580</v>
      </c>
      <c r="J112" s="52">
        <v>3683080</v>
      </c>
      <c r="K112" s="252">
        <f>C114+G114</f>
        <v>863400</v>
      </c>
      <c r="L112" s="237"/>
      <c r="M112" s="236">
        <f>D114+E114+F114+H114+I114+J114</f>
        <v>81195</v>
      </c>
      <c r="N112" s="237"/>
      <c r="O112" s="200">
        <f>M112+K112</f>
        <v>944595</v>
      </c>
      <c r="P112" s="201"/>
      <c r="Q112" s="56" t="s">
        <v>10</v>
      </c>
      <c r="R112" s="52">
        <v>910895300</v>
      </c>
      <c r="S112" s="82"/>
      <c r="T112" s="206">
        <v>0</v>
      </c>
      <c r="U112" s="255">
        <v>1.05</v>
      </c>
      <c r="V112" s="82"/>
      <c r="W112" s="151" t="s">
        <v>10</v>
      </c>
      <c r="X112" s="60">
        <v>1050.3</v>
      </c>
      <c r="Y112" s="60">
        <v>984.8</v>
      </c>
      <c r="Z112" s="60">
        <v>8.9</v>
      </c>
      <c r="AA112" s="60">
        <v>19.600000000000001</v>
      </c>
      <c r="AB112" s="60">
        <v>1101.2</v>
      </c>
      <c r="AC112" s="60">
        <v>1053.5999999999999</v>
      </c>
      <c r="AD112" s="60">
        <v>24.1</v>
      </c>
      <c r="AE112" s="141">
        <v>3.6</v>
      </c>
      <c r="AF112" s="19"/>
      <c r="AG112" s="151" t="s">
        <v>34</v>
      </c>
      <c r="AH112" s="22">
        <v>2</v>
      </c>
      <c r="AI112" s="22">
        <v>8.375</v>
      </c>
      <c r="AJ112" s="22">
        <v>1.5</v>
      </c>
      <c r="AK112" s="22">
        <v>9</v>
      </c>
      <c r="AL112" s="23">
        <v>0</v>
      </c>
      <c r="AM112" s="92"/>
      <c r="AN112" s="98" t="s">
        <v>47</v>
      </c>
      <c r="AO112" s="30">
        <v>9.8000000000000007</v>
      </c>
      <c r="AP112" s="31">
        <v>7.77</v>
      </c>
      <c r="AQ112" s="93"/>
      <c r="AR112" s="41" t="s">
        <v>44</v>
      </c>
      <c r="AS112" s="77">
        <v>0</v>
      </c>
      <c r="AT112" s="42" t="s">
        <v>45</v>
      </c>
      <c r="AU112" s="78">
        <v>4.2999999999999997E-2</v>
      </c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</row>
    <row r="113" spans="1:81" ht="19.5" customHeight="1" thickBot="1" x14ac:dyDescent="0.35">
      <c r="A113" s="198"/>
      <c r="B113" s="111" t="s">
        <v>53</v>
      </c>
      <c r="C113" s="116">
        <f t="shared" ref="C113:J113" si="106">C108</f>
        <v>78075700</v>
      </c>
      <c r="D113" s="117">
        <f t="shared" si="106"/>
        <v>701410</v>
      </c>
      <c r="E113" s="117">
        <f t="shared" si="106"/>
        <v>1449040</v>
      </c>
      <c r="F113" s="118">
        <f t="shared" si="106"/>
        <v>2738910</v>
      </c>
      <c r="G113" s="116">
        <f t="shared" si="106"/>
        <v>70346400</v>
      </c>
      <c r="H113" s="117">
        <f t="shared" si="106"/>
        <v>588521</v>
      </c>
      <c r="I113" s="117">
        <f t="shared" si="106"/>
        <v>2279640</v>
      </c>
      <c r="J113" s="118">
        <f t="shared" si="106"/>
        <v>3641050</v>
      </c>
      <c r="K113" s="253"/>
      <c r="L113" s="238"/>
      <c r="M113" s="238"/>
      <c r="N113" s="238"/>
      <c r="O113" s="202"/>
      <c r="P113" s="203"/>
      <c r="Q113" s="20" t="s">
        <v>11</v>
      </c>
      <c r="R113" s="53">
        <f>R108</f>
        <v>910008900</v>
      </c>
      <c r="S113" s="82"/>
      <c r="T113" s="207"/>
      <c r="U113" s="256"/>
      <c r="V113" s="82"/>
      <c r="W113" s="153" t="s">
        <v>11</v>
      </c>
      <c r="X113" s="6">
        <f t="shared" ref="X113:AE113" si="107">X108</f>
        <v>1050.3</v>
      </c>
      <c r="Y113" s="6">
        <f t="shared" si="107"/>
        <v>974.2</v>
      </c>
      <c r="Z113" s="6">
        <f t="shared" si="107"/>
        <v>8.6999999999999993</v>
      </c>
      <c r="AA113" s="6">
        <f t="shared" si="107"/>
        <v>19.5</v>
      </c>
      <c r="AB113" s="6">
        <f t="shared" si="107"/>
        <v>1101.2</v>
      </c>
      <c r="AC113" s="6">
        <f t="shared" si="107"/>
        <v>1042.3</v>
      </c>
      <c r="AD113" s="6">
        <f t="shared" si="107"/>
        <v>23.9</v>
      </c>
      <c r="AE113" s="140">
        <f t="shared" si="107"/>
        <v>3.6</v>
      </c>
      <c r="AF113" s="19"/>
      <c r="AG113" s="153" t="s">
        <v>31</v>
      </c>
      <c r="AH113" s="8">
        <f>(AH112*10.74)</f>
        <v>21.48</v>
      </c>
      <c r="AI113" s="8">
        <f>(AI112*2.2)</f>
        <v>18.425000000000001</v>
      </c>
      <c r="AJ113" s="8">
        <f>(AJ112*0.25)</f>
        <v>0.375</v>
      </c>
      <c r="AK113" s="209">
        <f>AK112+AL112</f>
        <v>9</v>
      </c>
      <c r="AL113" s="210"/>
      <c r="AM113" s="14"/>
      <c r="AN113" s="32" t="s">
        <v>48</v>
      </c>
      <c r="AO113" s="33">
        <v>9.6</v>
      </c>
      <c r="AP113" s="34">
        <v>7.86</v>
      </c>
      <c r="AQ113" s="93"/>
      <c r="AR113" s="43" t="s">
        <v>43</v>
      </c>
      <c r="AS113" s="16">
        <v>0</v>
      </c>
      <c r="AT113" s="2" t="s">
        <v>46</v>
      </c>
      <c r="AU113" s="49">
        <v>0.59299999999999997</v>
      </c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</row>
    <row r="114" spans="1:81" ht="19.5" customHeight="1" thickBot="1" x14ac:dyDescent="0.35">
      <c r="A114" s="199"/>
      <c r="B114" s="109" t="s">
        <v>3</v>
      </c>
      <c r="C114" s="119">
        <f t="shared" ref="C114:J114" si="108">C112-C113</f>
        <v>0</v>
      </c>
      <c r="D114" s="119">
        <f t="shared" si="108"/>
        <v>0</v>
      </c>
      <c r="E114" s="119">
        <f t="shared" si="108"/>
        <v>0</v>
      </c>
      <c r="F114" s="120">
        <f t="shared" si="108"/>
        <v>0</v>
      </c>
      <c r="G114" s="119">
        <f t="shared" si="108"/>
        <v>863400</v>
      </c>
      <c r="H114" s="119">
        <f t="shared" si="108"/>
        <v>7225</v>
      </c>
      <c r="I114" s="119">
        <f t="shared" si="108"/>
        <v>31940</v>
      </c>
      <c r="J114" s="120">
        <f t="shared" si="108"/>
        <v>42030</v>
      </c>
      <c r="K114" s="254"/>
      <c r="L114" s="239"/>
      <c r="M114" s="239"/>
      <c r="N114" s="239"/>
      <c r="O114" s="204"/>
      <c r="P114" s="205"/>
      <c r="Q114" s="73" t="s">
        <v>3</v>
      </c>
      <c r="R114" s="55">
        <f>R112-R113</f>
        <v>886400</v>
      </c>
      <c r="S114" s="83"/>
      <c r="T114" s="208"/>
      <c r="U114" s="257"/>
      <c r="V114" s="83"/>
      <c r="W114" s="63" t="s">
        <v>3</v>
      </c>
      <c r="X114" s="65">
        <f>X112-X113</f>
        <v>0</v>
      </c>
      <c r="Y114" s="65">
        <f t="shared" ref="Y114:AE114" si="109">Y112-Y113</f>
        <v>10.599999999999909</v>
      </c>
      <c r="Z114" s="65">
        <f t="shared" si="109"/>
        <v>0.20000000000000107</v>
      </c>
      <c r="AA114" s="65">
        <f t="shared" si="109"/>
        <v>0.10000000000000142</v>
      </c>
      <c r="AB114" s="65">
        <f t="shared" si="109"/>
        <v>0</v>
      </c>
      <c r="AC114" s="65">
        <f t="shared" si="109"/>
        <v>11.299999999999955</v>
      </c>
      <c r="AD114" s="65">
        <f t="shared" si="109"/>
        <v>0.20000000000000284</v>
      </c>
      <c r="AE114" s="142">
        <f t="shared" si="109"/>
        <v>0</v>
      </c>
      <c r="AF114" s="19"/>
      <c r="AG114" s="154" t="s">
        <v>33</v>
      </c>
      <c r="AH114" s="152">
        <f>(AH113)/((K112/1000000)*8.34)</f>
        <v>2.9830201162211303</v>
      </c>
      <c r="AI114" s="152">
        <f>(AI113)/((K112/1000000)*8.34)</f>
        <v>2.5587591080714307</v>
      </c>
      <c r="AJ114" s="152">
        <f>(AJ113)/((K112/1000000)*8.34)</f>
        <v>5.2077865157491805E-2</v>
      </c>
      <c r="AK114" s="211">
        <f>(AK113)/((K112/1000000)*8.34)</f>
        <v>1.2498687637798032</v>
      </c>
      <c r="AL114" s="212"/>
      <c r="AM114" s="14"/>
      <c r="AN114" s="85"/>
      <c r="AO114" s="17"/>
      <c r="AP114" s="17"/>
      <c r="AQ114" s="93"/>
      <c r="AR114" s="155" t="s">
        <v>64</v>
      </c>
      <c r="AS114" s="130">
        <v>1.36</v>
      </c>
      <c r="AT114" s="156" t="s">
        <v>63</v>
      </c>
      <c r="AU114" s="48">
        <v>2.9000000000000001E-2</v>
      </c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</row>
    <row r="115" spans="1:81" ht="2.1" customHeight="1" thickBot="1" x14ac:dyDescent="0.3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86"/>
      <c r="T115" s="1"/>
      <c r="U115" s="129"/>
      <c r="V115" s="89"/>
      <c r="W115" s="3"/>
      <c r="X115" s="144"/>
      <c r="Y115" s="144"/>
      <c r="Z115" s="144"/>
      <c r="AA115" s="144"/>
      <c r="AB115" s="144"/>
      <c r="AC115" s="144"/>
      <c r="AD115" s="144"/>
      <c r="AE115" s="144"/>
      <c r="AF115" s="1"/>
      <c r="AG115" s="1"/>
      <c r="AH115" s="1"/>
      <c r="AI115" s="1"/>
      <c r="AJ115" s="1"/>
      <c r="AK115" s="1"/>
      <c r="AL115" s="1"/>
      <c r="AM115" s="86"/>
      <c r="AN115" s="86"/>
      <c r="AO115" s="1"/>
      <c r="AP115" s="1"/>
      <c r="AQ115" s="86"/>
      <c r="AR115" s="9"/>
      <c r="AS115" s="9"/>
      <c r="AT115" s="9"/>
      <c r="AU115" s="9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</row>
    <row r="116" spans="1:81" ht="18.75" customHeight="1" x14ac:dyDescent="0.3">
      <c r="A116" s="197">
        <v>29</v>
      </c>
      <c r="B116" s="110" t="s">
        <v>54</v>
      </c>
      <c r="C116" s="115">
        <v>78075700</v>
      </c>
      <c r="D116" s="50">
        <v>701410</v>
      </c>
      <c r="E116" s="50">
        <v>1449040</v>
      </c>
      <c r="F116" s="52">
        <v>2738910</v>
      </c>
      <c r="G116" s="115">
        <v>72022000</v>
      </c>
      <c r="H116" s="50">
        <v>602983</v>
      </c>
      <c r="I116" s="50">
        <v>2311580</v>
      </c>
      <c r="J116" s="52">
        <v>3691160</v>
      </c>
      <c r="K116" s="252">
        <f>C118+G118</f>
        <v>812200</v>
      </c>
      <c r="L116" s="237"/>
      <c r="M116" s="236">
        <f>D118+E118+F118+H118+I118+J118</f>
        <v>15317</v>
      </c>
      <c r="N116" s="237"/>
      <c r="O116" s="200">
        <f>M116+K116</f>
        <v>827517</v>
      </c>
      <c r="P116" s="201"/>
      <c r="Q116" s="56" t="s">
        <v>10</v>
      </c>
      <c r="R116" s="52">
        <v>911695800</v>
      </c>
      <c r="S116" s="82"/>
      <c r="T116" s="206">
        <v>0.26</v>
      </c>
      <c r="U116" s="255">
        <v>1.1200000000000001</v>
      </c>
      <c r="V116" s="82"/>
      <c r="W116" s="151" t="s">
        <v>10</v>
      </c>
      <c r="X116" s="60">
        <v>1050.3</v>
      </c>
      <c r="Y116" s="60">
        <v>994.6</v>
      </c>
      <c r="Z116" s="60">
        <v>9</v>
      </c>
      <c r="AA116" s="60">
        <v>19.600000000000001</v>
      </c>
      <c r="AB116" s="60">
        <v>1101.2</v>
      </c>
      <c r="AC116" s="60">
        <v>1063.7</v>
      </c>
      <c r="AD116" s="60">
        <v>24.1</v>
      </c>
      <c r="AE116" s="141">
        <v>3.6</v>
      </c>
      <c r="AF116" s="19"/>
      <c r="AG116" s="151" t="s">
        <v>34</v>
      </c>
      <c r="AH116" s="22">
        <v>1.625</v>
      </c>
      <c r="AI116" s="22">
        <v>8</v>
      </c>
      <c r="AJ116" s="22">
        <v>1.5</v>
      </c>
      <c r="AK116" s="22">
        <v>9</v>
      </c>
      <c r="AL116" s="23">
        <v>0</v>
      </c>
      <c r="AM116" s="92"/>
      <c r="AN116" s="98" t="s">
        <v>47</v>
      </c>
      <c r="AO116" s="30">
        <v>9.4</v>
      </c>
      <c r="AP116" s="31">
        <v>7.68</v>
      </c>
      <c r="AQ116" s="93"/>
      <c r="AR116" s="41" t="s">
        <v>44</v>
      </c>
      <c r="AS116" s="77">
        <v>0</v>
      </c>
      <c r="AT116" s="42" t="s">
        <v>45</v>
      </c>
      <c r="AU116" s="78">
        <v>4.2999999999999997E-2</v>
      </c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</row>
    <row r="117" spans="1:81" ht="19.5" customHeight="1" thickBot="1" x14ac:dyDescent="0.35">
      <c r="A117" s="198"/>
      <c r="B117" s="111" t="s">
        <v>53</v>
      </c>
      <c r="C117" s="116">
        <f t="shared" ref="C117:J117" si="110">C112</f>
        <v>78075700</v>
      </c>
      <c r="D117" s="117">
        <f t="shared" si="110"/>
        <v>701410</v>
      </c>
      <c r="E117" s="117">
        <f t="shared" si="110"/>
        <v>1449040</v>
      </c>
      <c r="F117" s="118">
        <f t="shared" si="110"/>
        <v>2738910</v>
      </c>
      <c r="G117" s="116">
        <f t="shared" si="110"/>
        <v>71209800</v>
      </c>
      <c r="H117" s="117">
        <f t="shared" si="110"/>
        <v>595746</v>
      </c>
      <c r="I117" s="117">
        <f t="shared" si="110"/>
        <v>2311580</v>
      </c>
      <c r="J117" s="118">
        <f t="shared" si="110"/>
        <v>3683080</v>
      </c>
      <c r="K117" s="253"/>
      <c r="L117" s="238"/>
      <c r="M117" s="238"/>
      <c r="N117" s="238"/>
      <c r="O117" s="202"/>
      <c r="P117" s="203"/>
      <c r="Q117" s="20" t="s">
        <v>11</v>
      </c>
      <c r="R117" s="53">
        <f>R112</f>
        <v>910895300</v>
      </c>
      <c r="S117" s="82"/>
      <c r="T117" s="207"/>
      <c r="U117" s="256"/>
      <c r="V117" s="82"/>
      <c r="W117" s="153" t="s">
        <v>11</v>
      </c>
      <c r="X117" s="6">
        <f t="shared" ref="X117:AE117" si="111">X112</f>
        <v>1050.3</v>
      </c>
      <c r="Y117" s="6">
        <f t="shared" si="111"/>
        <v>984.8</v>
      </c>
      <c r="Z117" s="6">
        <f t="shared" si="111"/>
        <v>8.9</v>
      </c>
      <c r="AA117" s="6">
        <f t="shared" si="111"/>
        <v>19.600000000000001</v>
      </c>
      <c r="AB117" s="6">
        <f t="shared" si="111"/>
        <v>1101.2</v>
      </c>
      <c r="AC117" s="6">
        <f t="shared" si="111"/>
        <v>1053.5999999999999</v>
      </c>
      <c r="AD117" s="6">
        <f t="shared" si="111"/>
        <v>24.1</v>
      </c>
      <c r="AE117" s="140">
        <f t="shared" si="111"/>
        <v>3.6</v>
      </c>
      <c r="AF117" s="19"/>
      <c r="AG117" s="153" t="s">
        <v>31</v>
      </c>
      <c r="AH117" s="8">
        <f>(AH116*10.74)</f>
        <v>17.452500000000001</v>
      </c>
      <c r="AI117" s="8">
        <f>(AI116*2.2)</f>
        <v>17.600000000000001</v>
      </c>
      <c r="AJ117" s="8">
        <f>(AJ116*0.25)</f>
        <v>0.375</v>
      </c>
      <c r="AK117" s="209">
        <f>AK116+AL116</f>
        <v>9</v>
      </c>
      <c r="AL117" s="210"/>
      <c r="AM117" s="14"/>
      <c r="AN117" s="32" t="s">
        <v>48</v>
      </c>
      <c r="AO117" s="33">
        <v>8.9</v>
      </c>
      <c r="AP117" s="34">
        <v>7.88</v>
      </c>
      <c r="AQ117" s="93"/>
      <c r="AR117" s="43" t="s">
        <v>43</v>
      </c>
      <c r="AS117" s="16">
        <v>0</v>
      </c>
      <c r="AT117" s="2" t="s">
        <v>46</v>
      </c>
      <c r="AU117" s="49">
        <v>0.52800000000000002</v>
      </c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</row>
    <row r="118" spans="1:81" ht="19.5" customHeight="1" thickBot="1" x14ac:dyDescent="0.35">
      <c r="A118" s="199"/>
      <c r="B118" s="109" t="s">
        <v>3</v>
      </c>
      <c r="C118" s="119">
        <f t="shared" ref="C118:J118" si="112">C116-C117</f>
        <v>0</v>
      </c>
      <c r="D118" s="119">
        <f t="shared" si="112"/>
        <v>0</v>
      </c>
      <c r="E118" s="119">
        <f t="shared" si="112"/>
        <v>0</v>
      </c>
      <c r="F118" s="120">
        <f t="shared" si="112"/>
        <v>0</v>
      </c>
      <c r="G118" s="119">
        <f t="shared" si="112"/>
        <v>812200</v>
      </c>
      <c r="H118" s="119">
        <f t="shared" si="112"/>
        <v>7237</v>
      </c>
      <c r="I118" s="119">
        <f t="shared" si="112"/>
        <v>0</v>
      </c>
      <c r="J118" s="120">
        <f t="shared" si="112"/>
        <v>8080</v>
      </c>
      <c r="K118" s="254"/>
      <c r="L118" s="239"/>
      <c r="M118" s="239"/>
      <c r="N118" s="239"/>
      <c r="O118" s="204"/>
      <c r="P118" s="205"/>
      <c r="Q118" s="73" t="s">
        <v>3</v>
      </c>
      <c r="R118" s="55">
        <f>R116-R117</f>
        <v>800500</v>
      </c>
      <c r="S118" s="83"/>
      <c r="T118" s="208"/>
      <c r="U118" s="257"/>
      <c r="V118" s="83"/>
      <c r="W118" s="63" t="s">
        <v>3</v>
      </c>
      <c r="X118" s="65">
        <f>X116-X117</f>
        <v>0</v>
      </c>
      <c r="Y118" s="65">
        <f t="shared" ref="Y118:AE118" si="113">Y116-Y117</f>
        <v>9.8000000000000682</v>
      </c>
      <c r="Z118" s="65">
        <f t="shared" si="113"/>
        <v>9.9999999999999645E-2</v>
      </c>
      <c r="AA118" s="65">
        <f t="shared" si="113"/>
        <v>0</v>
      </c>
      <c r="AB118" s="65">
        <f t="shared" si="113"/>
        <v>0</v>
      </c>
      <c r="AC118" s="65">
        <f t="shared" si="113"/>
        <v>10.100000000000136</v>
      </c>
      <c r="AD118" s="65">
        <f t="shared" si="113"/>
        <v>0</v>
      </c>
      <c r="AE118" s="142">
        <f t="shared" si="113"/>
        <v>0</v>
      </c>
      <c r="AF118" s="19"/>
      <c r="AG118" s="154" t="s">
        <v>33</v>
      </c>
      <c r="AH118" s="152">
        <f>(AH117)/((K116/1000000)*8.34)</f>
        <v>2.5764908880578372</v>
      </c>
      <c r="AI118" s="152">
        <f>(AI117)/((K116/1000000)*8.34)</f>
        <v>2.5982661297704017</v>
      </c>
      <c r="AJ118" s="152">
        <f>(AJ117)/((K116/1000000)*8.34)</f>
        <v>5.5360784014994356E-2</v>
      </c>
      <c r="AK118" s="211">
        <f>(AK117)/((K116/1000000)*8.34)</f>
        <v>1.3286588163598645</v>
      </c>
      <c r="AL118" s="212"/>
      <c r="AM118" s="14"/>
      <c r="AN118" s="85"/>
      <c r="AO118" s="17"/>
      <c r="AP118" s="17"/>
      <c r="AQ118" s="93"/>
      <c r="AR118" s="155" t="s">
        <v>64</v>
      </c>
      <c r="AS118" s="130">
        <v>1.18</v>
      </c>
      <c r="AT118" s="156" t="s">
        <v>63</v>
      </c>
      <c r="AU118" s="48">
        <v>2.7E-2</v>
      </c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</row>
    <row r="119" spans="1:81" ht="2.1" customHeight="1" thickBot="1" x14ac:dyDescent="0.3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86"/>
      <c r="T119" s="1"/>
      <c r="U119" s="129"/>
      <c r="V119" s="89"/>
      <c r="W119" s="3"/>
      <c r="X119" s="144"/>
      <c r="Y119" s="144"/>
      <c r="Z119" s="144"/>
      <c r="AA119" s="144"/>
      <c r="AB119" s="144"/>
      <c r="AC119" s="144"/>
      <c r="AD119" s="144"/>
      <c r="AE119" s="144"/>
      <c r="AF119" s="1"/>
      <c r="AG119" s="1"/>
      <c r="AH119" s="1"/>
      <c r="AI119" s="1"/>
      <c r="AJ119" s="1"/>
      <c r="AK119" s="1"/>
      <c r="AL119" s="1"/>
      <c r="AM119" s="86"/>
      <c r="AN119" s="86"/>
      <c r="AO119" s="1"/>
      <c r="AP119" s="1"/>
      <c r="AQ119" s="86"/>
      <c r="AR119" s="9"/>
      <c r="AS119" s="9"/>
      <c r="AT119" s="9"/>
      <c r="AU119" s="9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</row>
    <row r="120" spans="1:81" ht="18.75" customHeight="1" x14ac:dyDescent="0.3">
      <c r="A120" s="197">
        <v>30</v>
      </c>
      <c r="B120" s="110" t="s">
        <v>54</v>
      </c>
      <c r="C120" s="115">
        <v>78075700</v>
      </c>
      <c r="D120" s="50">
        <v>701410</v>
      </c>
      <c r="E120" s="50">
        <v>1449040</v>
      </c>
      <c r="F120" s="52">
        <v>2738910</v>
      </c>
      <c r="G120" s="115">
        <v>72775200</v>
      </c>
      <c r="H120" s="50">
        <v>610209</v>
      </c>
      <c r="I120" s="50">
        <v>2343480</v>
      </c>
      <c r="J120" s="52">
        <v>3719840</v>
      </c>
      <c r="K120" s="252">
        <f>C122+G122</f>
        <v>753200</v>
      </c>
      <c r="L120" s="237"/>
      <c r="M120" s="236">
        <f>D122+E122+F122+H122+I122+J122</f>
        <v>67806</v>
      </c>
      <c r="N120" s="237"/>
      <c r="O120" s="200">
        <f>M120+K120</f>
        <v>821006</v>
      </c>
      <c r="P120" s="201"/>
      <c r="Q120" s="56" t="s">
        <v>10</v>
      </c>
      <c r="R120" s="52">
        <v>912547400</v>
      </c>
      <c r="S120" s="82"/>
      <c r="T120" s="206">
        <v>0.16</v>
      </c>
      <c r="U120" s="255">
        <v>1.1499999999999999</v>
      </c>
      <c r="V120" s="82"/>
      <c r="W120" s="151" t="s">
        <v>10</v>
      </c>
      <c r="X120" s="60">
        <v>1050.3</v>
      </c>
      <c r="Y120" s="60">
        <v>1003.9</v>
      </c>
      <c r="Z120" s="60">
        <v>9.1</v>
      </c>
      <c r="AA120" s="60">
        <v>19.7</v>
      </c>
      <c r="AB120" s="60">
        <v>1101.2</v>
      </c>
      <c r="AC120" s="60">
        <v>1073.3</v>
      </c>
      <c r="AD120" s="60">
        <v>24.3</v>
      </c>
      <c r="AE120" s="141">
        <v>3.6</v>
      </c>
      <c r="AF120" s="19"/>
      <c r="AG120" s="151" t="s">
        <v>34</v>
      </c>
      <c r="AH120" s="22">
        <v>2</v>
      </c>
      <c r="AI120" s="22">
        <v>7.0625</v>
      </c>
      <c r="AJ120" s="22">
        <v>1.25</v>
      </c>
      <c r="AK120" s="22">
        <v>8</v>
      </c>
      <c r="AL120" s="23">
        <v>0</v>
      </c>
      <c r="AM120" s="92"/>
      <c r="AN120" s="98" t="s">
        <v>47</v>
      </c>
      <c r="AO120" s="30">
        <v>9.8000000000000007</v>
      </c>
      <c r="AP120" s="31">
        <v>7.55</v>
      </c>
      <c r="AQ120" s="93"/>
      <c r="AR120" s="41" t="s">
        <v>44</v>
      </c>
      <c r="AS120" s="77">
        <v>0</v>
      </c>
      <c r="AT120" s="42" t="s">
        <v>45</v>
      </c>
      <c r="AU120" s="78">
        <v>0.04</v>
      </c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</row>
    <row r="121" spans="1:81" ht="19.5" customHeight="1" thickBot="1" x14ac:dyDescent="0.35">
      <c r="A121" s="198"/>
      <c r="B121" s="111" t="s">
        <v>53</v>
      </c>
      <c r="C121" s="116">
        <f t="shared" ref="C121:J121" si="114">C116</f>
        <v>78075700</v>
      </c>
      <c r="D121" s="117">
        <f t="shared" si="114"/>
        <v>701410</v>
      </c>
      <c r="E121" s="117">
        <f t="shared" si="114"/>
        <v>1449040</v>
      </c>
      <c r="F121" s="118">
        <f t="shared" si="114"/>
        <v>2738910</v>
      </c>
      <c r="G121" s="116">
        <f t="shared" si="114"/>
        <v>72022000</v>
      </c>
      <c r="H121" s="117">
        <f t="shared" si="114"/>
        <v>602983</v>
      </c>
      <c r="I121" s="117">
        <f t="shared" si="114"/>
        <v>2311580</v>
      </c>
      <c r="J121" s="118">
        <f t="shared" si="114"/>
        <v>3691160</v>
      </c>
      <c r="K121" s="253"/>
      <c r="L121" s="238"/>
      <c r="M121" s="238"/>
      <c r="N121" s="238"/>
      <c r="O121" s="202"/>
      <c r="P121" s="203"/>
      <c r="Q121" s="20" t="s">
        <v>11</v>
      </c>
      <c r="R121" s="53">
        <f>R116</f>
        <v>911695800</v>
      </c>
      <c r="S121" s="82"/>
      <c r="T121" s="207"/>
      <c r="U121" s="256"/>
      <c r="V121" s="82"/>
      <c r="W121" s="153" t="s">
        <v>11</v>
      </c>
      <c r="X121" s="6">
        <f t="shared" ref="X121:AE121" si="115">X116</f>
        <v>1050.3</v>
      </c>
      <c r="Y121" s="6">
        <f t="shared" si="115"/>
        <v>994.6</v>
      </c>
      <c r="Z121" s="6">
        <f t="shared" si="115"/>
        <v>9</v>
      </c>
      <c r="AA121" s="6">
        <f t="shared" si="115"/>
        <v>19.600000000000001</v>
      </c>
      <c r="AB121" s="6">
        <f t="shared" si="115"/>
        <v>1101.2</v>
      </c>
      <c r="AC121" s="6">
        <f t="shared" si="115"/>
        <v>1063.7</v>
      </c>
      <c r="AD121" s="6">
        <f t="shared" si="115"/>
        <v>24.1</v>
      </c>
      <c r="AE121" s="140">
        <f t="shared" si="115"/>
        <v>3.6</v>
      </c>
      <c r="AF121" s="19"/>
      <c r="AG121" s="153" t="s">
        <v>31</v>
      </c>
      <c r="AH121" s="8">
        <f>(AH120*10.74)</f>
        <v>21.48</v>
      </c>
      <c r="AI121" s="8">
        <f>(AI120*2.2)</f>
        <v>15.537500000000001</v>
      </c>
      <c r="AJ121" s="8">
        <f>(AJ120*0.25)</f>
        <v>0.3125</v>
      </c>
      <c r="AK121" s="209">
        <f>AK120+AL120</f>
        <v>8</v>
      </c>
      <c r="AL121" s="210"/>
      <c r="AM121" s="14"/>
      <c r="AN121" s="32" t="s">
        <v>48</v>
      </c>
      <c r="AO121" s="33">
        <v>8</v>
      </c>
      <c r="AP121" s="34">
        <v>7.92</v>
      </c>
      <c r="AQ121" s="93"/>
      <c r="AR121" s="43" t="s">
        <v>43</v>
      </c>
      <c r="AS121" s="16">
        <v>0</v>
      </c>
      <c r="AT121" s="2" t="s">
        <v>46</v>
      </c>
      <c r="AU121" s="49">
        <v>0.56000000000000005</v>
      </c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</row>
    <row r="122" spans="1:81" ht="19.5" customHeight="1" thickBot="1" x14ac:dyDescent="0.35">
      <c r="A122" s="199"/>
      <c r="B122" s="109" t="s">
        <v>3</v>
      </c>
      <c r="C122" s="119">
        <f t="shared" ref="C122:J122" si="116">C120-C121</f>
        <v>0</v>
      </c>
      <c r="D122" s="119">
        <f t="shared" si="116"/>
        <v>0</v>
      </c>
      <c r="E122" s="119">
        <f t="shared" si="116"/>
        <v>0</v>
      </c>
      <c r="F122" s="120">
        <f t="shared" si="116"/>
        <v>0</v>
      </c>
      <c r="G122" s="119">
        <f t="shared" si="116"/>
        <v>753200</v>
      </c>
      <c r="H122" s="119">
        <f t="shared" si="116"/>
        <v>7226</v>
      </c>
      <c r="I122" s="119">
        <f t="shared" si="116"/>
        <v>31900</v>
      </c>
      <c r="J122" s="120">
        <f t="shared" si="116"/>
        <v>28680</v>
      </c>
      <c r="K122" s="254"/>
      <c r="L122" s="239"/>
      <c r="M122" s="239"/>
      <c r="N122" s="239"/>
      <c r="O122" s="204"/>
      <c r="P122" s="205"/>
      <c r="Q122" s="73" t="s">
        <v>3</v>
      </c>
      <c r="R122" s="55">
        <f>R120-R121</f>
        <v>851600</v>
      </c>
      <c r="S122" s="83"/>
      <c r="T122" s="208"/>
      <c r="U122" s="257"/>
      <c r="V122" s="83"/>
      <c r="W122" s="63" t="s">
        <v>3</v>
      </c>
      <c r="X122" s="65">
        <f>X120-X121</f>
        <v>0</v>
      </c>
      <c r="Y122" s="65">
        <f t="shared" ref="Y122:AE122" si="117">Y120-Y121</f>
        <v>9.2999999999999545</v>
      </c>
      <c r="Z122" s="65">
        <f t="shared" si="117"/>
        <v>9.9999999999999645E-2</v>
      </c>
      <c r="AA122" s="65">
        <f t="shared" si="117"/>
        <v>9.9999999999997868E-2</v>
      </c>
      <c r="AB122" s="65">
        <f t="shared" si="117"/>
        <v>0</v>
      </c>
      <c r="AC122" s="65">
        <f t="shared" si="117"/>
        <v>9.5999999999999091</v>
      </c>
      <c r="AD122" s="65">
        <f t="shared" si="117"/>
        <v>0.19999999999999929</v>
      </c>
      <c r="AE122" s="142">
        <f t="shared" si="117"/>
        <v>0</v>
      </c>
      <c r="AF122" s="19"/>
      <c r="AG122" s="154" t="s">
        <v>33</v>
      </c>
      <c r="AH122" s="152">
        <f>(AH121)/((K120/1000000)*8.34)</f>
        <v>3.4194630487856132</v>
      </c>
      <c r="AI122" s="152">
        <f>(AI121)/((K120/1000000)*8.34)</f>
        <v>2.4734593631520703</v>
      </c>
      <c r="AJ122" s="152">
        <f>(AJ121)/((K120/1000000)*8.34)</f>
        <v>4.9747774801932217E-2</v>
      </c>
      <c r="AK122" s="211">
        <f>(AK121)/((K120/1000000)*8.34)</f>
        <v>1.2735430349294647</v>
      </c>
      <c r="AL122" s="212"/>
      <c r="AM122" s="14"/>
      <c r="AN122" s="85"/>
      <c r="AO122" s="17"/>
      <c r="AP122" s="17"/>
      <c r="AQ122" s="93"/>
      <c r="AR122" s="155" t="s">
        <v>64</v>
      </c>
      <c r="AS122" s="130">
        <v>1.3</v>
      </c>
      <c r="AT122" s="156" t="s">
        <v>63</v>
      </c>
      <c r="AU122" s="48">
        <v>2.5999999999999999E-2</v>
      </c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</row>
    <row r="123" spans="1:81" ht="18.75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86"/>
      <c r="T123" s="1"/>
      <c r="U123" s="1"/>
      <c r="V123" s="89"/>
      <c r="W123" s="3"/>
      <c r="X123" s="3"/>
      <c r="Y123" s="3"/>
      <c r="Z123" s="3"/>
      <c r="AA123" s="3"/>
      <c r="AB123" s="3"/>
      <c r="AC123" s="3"/>
      <c r="AD123" s="3"/>
      <c r="AE123" s="3"/>
      <c r="AF123" s="1"/>
      <c r="AG123" s="1"/>
      <c r="AH123" s="1"/>
      <c r="AI123" s="1"/>
      <c r="AJ123" s="1"/>
      <c r="AK123" s="1"/>
      <c r="AL123" s="1"/>
      <c r="AM123" s="86"/>
      <c r="AN123" s="1"/>
      <c r="AO123" s="1"/>
      <c r="AP123" s="1"/>
      <c r="AQ123" s="86"/>
      <c r="AR123" s="9"/>
      <c r="AS123" s="9"/>
      <c r="AT123" s="9"/>
      <c r="AU123" s="9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</row>
    <row r="124" spans="1:81" ht="18.75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261">
        <f>SUM(K4:L122)</f>
        <v>23778100</v>
      </c>
      <c r="L124" s="262"/>
      <c r="M124" s="261">
        <f>SUM(M4:N122)</f>
        <v>1833127</v>
      </c>
      <c r="N124" s="262"/>
      <c r="O124" s="261">
        <f>SUM(O4:P122)</f>
        <v>25611227</v>
      </c>
      <c r="P124" s="262"/>
      <c r="Q124" s="1"/>
      <c r="R124" s="146">
        <f>SUM(R122,R118,R114,R110,R106,R102,R98,R94,R90,R86,R82,R78,R74,R70,R66,R62,R58,R54,R50,R46,R42,R38,R34,R30,R26,R22,R18,R14,R10,R6)</f>
        <v>26677100</v>
      </c>
      <c r="S124" s="86"/>
      <c r="T124" s="157">
        <f>SUM(T4:T122)</f>
        <v>4.72</v>
      </c>
      <c r="U124" s="157">
        <f>AVERAGE(U4:U122)</f>
        <v>1.073666666666667</v>
      </c>
      <c r="V124" s="89"/>
      <c r="W124" s="3"/>
      <c r="X124" s="3"/>
      <c r="Y124" s="3"/>
      <c r="Z124" s="3"/>
      <c r="AA124" s="3"/>
      <c r="AB124" s="160">
        <f>SUM(AB6,AB10,AB14,AB18,AB22,AB26,AB30,AB34,AB38,AB42,AB46,AB50,AB54,AB58,AB62,AB66,AB70,AB74,AB78,AB82,AB86,AB90,AB94,AB98,AB102,AB106,AB110,AB114,AB118,AB122)</f>
        <v>23.100000000000136</v>
      </c>
      <c r="AC124" s="160">
        <f>SUM(AC6,AC10,AC14,AC18,AC22,AC26,AC30,AC34,AC38,AC42,AC46,AC50,AC54,AC58,AC62,AC66,AC70,AC74,AC78,AC82,AC86,AC90,AC94,AC98,AC102,AC106,AC110,AC114,AC118,AC122)</f>
        <v>305.5</v>
      </c>
      <c r="AD124" s="3"/>
      <c r="AE124" s="3"/>
      <c r="AF124" s="1"/>
      <c r="AG124" s="1"/>
      <c r="AH124" s="157">
        <f>SUM(AH121,AH117,AH113,AH109,AH105,AH101,AH97,AH93,AH89,AH85,AH81,AH77,AH73,AH69,AH65,AH61,AH57,AH53,AH49,AH45,AH41,AH37,AH33,AH29,AH25,AH21,AH17,AH13,AH9,AH5)</f>
        <v>755.15625000000034</v>
      </c>
      <c r="AI124" s="157">
        <f>SUM(AI121,AI117,AI113,AI109,AI105,AI101,AI97,AI93,AI89,AI85,AI81,AI77,AI73,AI69,AI65,AI61,AI57,AI53,AI49,AI45,AI41,AI37,AI33,AI29,AI25,AI21,AI17,AI13,AI9,AI5)</f>
        <v>465.75650000000002</v>
      </c>
      <c r="AJ124" s="157">
        <f>SUM(AJ121,AJ117,AJ113,AJ109,AJ105,AJ101,AJ97,AJ93,AJ89,AJ85,AJ81,AJ77,AJ73,AJ69,AJ65,AJ61,AJ57,AJ53,AJ49,AJ45,AJ41,AJ37,AJ33,AJ29,AJ25,AJ21,AJ17,AJ13,AJ9,AJ5)</f>
        <v>11.16</v>
      </c>
      <c r="AK124" s="265">
        <f>SUM(AK121,AK117,AK113,AK109,AK105,AK101,AK97,AK93,AK89,AK85,AK81,AK77,AK73,AK69,AK65,AK61,AK57,AK53,AK49,AK45,AK41,AK37,AK33,AK29,AK25,AK21,AK17,AK13,AK9,AK5)</f>
        <v>307</v>
      </c>
      <c r="AL124" s="262"/>
      <c r="AM124" s="86"/>
      <c r="AN124" s="1" t="s">
        <v>48</v>
      </c>
      <c r="AO124" s="145">
        <f>AVERAGE(AO121,AO117,AO113,AO109,AO105,AO101,AO97,AO93,AO89,AO85,AO81,AO77,AO73,AO69,AO65,AO61,AO57,AO53,AO49,AO45,AO41,AO37,AO33,AO29,AO25,AO21,AO17,AO13,AO9,AO5)</f>
        <v>10.516666666666667</v>
      </c>
      <c r="AP124" s="157">
        <f>AVERAGE(AP121,AP117,AP113,AP109,AP105,AP101,AP97,AP93,AP89,AP85,AP81,AP77,AP73,AP69,AP65,AP61,AP57,AP53,AP49,AP45,AP41,AP37,AP33,AP29,AP25,AP21,AP17,AP13,AP9,AP5)</f>
        <v>7.6376666666666662</v>
      </c>
      <c r="AQ124" s="86"/>
      <c r="AR124" s="9" t="s">
        <v>85</v>
      </c>
      <c r="AS124" s="159">
        <f>AVERAGE(AU122,AU118,AU114,AU110,AU106,AU102,AU98,AU94,AU90,AU86,AU82,AU78,AU74,AU70,AU66,AU62,AU58,AU54,AU50,AU46,AU42,AU38,AU34,AU30,AU26,AU22,AU18,AU14,AU10,AU6)</f>
        <v>3.5068965517241396E-2</v>
      </c>
      <c r="AT124" s="9"/>
      <c r="AU124" s="9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</row>
    <row r="125" spans="1:81" ht="18.75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86"/>
      <c r="T125" s="1"/>
      <c r="U125" s="1"/>
      <c r="V125" s="89"/>
      <c r="W125" s="3"/>
      <c r="X125" s="3"/>
      <c r="Y125" s="3"/>
      <c r="Z125" s="3"/>
      <c r="AA125" s="3"/>
      <c r="AB125" s="263">
        <f>AB124+AC124</f>
        <v>328.60000000000014</v>
      </c>
      <c r="AC125" s="264"/>
      <c r="AD125" s="3"/>
      <c r="AE125" s="3"/>
      <c r="AF125" s="1"/>
      <c r="AG125" s="1"/>
      <c r="AH125" s="1"/>
      <c r="AI125" s="1"/>
      <c r="AJ125" s="1"/>
      <c r="AK125" s="1"/>
      <c r="AL125" s="1"/>
      <c r="AM125" s="86"/>
      <c r="AN125" s="1"/>
      <c r="AO125" s="1"/>
      <c r="AP125" s="1"/>
      <c r="AQ125" s="86"/>
      <c r="AR125" s="9"/>
      <c r="AS125" s="9"/>
      <c r="AT125" s="9"/>
      <c r="AU125" s="9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</row>
    <row r="126" spans="1:81" ht="18.75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86"/>
      <c r="T126" s="1"/>
      <c r="U126" s="1"/>
      <c r="V126" s="89"/>
      <c r="W126" s="3"/>
      <c r="X126" s="3"/>
      <c r="Y126" s="3"/>
      <c r="Z126" s="3"/>
      <c r="AA126" s="3"/>
      <c r="AB126" s="3"/>
      <c r="AC126" s="3"/>
      <c r="AD126" s="3"/>
      <c r="AE126" s="3"/>
      <c r="AF126" s="1"/>
      <c r="AG126" s="1"/>
      <c r="AH126" s="1"/>
      <c r="AI126" s="1"/>
      <c r="AJ126" s="1"/>
      <c r="AK126" s="1"/>
      <c r="AL126" s="1"/>
      <c r="AM126" s="86"/>
      <c r="AN126" s="1"/>
      <c r="AO126" s="1"/>
      <c r="AP126" s="1"/>
      <c r="AQ126" s="86"/>
      <c r="AR126" s="9"/>
      <c r="AS126" s="9"/>
      <c r="AT126" s="9"/>
      <c r="AU126" s="9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</row>
    <row r="127" spans="1:81" ht="18.75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86"/>
      <c r="T127" s="1"/>
      <c r="U127" s="1"/>
      <c r="V127" s="89"/>
      <c r="W127" s="3"/>
      <c r="X127" s="3"/>
      <c r="Y127" s="3"/>
      <c r="Z127" s="3"/>
      <c r="AA127" s="3"/>
      <c r="AB127" s="3"/>
      <c r="AC127" s="3"/>
      <c r="AD127" s="3"/>
      <c r="AE127" s="3"/>
      <c r="AF127" s="1"/>
      <c r="AG127" s="1"/>
      <c r="AH127" s="1"/>
      <c r="AI127" s="1"/>
      <c r="AJ127" s="1"/>
      <c r="AK127" s="1"/>
      <c r="AL127" s="1"/>
      <c r="AM127" s="86"/>
      <c r="AN127" s="1"/>
      <c r="AO127" s="1"/>
      <c r="AP127" s="1"/>
      <c r="AQ127" s="86"/>
      <c r="AR127" s="9"/>
      <c r="AS127" s="9"/>
      <c r="AT127" s="9"/>
      <c r="AU127" s="9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</row>
    <row r="128" spans="1:81" ht="18.75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86"/>
      <c r="T128" s="1"/>
      <c r="U128" s="1"/>
      <c r="V128" s="89"/>
      <c r="W128" s="3"/>
      <c r="X128" s="3"/>
      <c r="Y128" s="3"/>
      <c r="Z128" s="3"/>
      <c r="AA128" s="3"/>
      <c r="AB128" s="3"/>
      <c r="AC128" s="3"/>
      <c r="AD128" s="3"/>
      <c r="AE128" s="3"/>
      <c r="AF128" s="1"/>
      <c r="AG128" s="1"/>
      <c r="AH128" s="1"/>
      <c r="AI128" s="1"/>
      <c r="AJ128" s="1"/>
      <c r="AK128" s="1"/>
      <c r="AL128" s="1"/>
      <c r="AM128" s="86"/>
      <c r="AN128" s="1"/>
      <c r="AO128" s="1"/>
      <c r="AP128" s="1"/>
      <c r="AQ128" s="86"/>
      <c r="AR128" s="9"/>
      <c r="AS128" s="9"/>
      <c r="AT128" s="9"/>
      <c r="AU128" s="9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</row>
    <row r="129" spans="1:81" ht="18.75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86"/>
      <c r="T129" s="1"/>
      <c r="U129" s="1"/>
      <c r="V129" s="89"/>
      <c r="W129" s="3"/>
      <c r="X129" s="3"/>
      <c r="Y129" s="3"/>
      <c r="Z129" s="3"/>
      <c r="AA129" s="3"/>
      <c r="AB129" s="3"/>
      <c r="AC129" s="3"/>
      <c r="AD129" s="3"/>
      <c r="AE129" s="3"/>
      <c r="AF129" s="1"/>
      <c r="AG129" s="1"/>
      <c r="AH129" s="1"/>
      <c r="AI129" s="1"/>
      <c r="AJ129" s="1"/>
      <c r="AK129" s="1"/>
      <c r="AL129" s="1"/>
      <c r="AM129" s="86"/>
      <c r="AN129" s="1"/>
      <c r="AO129" s="1"/>
      <c r="AP129" s="1"/>
      <c r="AQ129" s="86"/>
      <c r="AR129" s="9"/>
      <c r="AS129" s="9"/>
      <c r="AT129" s="9"/>
      <c r="AU129" s="9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</row>
    <row r="130" spans="1:81" ht="18.75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86"/>
      <c r="T130" s="1"/>
      <c r="U130" s="1"/>
      <c r="V130" s="89"/>
      <c r="W130" s="3"/>
      <c r="X130" s="3"/>
      <c r="Y130" s="3"/>
      <c r="Z130" s="3"/>
      <c r="AA130" s="3"/>
      <c r="AB130" s="3"/>
      <c r="AC130" s="3"/>
      <c r="AD130" s="3"/>
      <c r="AE130" s="3"/>
      <c r="AF130" s="1"/>
      <c r="AG130" s="1"/>
      <c r="AH130" s="1"/>
      <c r="AI130" s="1"/>
      <c r="AJ130" s="1"/>
      <c r="AK130" s="1"/>
      <c r="AL130" s="1"/>
      <c r="AM130" s="86"/>
      <c r="AN130" s="1"/>
      <c r="AO130" s="1"/>
      <c r="AP130" s="1"/>
      <c r="AQ130" s="86"/>
      <c r="AR130" s="9"/>
      <c r="AS130" s="9"/>
      <c r="AT130" s="9"/>
      <c r="AU130" s="9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</row>
    <row r="131" spans="1:81" ht="18.75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86"/>
      <c r="T131" s="1"/>
      <c r="U131" s="1"/>
      <c r="V131" s="89"/>
      <c r="W131" s="3"/>
      <c r="X131" s="3"/>
      <c r="Y131" s="3"/>
      <c r="Z131" s="3"/>
      <c r="AA131" s="3"/>
      <c r="AB131" s="3"/>
      <c r="AC131" s="3"/>
      <c r="AD131" s="3"/>
      <c r="AE131" s="3"/>
      <c r="AF131" s="1"/>
      <c r="AG131" s="1"/>
      <c r="AH131" s="1"/>
      <c r="AI131" s="1"/>
      <c r="AJ131" s="1"/>
      <c r="AK131" s="1"/>
      <c r="AL131" s="1"/>
      <c r="AM131" s="86"/>
      <c r="AN131" s="1"/>
      <c r="AO131" s="1"/>
      <c r="AP131" s="1"/>
      <c r="AQ131" s="86"/>
      <c r="AR131" s="9"/>
      <c r="AS131" s="9"/>
      <c r="AT131" s="9"/>
      <c r="AU131" s="9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</row>
    <row r="132" spans="1:81" ht="18.75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86"/>
      <c r="T132" s="1"/>
      <c r="U132" s="1"/>
      <c r="V132" s="89"/>
      <c r="W132" s="3"/>
      <c r="X132" s="3"/>
      <c r="Y132" s="3"/>
      <c r="Z132" s="3"/>
      <c r="AA132" s="3"/>
      <c r="AB132" s="3"/>
      <c r="AC132" s="3"/>
      <c r="AD132" s="3"/>
      <c r="AE132" s="3"/>
      <c r="AF132" s="1"/>
      <c r="AG132" s="1"/>
      <c r="AH132" s="1"/>
      <c r="AI132" s="1"/>
      <c r="AJ132" s="1"/>
      <c r="AK132" s="1"/>
      <c r="AL132" s="1"/>
      <c r="AM132" s="86"/>
      <c r="AN132" s="1"/>
      <c r="AO132" s="1"/>
      <c r="AP132" s="1"/>
      <c r="AQ132" s="86"/>
      <c r="AR132" s="9"/>
      <c r="AS132" s="9"/>
      <c r="AT132" s="9"/>
      <c r="AU132" s="9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</row>
    <row r="133" spans="1:81" ht="18.75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86"/>
      <c r="T133" s="1"/>
      <c r="U133" s="1"/>
      <c r="V133" s="89"/>
      <c r="W133" s="3"/>
      <c r="X133" s="3"/>
      <c r="Y133" s="3"/>
      <c r="Z133" s="3"/>
      <c r="AA133" s="3"/>
      <c r="AB133" s="3"/>
      <c r="AC133" s="3"/>
      <c r="AD133" s="3"/>
      <c r="AE133" s="3"/>
      <c r="AF133" s="1"/>
      <c r="AG133" s="1"/>
      <c r="AH133" s="1"/>
      <c r="AI133" s="1"/>
      <c r="AJ133" s="1"/>
      <c r="AK133" s="1"/>
      <c r="AL133" s="1"/>
      <c r="AM133" s="86"/>
      <c r="AN133" s="1"/>
      <c r="AO133" s="1"/>
      <c r="AP133" s="1"/>
      <c r="AQ133" s="86"/>
      <c r="AR133" s="9"/>
      <c r="AS133" s="9"/>
      <c r="AT133" s="9"/>
      <c r="AU133" s="9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</row>
    <row r="134" spans="1:81" ht="18.75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86"/>
      <c r="T134" s="1"/>
      <c r="U134" s="1"/>
      <c r="V134" s="89"/>
      <c r="W134" s="3"/>
      <c r="X134" s="3"/>
      <c r="Y134" s="3"/>
      <c r="Z134" s="3"/>
      <c r="AA134" s="3"/>
      <c r="AB134" s="3"/>
      <c r="AC134" s="3"/>
      <c r="AD134" s="3"/>
      <c r="AE134" s="3"/>
      <c r="AF134" s="1"/>
      <c r="AG134" s="1"/>
      <c r="AH134" s="1"/>
      <c r="AI134" s="1"/>
      <c r="AJ134" s="1"/>
      <c r="AK134" s="1"/>
      <c r="AL134" s="1"/>
      <c r="AM134" s="86"/>
      <c r="AN134" s="1"/>
      <c r="AO134" s="1"/>
      <c r="AP134" s="1"/>
      <c r="AQ134" s="86"/>
      <c r="AR134" s="9"/>
      <c r="AS134" s="9"/>
      <c r="AT134" s="9"/>
      <c r="AU134" s="9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</row>
    <row r="135" spans="1:81" ht="18.75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86"/>
      <c r="T135" s="1"/>
      <c r="U135" s="1"/>
      <c r="V135" s="89"/>
      <c r="W135" s="3"/>
      <c r="X135" s="3"/>
      <c r="Y135" s="3"/>
      <c r="Z135" s="3"/>
      <c r="AA135" s="3"/>
      <c r="AB135" s="3"/>
      <c r="AC135" s="3"/>
      <c r="AD135" s="3"/>
      <c r="AE135" s="3"/>
      <c r="AF135" s="1"/>
      <c r="AG135" s="1"/>
      <c r="AH135" s="1"/>
      <c r="AI135" s="1"/>
      <c r="AJ135" s="1"/>
      <c r="AK135" s="1"/>
      <c r="AL135" s="1"/>
      <c r="AM135" s="86"/>
      <c r="AN135" s="1"/>
      <c r="AO135" s="1"/>
      <c r="AP135" s="1"/>
      <c r="AQ135" s="86"/>
      <c r="AR135" s="9"/>
      <c r="AS135" s="9"/>
      <c r="AT135" s="9"/>
      <c r="AU135" s="9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</row>
    <row r="136" spans="1:81" ht="18.75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86"/>
      <c r="T136" s="1"/>
      <c r="U136" s="1"/>
      <c r="V136" s="89"/>
      <c r="W136" s="3"/>
      <c r="X136" s="3"/>
      <c r="Y136" s="3"/>
      <c r="Z136" s="3"/>
      <c r="AA136" s="3"/>
      <c r="AB136" s="3"/>
      <c r="AC136" s="3"/>
      <c r="AD136" s="3"/>
      <c r="AE136" s="3"/>
      <c r="AF136" s="1"/>
      <c r="AG136" s="1"/>
      <c r="AH136" s="1"/>
      <c r="AI136" s="1"/>
      <c r="AJ136" s="1"/>
      <c r="AK136" s="1"/>
      <c r="AL136" s="1"/>
      <c r="AM136" s="86"/>
      <c r="AN136" s="1"/>
      <c r="AO136" s="1"/>
      <c r="AP136" s="1"/>
      <c r="AQ136" s="86"/>
      <c r="AR136" s="9"/>
      <c r="AS136" s="9"/>
      <c r="AT136" s="9"/>
      <c r="AU136" s="9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</row>
    <row r="137" spans="1:81" ht="18.75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86"/>
      <c r="T137" s="1"/>
      <c r="U137" s="1"/>
      <c r="V137" s="89"/>
      <c r="W137" s="3"/>
      <c r="X137" s="3"/>
      <c r="Y137" s="3"/>
      <c r="Z137" s="3"/>
      <c r="AA137" s="3"/>
      <c r="AB137" s="3"/>
      <c r="AC137" s="3"/>
      <c r="AD137" s="3"/>
      <c r="AE137" s="3"/>
      <c r="AF137" s="1"/>
      <c r="AG137" s="1"/>
      <c r="AH137" s="1"/>
      <c r="AI137" s="1"/>
      <c r="AJ137" s="1"/>
      <c r="AK137" s="1"/>
      <c r="AL137" s="1"/>
      <c r="AM137" s="86"/>
      <c r="AN137" s="1"/>
      <c r="AO137" s="1"/>
      <c r="AP137" s="1"/>
      <c r="AQ137" s="86"/>
      <c r="AR137" s="9"/>
      <c r="AS137" s="9"/>
      <c r="AT137" s="9"/>
      <c r="AU137" s="9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</row>
    <row r="138" spans="1:81" ht="18.75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86"/>
      <c r="T138" s="1"/>
      <c r="U138" s="1"/>
      <c r="V138" s="89"/>
      <c r="W138" s="3"/>
      <c r="X138" s="3"/>
      <c r="Y138" s="3"/>
      <c r="Z138" s="3"/>
      <c r="AA138" s="3"/>
      <c r="AB138" s="3"/>
      <c r="AC138" s="3"/>
      <c r="AD138" s="3"/>
      <c r="AE138" s="3"/>
      <c r="AF138" s="1"/>
      <c r="AG138" s="1"/>
      <c r="AH138" s="1"/>
      <c r="AI138" s="1"/>
      <c r="AJ138" s="1"/>
      <c r="AK138" s="1"/>
      <c r="AL138" s="1"/>
      <c r="AM138" s="86"/>
      <c r="AN138" s="1"/>
      <c r="AO138" s="1"/>
      <c r="AP138" s="1"/>
      <c r="AQ138" s="86"/>
      <c r="AR138" s="9"/>
      <c r="AS138" s="9"/>
      <c r="AT138" s="9"/>
      <c r="AU138" s="9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</row>
    <row r="139" spans="1:81" ht="18.75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86"/>
      <c r="T139" s="1"/>
      <c r="U139" s="1"/>
      <c r="V139" s="89"/>
      <c r="W139" s="3"/>
      <c r="X139" s="3"/>
      <c r="Y139" s="3"/>
      <c r="Z139" s="3"/>
      <c r="AA139" s="3"/>
      <c r="AB139" s="3"/>
      <c r="AC139" s="3"/>
      <c r="AD139" s="3"/>
      <c r="AE139" s="3"/>
      <c r="AF139" s="1"/>
      <c r="AG139" s="1"/>
      <c r="AH139" s="1"/>
      <c r="AI139" s="1"/>
      <c r="AJ139" s="1"/>
      <c r="AK139" s="1"/>
      <c r="AL139" s="1"/>
      <c r="AM139" s="86"/>
      <c r="AN139" s="1"/>
      <c r="AO139" s="1"/>
      <c r="AP139" s="1"/>
      <c r="AQ139" s="86"/>
      <c r="AR139" s="9"/>
      <c r="AS139" s="9"/>
      <c r="AT139" s="9"/>
      <c r="AU139" s="9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</row>
    <row r="140" spans="1:81" ht="18.75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86"/>
      <c r="T140" s="1"/>
      <c r="U140" s="1"/>
      <c r="V140" s="89"/>
      <c r="W140" s="3"/>
      <c r="X140" s="3"/>
      <c r="Y140" s="3"/>
      <c r="Z140" s="3"/>
      <c r="AA140" s="3"/>
      <c r="AB140" s="3"/>
      <c r="AC140" s="3"/>
      <c r="AD140" s="3"/>
      <c r="AE140" s="3"/>
      <c r="AF140" s="1"/>
      <c r="AG140" s="1"/>
      <c r="AH140" s="1"/>
      <c r="AI140" s="1"/>
      <c r="AJ140" s="1"/>
      <c r="AK140" s="1"/>
      <c r="AL140" s="1"/>
      <c r="AM140" s="86"/>
      <c r="AN140" s="1"/>
      <c r="AO140" s="1"/>
      <c r="AP140" s="1"/>
      <c r="AQ140" s="86"/>
      <c r="AR140" s="9"/>
      <c r="AS140" s="9"/>
      <c r="AT140" s="9"/>
      <c r="AU140" s="9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</row>
    <row r="141" spans="1:81" ht="18.75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86"/>
      <c r="T141" s="1"/>
      <c r="U141" s="1"/>
      <c r="V141" s="89"/>
      <c r="W141" s="3"/>
      <c r="X141" s="3"/>
      <c r="Y141" s="3"/>
      <c r="Z141" s="3"/>
      <c r="AA141" s="3"/>
      <c r="AB141" s="3"/>
      <c r="AC141" s="3"/>
      <c r="AD141" s="3"/>
      <c r="AE141" s="3"/>
      <c r="AF141" s="1"/>
      <c r="AG141" s="1"/>
      <c r="AH141" s="1"/>
      <c r="AI141" s="1"/>
      <c r="AJ141" s="1"/>
      <c r="AK141" s="1"/>
      <c r="AL141" s="1"/>
      <c r="AM141" s="86"/>
      <c r="AN141" s="1"/>
      <c r="AO141" s="1"/>
      <c r="AP141" s="1"/>
      <c r="AQ141" s="86"/>
      <c r="AR141" s="9"/>
      <c r="AS141" s="9"/>
      <c r="AT141" s="9"/>
      <c r="AU141" s="9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</row>
    <row r="142" spans="1:81" ht="18.75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86"/>
      <c r="T142" s="1"/>
      <c r="U142" s="1"/>
      <c r="V142" s="89"/>
      <c r="W142" s="3"/>
      <c r="X142" s="3"/>
      <c r="Y142" s="3"/>
      <c r="Z142" s="3"/>
      <c r="AA142" s="3"/>
      <c r="AB142" s="3"/>
      <c r="AC142" s="3"/>
      <c r="AD142" s="3"/>
      <c r="AE142" s="3"/>
      <c r="AF142" s="1"/>
      <c r="AG142" s="1"/>
      <c r="AH142" s="1"/>
      <c r="AI142" s="1"/>
      <c r="AJ142" s="1"/>
      <c r="AK142" s="1"/>
      <c r="AL142" s="1"/>
      <c r="AM142" s="86"/>
      <c r="AN142" s="1"/>
      <c r="AO142" s="1"/>
      <c r="AP142" s="1"/>
      <c r="AQ142" s="86"/>
      <c r="AR142" s="9"/>
      <c r="AS142" s="9"/>
      <c r="AT142" s="9"/>
      <c r="AU142" s="9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</row>
    <row r="143" spans="1:81" ht="18.75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86"/>
      <c r="T143" s="1"/>
      <c r="U143" s="1"/>
      <c r="V143" s="89"/>
      <c r="W143" s="3"/>
      <c r="X143" s="3"/>
      <c r="Y143" s="3"/>
      <c r="Z143" s="3"/>
      <c r="AA143" s="3"/>
      <c r="AB143" s="3"/>
      <c r="AC143" s="3"/>
      <c r="AD143" s="3"/>
      <c r="AE143" s="3"/>
      <c r="AF143" s="1"/>
      <c r="AG143" s="1"/>
      <c r="AH143" s="1"/>
      <c r="AI143" s="1"/>
      <c r="AJ143" s="1"/>
      <c r="AK143" s="1"/>
      <c r="AL143" s="1"/>
      <c r="AM143" s="86"/>
      <c r="AN143" s="1"/>
      <c r="AO143" s="1"/>
      <c r="AP143" s="1"/>
      <c r="AQ143" s="86"/>
      <c r="AR143" s="9"/>
      <c r="AS143" s="9"/>
      <c r="AT143" s="9"/>
      <c r="AU143" s="9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</row>
    <row r="144" spans="1:81" ht="18.75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86"/>
      <c r="T144" s="1"/>
      <c r="U144" s="1"/>
      <c r="V144" s="89"/>
      <c r="W144" s="3"/>
      <c r="X144" s="3"/>
      <c r="Y144" s="3"/>
      <c r="Z144" s="3"/>
      <c r="AA144" s="3"/>
      <c r="AB144" s="3"/>
      <c r="AC144" s="3"/>
      <c r="AD144" s="3"/>
      <c r="AE144" s="3"/>
      <c r="AF144" s="1"/>
      <c r="AG144" s="1"/>
      <c r="AH144" s="1"/>
      <c r="AI144" s="1"/>
      <c r="AJ144" s="1"/>
      <c r="AK144" s="1"/>
      <c r="AL144" s="1"/>
      <c r="AM144" s="86"/>
      <c r="AN144" s="1"/>
      <c r="AO144" s="1"/>
      <c r="AP144" s="1"/>
      <c r="AQ144" s="86"/>
      <c r="AR144" s="9"/>
      <c r="AS144" s="9"/>
      <c r="AT144" s="9"/>
      <c r="AU144" s="9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</row>
    <row r="145" spans="1:81" ht="18.75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86"/>
      <c r="T145" s="1"/>
      <c r="U145" s="1"/>
      <c r="V145" s="89"/>
      <c r="W145" s="3"/>
      <c r="X145" s="3"/>
      <c r="Y145" s="3"/>
      <c r="Z145" s="3"/>
      <c r="AA145" s="3"/>
      <c r="AB145" s="3"/>
      <c r="AC145" s="3"/>
      <c r="AD145" s="3"/>
      <c r="AE145" s="3"/>
      <c r="AF145" s="1"/>
      <c r="AG145" s="1"/>
      <c r="AH145" s="1"/>
      <c r="AI145" s="1"/>
      <c r="AJ145" s="1"/>
      <c r="AK145" s="1"/>
      <c r="AL145" s="1"/>
      <c r="AM145" s="86"/>
      <c r="AN145" s="1"/>
      <c r="AO145" s="1"/>
      <c r="AP145" s="1"/>
      <c r="AQ145" s="86"/>
      <c r="AR145" s="9"/>
      <c r="AS145" s="9"/>
      <c r="AT145" s="9"/>
      <c r="AU145" s="9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</row>
    <row r="146" spans="1:81" ht="18.75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86"/>
      <c r="T146" s="1"/>
      <c r="U146" s="1"/>
      <c r="V146" s="89"/>
      <c r="W146" s="3"/>
      <c r="X146" s="3"/>
      <c r="Y146" s="3"/>
      <c r="Z146" s="3"/>
      <c r="AA146" s="3"/>
      <c r="AB146" s="3"/>
      <c r="AC146" s="3"/>
      <c r="AD146" s="3"/>
      <c r="AE146" s="3"/>
      <c r="AF146" s="1"/>
      <c r="AG146" s="1"/>
      <c r="AH146" s="1"/>
      <c r="AI146" s="1"/>
      <c r="AJ146" s="1"/>
      <c r="AK146" s="1"/>
      <c r="AL146" s="1"/>
      <c r="AM146" s="86"/>
      <c r="AN146" s="1"/>
      <c r="AO146" s="1"/>
      <c r="AP146" s="1"/>
      <c r="AQ146" s="86"/>
      <c r="AR146" s="9"/>
      <c r="AS146" s="9"/>
      <c r="AT146" s="9"/>
      <c r="AU146" s="9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</row>
    <row r="147" spans="1:81" ht="18.75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86"/>
      <c r="T147" s="1"/>
      <c r="U147" s="1"/>
      <c r="V147" s="89"/>
      <c r="W147" s="3"/>
      <c r="X147" s="3"/>
      <c r="Y147" s="3"/>
      <c r="Z147" s="3"/>
      <c r="AA147" s="3"/>
      <c r="AB147" s="3"/>
      <c r="AC147" s="3"/>
      <c r="AD147" s="3"/>
      <c r="AE147" s="3"/>
      <c r="AF147" s="1"/>
      <c r="AG147" s="1"/>
      <c r="AH147" s="1"/>
      <c r="AI147" s="1"/>
      <c r="AJ147" s="1"/>
      <c r="AK147" s="1"/>
      <c r="AL147" s="1"/>
      <c r="AM147" s="86"/>
      <c r="AN147" s="1"/>
      <c r="AO147" s="1"/>
      <c r="AP147" s="1"/>
      <c r="AQ147" s="86"/>
      <c r="AR147" s="9"/>
      <c r="AS147" s="9"/>
      <c r="AT147" s="9"/>
      <c r="AU147" s="9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</row>
    <row r="148" spans="1:81" ht="18.75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86"/>
      <c r="T148" s="1"/>
      <c r="U148" s="1"/>
      <c r="V148" s="89"/>
      <c r="W148" s="3"/>
      <c r="X148" s="3"/>
      <c r="Y148" s="3"/>
      <c r="Z148" s="3"/>
      <c r="AA148" s="3"/>
      <c r="AB148" s="3"/>
      <c r="AC148" s="3"/>
      <c r="AD148" s="3"/>
      <c r="AE148" s="3"/>
      <c r="AF148" s="1"/>
      <c r="AG148" s="1"/>
      <c r="AH148" s="1"/>
      <c r="AI148" s="1"/>
      <c r="AJ148" s="1"/>
      <c r="AK148" s="1"/>
      <c r="AL148" s="1"/>
      <c r="AM148" s="86"/>
      <c r="AN148" s="1"/>
      <c r="AO148" s="1"/>
      <c r="AP148" s="1"/>
      <c r="AQ148" s="86"/>
      <c r="AR148" s="9"/>
      <c r="AS148" s="9"/>
      <c r="AT148" s="9"/>
      <c r="AU148" s="9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</row>
    <row r="149" spans="1:81" ht="18.75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86"/>
      <c r="T149" s="1"/>
      <c r="U149" s="1"/>
      <c r="V149" s="89"/>
      <c r="W149" s="3"/>
      <c r="X149" s="3"/>
      <c r="Y149" s="3"/>
      <c r="Z149" s="3"/>
      <c r="AA149" s="3"/>
      <c r="AB149" s="3"/>
      <c r="AC149" s="3"/>
      <c r="AD149" s="3"/>
      <c r="AE149" s="3"/>
      <c r="AF149" s="1"/>
      <c r="AG149" s="1"/>
      <c r="AH149" s="1"/>
      <c r="AI149" s="1"/>
      <c r="AJ149" s="1"/>
      <c r="AK149" s="1"/>
      <c r="AL149" s="1"/>
      <c r="AM149" s="86"/>
      <c r="AN149" s="1"/>
      <c r="AO149" s="1"/>
      <c r="AP149" s="1"/>
      <c r="AQ149" s="86"/>
      <c r="AR149" s="9"/>
      <c r="AS149" s="9"/>
      <c r="AT149" s="9"/>
      <c r="AU149" s="9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</row>
    <row r="150" spans="1:81" ht="18.75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86"/>
      <c r="T150" s="1"/>
      <c r="U150" s="1"/>
      <c r="V150" s="89"/>
      <c r="W150" s="3"/>
      <c r="X150" s="3"/>
      <c r="Y150" s="3"/>
      <c r="Z150" s="3"/>
      <c r="AA150" s="3"/>
      <c r="AB150" s="3"/>
      <c r="AC150" s="3"/>
      <c r="AD150" s="3"/>
      <c r="AE150" s="3"/>
      <c r="AF150" s="1"/>
      <c r="AG150" s="1"/>
      <c r="AH150" s="1"/>
      <c r="AI150" s="1"/>
      <c r="AJ150" s="1"/>
      <c r="AK150" s="1"/>
      <c r="AL150" s="1"/>
      <c r="AM150" s="86"/>
      <c r="AN150" s="1"/>
      <c r="AO150" s="1"/>
      <c r="AP150" s="1"/>
      <c r="AQ150" s="86"/>
      <c r="AR150" s="9"/>
      <c r="AS150" s="9"/>
      <c r="AT150" s="9"/>
      <c r="AU150" s="9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</row>
    <row r="151" spans="1:81" ht="18.75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86"/>
      <c r="T151" s="1"/>
      <c r="U151" s="1"/>
      <c r="V151" s="89"/>
      <c r="W151" s="3"/>
      <c r="X151" s="3"/>
      <c r="Y151" s="3"/>
      <c r="Z151" s="3"/>
      <c r="AA151" s="3"/>
      <c r="AB151" s="3"/>
      <c r="AC151" s="3"/>
      <c r="AD151" s="3"/>
      <c r="AE151" s="3"/>
      <c r="AF151" s="1"/>
      <c r="AG151" s="1"/>
      <c r="AH151" s="1"/>
      <c r="AI151" s="1"/>
      <c r="AJ151" s="1"/>
      <c r="AK151" s="1"/>
      <c r="AL151" s="1"/>
      <c r="AM151" s="86"/>
      <c r="AN151" s="1"/>
      <c r="AO151" s="1"/>
      <c r="AP151" s="1"/>
      <c r="AQ151" s="86"/>
      <c r="AR151" s="9"/>
      <c r="AS151" s="9"/>
      <c r="AT151" s="9"/>
      <c r="AU151" s="9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</row>
    <row r="152" spans="1:81" ht="18.75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86"/>
      <c r="T152" s="1"/>
      <c r="U152" s="1"/>
      <c r="V152" s="89"/>
      <c r="W152" s="3"/>
      <c r="X152" s="3"/>
      <c r="Y152" s="3"/>
      <c r="Z152" s="3"/>
      <c r="AA152" s="3"/>
      <c r="AB152" s="3"/>
      <c r="AC152" s="3"/>
      <c r="AD152" s="3"/>
      <c r="AE152" s="3"/>
      <c r="AF152" s="1"/>
      <c r="AG152" s="1"/>
      <c r="AH152" s="1"/>
      <c r="AI152" s="1"/>
      <c r="AJ152" s="1"/>
      <c r="AK152" s="1"/>
      <c r="AL152" s="1"/>
      <c r="AM152" s="86"/>
      <c r="AN152" s="1"/>
      <c r="AO152" s="1"/>
      <c r="AP152" s="1"/>
      <c r="AQ152" s="86"/>
      <c r="AR152" s="9"/>
      <c r="AS152" s="9"/>
      <c r="AT152" s="9"/>
      <c r="AU152" s="9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</row>
    <row r="153" spans="1:81" ht="18.75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86"/>
      <c r="T153" s="1"/>
      <c r="U153" s="1"/>
      <c r="V153" s="89"/>
      <c r="W153" s="3"/>
      <c r="X153" s="3"/>
      <c r="Y153" s="3"/>
      <c r="Z153" s="3"/>
      <c r="AA153" s="3"/>
      <c r="AB153" s="3"/>
      <c r="AC153" s="3"/>
      <c r="AD153" s="3"/>
      <c r="AE153" s="3"/>
      <c r="AF153" s="1"/>
      <c r="AG153" s="1"/>
      <c r="AH153" s="1"/>
      <c r="AI153" s="1"/>
      <c r="AJ153" s="1"/>
      <c r="AK153" s="1"/>
      <c r="AL153" s="1"/>
      <c r="AM153" s="86"/>
      <c r="AN153" s="1"/>
      <c r="AO153" s="1"/>
      <c r="AP153" s="1"/>
      <c r="AQ153" s="86"/>
      <c r="AR153" s="9"/>
      <c r="AS153" s="9"/>
      <c r="AT153" s="9"/>
      <c r="AU153" s="9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</row>
    <row r="154" spans="1:81" ht="18.75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86"/>
      <c r="T154" s="1"/>
      <c r="U154" s="1"/>
      <c r="V154" s="89"/>
      <c r="W154" s="3"/>
      <c r="X154" s="3"/>
      <c r="Y154" s="3"/>
      <c r="Z154" s="3"/>
      <c r="AA154" s="3"/>
      <c r="AB154" s="3"/>
      <c r="AC154" s="3"/>
      <c r="AD154" s="3"/>
      <c r="AE154" s="3"/>
      <c r="AF154" s="1"/>
      <c r="AG154" s="1"/>
      <c r="AH154" s="1"/>
      <c r="AI154" s="1"/>
      <c r="AJ154" s="1"/>
      <c r="AK154" s="1"/>
      <c r="AL154" s="1"/>
      <c r="AM154" s="86"/>
      <c r="AN154" s="1"/>
      <c r="AO154" s="1"/>
      <c r="AP154" s="1"/>
      <c r="AQ154" s="86"/>
      <c r="AR154" s="9"/>
      <c r="AS154" s="9"/>
      <c r="AT154" s="9"/>
      <c r="AU154" s="9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</row>
    <row r="155" spans="1:81" ht="18.75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86"/>
      <c r="T155" s="1"/>
      <c r="U155" s="1"/>
      <c r="V155" s="89"/>
      <c r="W155" s="3"/>
      <c r="X155" s="3"/>
      <c r="Y155" s="3"/>
      <c r="Z155" s="3"/>
      <c r="AA155" s="3"/>
      <c r="AB155" s="3"/>
      <c r="AC155" s="3"/>
      <c r="AD155" s="3"/>
      <c r="AE155" s="3"/>
      <c r="AF155" s="1"/>
      <c r="AG155" s="1"/>
      <c r="AH155" s="1"/>
      <c r="AI155" s="1"/>
      <c r="AJ155" s="1"/>
      <c r="AK155" s="1"/>
      <c r="AL155" s="1"/>
      <c r="AM155" s="86"/>
      <c r="AN155" s="1"/>
      <c r="AO155" s="1"/>
      <c r="AP155" s="1"/>
      <c r="AQ155" s="86"/>
      <c r="AR155" s="9"/>
      <c r="AS155" s="9"/>
      <c r="AT155" s="9"/>
      <c r="AU155" s="9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</row>
    <row r="156" spans="1:81" ht="18.75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86"/>
      <c r="T156" s="1"/>
      <c r="U156" s="1"/>
      <c r="V156" s="89"/>
      <c r="W156" s="3"/>
      <c r="X156" s="3"/>
      <c r="Y156" s="3"/>
      <c r="Z156" s="3"/>
      <c r="AA156" s="3"/>
      <c r="AB156" s="3"/>
      <c r="AC156" s="3"/>
      <c r="AD156" s="3"/>
      <c r="AE156" s="3"/>
      <c r="AF156" s="1"/>
      <c r="AG156" s="1"/>
      <c r="AH156" s="1"/>
      <c r="AI156" s="1"/>
      <c r="AJ156" s="1"/>
      <c r="AK156" s="1"/>
      <c r="AL156" s="1"/>
      <c r="AM156" s="86"/>
      <c r="AN156" s="1"/>
      <c r="AO156" s="1"/>
      <c r="AP156" s="1"/>
      <c r="AQ156" s="86"/>
      <c r="AR156" s="9"/>
      <c r="AS156" s="9"/>
      <c r="AT156" s="9"/>
      <c r="AU156" s="9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</row>
    <row r="157" spans="1:81" ht="18.75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86"/>
      <c r="T157" s="1"/>
      <c r="U157" s="1"/>
      <c r="V157" s="89"/>
      <c r="W157" s="3"/>
      <c r="X157" s="3"/>
      <c r="Y157" s="3"/>
      <c r="Z157" s="3"/>
      <c r="AA157" s="3"/>
      <c r="AB157" s="3"/>
      <c r="AC157" s="3"/>
      <c r="AD157" s="3"/>
      <c r="AE157" s="3"/>
      <c r="AF157" s="1"/>
      <c r="AG157" s="1"/>
      <c r="AH157" s="1"/>
      <c r="AI157" s="1"/>
      <c r="AJ157" s="1"/>
      <c r="AK157" s="1"/>
      <c r="AL157" s="1"/>
      <c r="AM157" s="86"/>
      <c r="AN157" s="1"/>
      <c r="AO157" s="1"/>
      <c r="AP157" s="1"/>
      <c r="AQ157" s="86"/>
      <c r="AR157" s="9"/>
      <c r="AS157" s="9"/>
      <c r="AT157" s="9"/>
      <c r="AU157" s="9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</row>
    <row r="158" spans="1:81" ht="18.75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86"/>
      <c r="T158" s="1"/>
      <c r="U158" s="1"/>
      <c r="V158" s="89"/>
      <c r="W158" s="3"/>
      <c r="X158" s="3"/>
      <c r="Y158" s="3"/>
      <c r="Z158" s="3"/>
      <c r="AA158" s="3"/>
      <c r="AB158" s="3"/>
      <c r="AC158" s="3"/>
      <c r="AD158" s="3"/>
      <c r="AE158" s="3"/>
      <c r="AF158" s="1"/>
      <c r="AG158" s="1"/>
      <c r="AH158" s="1"/>
      <c r="AI158" s="1"/>
      <c r="AJ158" s="1"/>
      <c r="AK158" s="1"/>
      <c r="AL158" s="1"/>
      <c r="AM158" s="86"/>
      <c r="AN158" s="1"/>
      <c r="AO158" s="1"/>
      <c r="AP158" s="1"/>
      <c r="AQ158" s="86"/>
      <c r="AR158" s="9"/>
      <c r="AS158" s="9"/>
      <c r="AT158" s="9"/>
      <c r="AU158" s="9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</row>
    <row r="159" spans="1:81" ht="18.75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86"/>
      <c r="T159" s="1"/>
      <c r="U159" s="1"/>
      <c r="V159" s="89"/>
      <c r="W159" s="3"/>
      <c r="X159" s="3"/>
      <c r="Y159" s="3"/>
      <c r="Z159" s="3"/>
      <c r="AA159" s="3"/>
      <c r="AB159" s="3"/>
      <c r="AC159" s="3"/>
      <c r="AD159" s="3"/>
      <c r="AE159" s="3"/>
      <c r="AF159" s="1"/>
      <c r="AG159" s="1"/>
      <c r="AH159" s="1"/>
      <c r="AI159" s="1"/>
      <c r="AJ159" s="1"/>
      <c r="AK159" s="1"/>
      <c r="AL159" s="1"/>
      <c r="AM159" s="86"/>
      <c r="AN159" s="1"/>
      <c r="AO159" s="1"/>
      <c r="AP159" s="1"/>
      <c r="AQ159" s="86"/>
      <c r="AR159" s="9"/>
      <c r="AS159" s="9"/>
      <c r="AT159" s="9"/>
      <c r="AU159" s="9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</row>
    <row r="160" spans="1:81" ht="18.75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86"/>
      <c r="T160" s="1"/>
      <c r="U160" s="1"/>
      <c r="V160" s="89"/>
      <c r="W160" s="3"/>
      <c r="X160" s="3"/>
      <c r="Y160" s="3"/>
      <c r="Z160" s="3"/>
      <c r="AA160" s="3"/>
      <c r="AB160" s="3"/>
      <c r="AC160" s="3"/>
      <c r="AD160" s="3"/>
      <c r="AE160" s="3"/>
      <c r="AF160" s="1"/>
      <c r="AG160" s="1"/>
      <c r="AH160" s="1"/>
      <c r="AI160" s="1"/>
      <c r="AJ160" s="1"/>
      <c r="AK160" s="1"/>
      <c r="AL160" s="1"/>
      <c r="AM160" s="86"/>
      <c r="AN160" s="1"/>
      <c r="AO160" s="1"/>
      <c r="AP160" s="1"/>
      <c r="AQ160" s="86"/>
      <c r="AR160" s="9"/>
      <c r="AS160" s="9"/>
      <c r="AT160" s="9"/>
      <c r="AU160" s="9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</row>
    <row r="161" spans="1:81" ht="18.75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86"/>
      <c r="T161" s="1"/>
      <c r="U161" s="1"/>
      <c r="V161" s="89"/>
      <c r="W161" s="3"/>
      <c r="X161" s="3"/>
      <c r="Y161" s="3"/>
      <c r="Z161" s="3"/>
      <c r="AA161" s="3"/>
      <c r="AB161" s="3"/>
      <c r="AC161" s="3"/>
      <c r="AD161" s="3"/>
      <c r="AE161" s="3"/>
      <c r="AF161" s="1"/>
      <c r="AG161" s="1"/>
      <c r="AH161" s="1"/>
      <c r="AI161" s="1"/>
      <c r="AJ161" s="1"/>
      <c r="AK161" s="1"/>
      <c r="AL161" s="1"/>
      <c r="AM161" s="86"/>
      <c r="AN161" s="1"/>
      <c r="AO161" s="1"/>
      <c r="AP161" s="1"/>
      <c r="AQ161" s="86"/>
      <c r="AR161" s="9"/>
      <c r="AS161" s="9"/>
      <c r="AT161" s="9"/>
      <c r="AU161" s="9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</row>
    <row r="162" spans="1:81" ht="18.75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86"/>
      <c r="T162" s="1"/>
      <c r="U162" s="1"/>
      <c r="V162" s="89"/>
      <c r="W162" s="3"/>
      <c r="X162" s="3"/>
      <c r="Y162" s="3"/>
      <c r="Z162" s="3"/>
      <c r="AA162" s="3"/>
      <c r="AB162" s="3"/>
      <c r="AC162" s="3"/>
      <c r="AD162" s="3"/>
      <c r="AE162" s="3"/>
      <c r="AF162" s="1"/>
      <c r="AG162" s="1"/>
      <c r="AH162" s="1"/>
      <c r="AI162" s="1"/>
      <c r="AJ162" s="1"/>
      <c r="AK162" s="1"/>
      <c r="AL162" s="1"/>
      <c r="AM162" s="86"/>
      <c r="AN162" s="1"/>
      <c r="AO162" s="1"/>
      <c r="AP162" s="1"/>
      <c r="AQ162" s="86"/>
      <c r="AR162" s="9"/>
      <c r="AS162" s="9"/>
      <c r="AT162" s="9"/>
      <c r="AU162" s="9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</row>
    <row r="163" spans="1:81" ht="18.75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86"/>
      <c r="T163" s="1"/>
      <c r="U163" s="1"/>
      <c r="V163" s="89"/>
      <c r="W163" s="3"/>
      <c r="X163" s="3"/>
      <c r="Y163" s="3"/>
      <c r="Z163" s="3"/>
      <c r="AA163" s="3"/>
      <c r="AB163" s="3"/>
      <c r="AC163" s="3"/>
      <c r="AD163" s="3"/>
      <c r="AE163" s="3"/>
      <c r="AF163" s="1"/>
      <c r="AG163" s="1"/>
      <c r="AH163" s="1"/>
      <c r="AI163" s="1"/>
      <c r="AJ163" s="1"/>
      <c r="AK163" s="1"/>
      <c r="AL163" s="1"/>
      <c r="AM163" s="86"/>
      <c r="AN163" s="1"/>
      <c r="AO163" s="1"/>
      <c r="AP163" s="1"/>
      <c r="AQ163" s="86"/>
      <c r="AR163" s="9"/>
      <c r="AS163" s="9"/>
      <c r="AT163" s="9"/>
      <c r="AU163" s="9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</row>
    <row r="164" spans="1:81" ht="18.75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86"/>
      <c r="T164" s="1"/>
      <c r="U164" s="1"/>
      <c r="V164" s="89"/>
      <c r="W164" s="3"/>
      <c r="X164" s="3"/>
      <c r="Y164" s="3"/>
      <c r="Z164" s="3"/>
      <c r="AA164" s="3"/>
      <c r="AB164" s="3"/>
      <c r="AC164" s="3"/>
      <c r="AD164" s="3"/>
      <c r="AE164" s="3"/>
      <c r="AF164" s="1"/>
      <c r="AG164" s="1"/>
      <c r="AH164" s="1"/>
      <c r="AI164" s="1"/>
      <c r="AJ164" s="1"/>
      <c r="AK164" s="1"/>
      <c r="AL164" s="1"/>
      <c r="AM164" s="86"/>
      <c r="AN164" s="1"/>
      <c r="AO164" s="1"/>
      <c r="AP164" s="1"/>
      <c r="AQ164" s="86"/>
      <c r="AR164" s="9"/>
      <c r="AS164" s="9"/>
      <c r="AT164" s="9"/>
      <c r="AU164" s="9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</row>
    <row r="165" spans="1:81" ht="18.75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86"/>
      <c r="T165" s="1"/>
      <c r="U165" s="1"/>
      <c r="V165" s="89"/>
      <c r="W165" s="3"/>
      <c r="X165" s="3"/>
      <c r="Y165" s="3"/>
      <c r="Z165" s="3"/>
      <c r="AA165" s="3"/>
      <c r="AB165" s="3"/>
      <c r="AC165" s="3"/>
      <c r="AD165" s="3"/>
      <c r="AE165" s="3"/>
      <c r="AF165" s="1"/>
      <c r="AG165" s="1"/>
      <c r="AH165" s="1"/>
      <c r="AI165" s="1"/>
      <c r="AJ165" s="1"/>
      <c r="AK165" s="1"/>
      <c r="AL165" s="1"/>
      <c r="AM165" s="86"/>
      <c r="AN165" s="1"/>
      <c r="AO165" s="1"/>
      <c r="AP165" s="1"/>
      <c r="AQ165" s="86"/>
      <c r="AR165" s="9"/>
      <c r="AS165" s="9"/>
      <c r="AT165" s="9"/>
      <c r="AU165" s="9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</row>
    <row r="166" spans="1:81" ht="18.75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86"/>
      <c r="T166" s="1"/>
      <c r="U166" s="1"/>
      <c r="V166" s="89"/>
      <c r="W166" s="3"/>
      <c r="X166" s="3"/>
      <c r="Y166" s="3"/>
      <c r="Z166" s="3"/>
      <c r="AA166" s="3"/>
      <c r="AB166" s="3"/>
      <c r="AC166" s="3"/>
      <c r="AD166" s="3"/>
      <c r="AE166" s="3"/>
      <c r="AF166" s="1"/>
      <c r="AG166" s="1"/>
      <c r="AH166" s="1"/>
      <c r="AI166" s="1"/>
      <c r="AJ166" s="1"/>
      <c r="AK166" s="1"/>
      <c r="AL166" s="1"/>
      <c r="AM166" s="86"/>
      <c r="AN166" s="1"/>
      <c r="AO166" s="1"/>
      <c r="AP166" s="1"/>
      <c r="AQ166" s="86"/>
      <c r="AR166" s="9"/>
      <c r="AS166" s="9"/>
      <c r="AT166" s="9"/>
      <c r="AU166" s="9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</row>
    <row r="167" spans="1:81" ht="18.75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86"/>
      <c r="T167" s="1"/>
      <c r="U167" s="1"/>
      <c r="V167" s="89"/>
      <c r="W167" s="3"/>
      <c r="X167" s="3"/>
      <c r="Y167" s="3"/>
      <c r="Z167" s="3"/>
      <c r="AA167" s="3"/>
      <c r="AB167" s="3"/>
      <c r="AC167" s="3"/>
      <c r="AD167" s="3"/>
      <c r="AE167" s="3"/>
      <c r="AF167" s="1"/>
      <c r="AG167" s="1"/>
      <c r="AH167" s="1"/>
      <c r="AI167" s="1"/>
      <c r="AJ167" s="1"/>
      <c r="AK167" s="1"/>
      <c r="AL167" s="1"/>
      <c r="AM167" s="86"/>
      <c r="AN167" s="1"/>
      <c r="AO167" s="1"/>
      <c r="AP167" s="1"/>
      <c r="AQ167" s="86"/>
      <c r="AR167" s="9"/>
      <c r="AS167" s="9"/>
      <c r="AT167" s="9"/>
      <c r="AU167" s="9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</row>
    <row r="168" spans="1:81" ht="18.75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86"/>
      <c r="T168" s="1"/>
      <c r="U168" s="1"/>
      <c r="V168" s="89"/>
      <c r="W168" s="3"/>
      <c r="X168" s="3"/>
      <c r="Y168" s="3"/>
      <c r="Z168" s="3"/>
      <c r="AA168" s="3"/>
      <c r="AB168" s="3"/>
      <c r="AC168" s="3"/>
      <c r="AD168" s="3"/>
      <c r="AE168" s="3"/>
      <c r="AF168" s="1"/>
      <c r="AG168" s="1"/>
      <c r="AH168" s="1"/>
      <c r="AI168" s="1"/>
      <c r="AJ168" s="1"/>
      <c r="AK168" s="1"/>
      <c r="AL168" s="1"/>
      <c r="AM168" s="86"/>
      <c r="AN168" s="1"/>
      <c r="AO168" s="1"/>
      <c r="AP168" s="1"/>
      <c r="AQ168" s="86"/>
      <c r="AR168" s="9"/>
      <c r="AS168" s="9"/>
      <c r="AT168" s="9"/>
      <c r="AU168" s="9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</row>
    <row r="169" spans="1:81" ht="18.75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86"/>
      <c r="T169" s="1"/>
      <c r="U169" s="1"/>
      <c r="V169" s="89"/>
      <c r="W169" s="3"/>
      <c r="X169" s="3"/>
      <c r="Y169" s="3"/>
      <c r="Z169" s="3"/>
      <c r="AA169" s="3"/>
      <c r="AB169" s="3"/>
      <c r="AC169" s="3"/>
      <c r="AD169" s="3"/>
      <c r="AE169" s="3"/>
      <c r="AF169" s="1"/>
      <c r="AG169" s="1"/>
      <c r="AH169" s="1"/>
      <c r="AI169" s="1"/>
      <c r="AJ169" s="1"/>
      <c r="AK169" s="1"/>
      <c r="AL169" s="1"/>
      <c r="AM169" s="86"/>
      <c r="AN169" s="1"/>
      <c r="AO169" s="1"/>
      <c r="AP169" s="1"/>
      <c r="AQ169" s="86"/>
      <c r="AR169" s="9"/>
      <c r="AS169" s="9"/>
      <c r="AT169" s="9"/>
      <c r="AU169" s="9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</row>
    <row r="170" spans="1:81" ht="18.75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86"/>
      <c r="T170" s="1"/>
      <c r="U170" s="1"/>
      <c r="V170" s="89"/>
      <c r="W170" s="3"/>
      <c r="X170" s="3"/>
      <c r="Y170" s="3"/>
      <c r="Z170" s="3"/>
      <c r="AA170" s="3"/>
      <c r="AB170" s="3"/>
      <c r="AC170" s="3"/>
      <c r="AD170" s="3"/>
      <c r="AE170" s="3"/>
      <c r="AF170" s="1"/>
      <c r="AG170" s="1"/>
      <c r="AH170" s="1"/>
      <c r="AI170" s="1"/>
      <c r="AJ170" s="1"/>
      <c r="AK170" s="1"/>
      <c r="AL170" s="1"/>
      <c r="AM170" s="86"/>
      <c r="AN170" s="1"/>
      <c r="AO170" s="1"/>
      <c r="AP170" s="1"/>
      <c r="AQ170" s="86"/>
      <c r="AR170" s="9"/>
      <c r="AS170" s="9"/>
      <c r="AT170" s="9"/>
      <c r="AU170" s="9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</row>
    <row r="171" spans="1:81" ht="18.75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86"/>
      <c r="T171" s="1"/>
      <c r="U171" s="1"/>
      <c r="V171" s="89"/>
      <c r="W171" s="3"/>
      <c r="X171" s="3"/>
      <c r="Y171" s="3"/>
      <c r="Z171" s="3"/>
      <c r="AA171" s="3"/>
      <c r="AB171" s="3"/>
      <c r="AC171" s="3"/>
      <c r="AD171" s="3"/>
      <c r="AE171" s="3"/>
      <c r="AF171" s="1"/>
      <c r="AG171" s="1"/>
      <c r="AH171" s="1"/>
      <c r="AI171" s="1"/>
      <c r="AJ171" s="1"/>
      <c r="AK171" s="1"/>
      <c r="AL171" s="1"/>
      <c r="AM171" s="86"/>
      <c r="AN171" s="1"/>
      <c r="AO171" s="1"/>
      <c r="AP171" s="1"/>
      <c r="AQ171" s="86"/>
      <c r="AR171" s="9"/>
      <c r="AS171" s="9"/>
      <c r="AT171" s="9"/>
      <c r="AU171" s="9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</row>
    <row r="172" spans="1:81" ht="18.75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86"/>
      <c r="T172" s="1"/>
      <c r="U172" s="1"/>
      <c r="V172" s="89"/>
      <c r="W172" s="3"/>
      <c r="X172" s="3"/>
      <c r="Y172" s="3"/>
      <c r="Z172" s="3"/>
      <c r="AA172" s="3"/>
      <c r="AB172" s="3"/>
      <c r="AC172" s="3"/>
      <c r="AD172" s="3"/>
      <c r="AE172" s="3"/>
      <c r="AF172" s="1"/>
      <c r="AG172" s="1"/>
      <c r="AH172" s="1"/>
      <c r="AI172" s="1"/>
      <c r="AJ172" s="1"/>
      <c r="AK172" s="1"/>
      <c r="AL172" s="1"/>
      <c r="AM172" s="86"/>
      <c r="AN172" s="1"/>
      <c r="AO172" s="1"/>
      <c r="AP172" s="1"/>
      <c r="AQ172" s="86"/>
      <c r="AR172" s="9"/>
      <c r="AS172" s="9"/>
      <c r="AT172" s="9"/>
      <c r="AU172" s="9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</row>
    <row r="173" spans="1:81" ht="18.75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86"/>
      <c r="T173" s="1"/>
      <c r="U173" s="1"/>
      <c r="V173" s="89"/>
      <c r="W173" s="3"/>
      <c r="X173" s="3"/>
      <c r="Y173" s="3"/>
      <c r="Z173" s="3"/>
      <c r="AA173" s="3"/>
      <c r="AB173" s="3"/>
      <c r="AC173" s="3"/>
      <c r="AD173" s="3"/>
      <c r="AE173" s="3"/>
      <c r="AF173" s="1"/>
      <c r="AG173" s="1"/>
      <c r="AH173" s="1"/>
      <c r="AI173" s="1"/>
      <c r="AJ173" s="1"/>
      <c r="AK173" s="1"/>
      <c r="AL173" s="1"/>
      <c r="AM173" s="86"/>
      <c r="AN173" s="1"/>
      <c r="AO173" s="1"/>
      <c r="AP173" s="1"/>
      <c r="AQ173" s="86"/>
      <c r="AR173" s="9"/>
      <c r="AS173" s="9"/>
      <c r="AT173" s="9"/>
      <c r="AU173" s="9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</row>
    <row r="174" spans="1:81" ht="18.75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86"/>
      <c r="T174" s="1"/>
      <c r="U174" s="1"/>
      <c r="V174" s="89"/>
      <c r="W174" s="3"/>
      <c r="X174" s="3"/>
      <c r="Y174" s="3"/>
      <c r="Z174" s="3"/>
      <c r="AA174" s="3"/>
      <c r="AB174" s="3"/>
      <c r="AC174" s="3"/>
      <c r="AD174" s="3"/>
      <c r="AE174" s="3"/>
      <c r="AF174" s="1"/>
      <c r="AG174" s="1"/>
      <c r="AH174" s="1"/>
      <c r="AI174" s="1"/>
      <c r="AJ174" s="1"/>
      <c r="AK174" s="1"/>
      <c r="AL174" s="1"/>
      <c r="AM174" s="86"/>
      <c r="AN174" s="1"/>
      <c r="AO174" s="1"/>
      <c r="AP174" s="1"/>
      <c r="AQ174" s="86"/>
      <c r="AR174" s="9"/>
      <c r="AS174" s="9"/>
      <c r="AT174" s="9"/>
      <c r="AU174" s="9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</row>
    <row r="175" spans="1:81" ht="18.75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86"/>
      <c r="T175" s="1"/>
      <c r="U175" s="1"/>
      <c r="V175" s="89"/>
      <c r="W175" s="3"/>
      <c r="X175" s="3"/>
      <c r="Y175" s="3"/>
      <c r="Z175" s="3"/>
      <c r="AA175" s="3"/>
      <c r="AB175" s="3"/>
      <c r="AC175" s="3"/>
      <c r="AD175" s="3"/>
      <c r="AE175" s="3"/>
      <c r="AF175" s="1"/>
      <c r="AG175" s="1"/>
      <c r="AH175" s="1"/>
      <c r="AI175" s="1"/>
      <c r="AJ175" s="1"/>
      <c r="AK175" s="1"/>
      <c r="AL175" s="1"/>
      <c r="AM175" s="86"/>
      <c r="AN175" s="1"/>
      <c r="AO175" s="1"/>
      <c r="AP175" s="1"/>
      <c r="AQ175" s="86"/>
      <c r="AR175" s="9"/>
      <c r="AS175" s="9"/>
      <c r="AT175" s="9"/>
      <c r="AU175" s="9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</row>
    <row r="176" spans="1:81" ht="18.75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86"/>
      <c r="T176" s="1"/>
      <c r="U176" s="1"/>
      <c r="V176" s="89"/>
      <c r="W176" s="3"/>
      <c r="X176" s="3"/>
      <c r="Y176" s="3"/>
      <c r="Z176" s="3"/>
      <c r="AA176" s="3"/>
      <c r="AB176" s="3"/>
      <c r="AC176" s="3"/>
      <c r="AD176" s="3"/>
      <c r="AE176" s="3"/>
      <c r="AF176" s="1"/>
      <c r="AG176" s="1"/>
      <c r="AH176" s="1"/>
      <c r="AI176" s="1"/>
      <c r="AJ176" s="1"/>
      <c r="AK176" s="1"/>
      <c r="AL176" s="1"/>
      <c r="AM176" s="86"/>
      <c r="AN176" s="1"/>
      <c r="AO176" s="1"/>
      <c r="AP176" s="1"/>
      <c r="AQ176" s="86"/>
      <c r="AR176" s="9"/>
      <c r="AS176" s="9"/>
      <c r="AT176" s="9"/>
      <c r="AU176" s="9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</row>
    <row r="177" spans="1:81" ht="18.75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86"/>
      <c r="T177" s="1"/>
      <c r="U177" s="1"/>
      <c r="V177" s="89"/>
      <c r="W177" s="3"/>
      <c r="X177" s="3"/>
      <c r="Y177" s="3"/>
      <c r="Z177" s="3"/>
      <c r="AA177" s="3"/>
      <c r="AB177" s="3"/>
      <c r="AC177" s="3"/>
      <c r="AD177" s="3"/>
      <c r="AE177" s="3"/>
      <c r="AF177" s="1"/>
      <c r="AG177" s="1"/>
      <c r="AH177" s="1"/>
      <c r="AI177" s="1"/>
      <c r="AJ177" s="1"/>
      <c r="AK177" s="1"/>
      <c r="AL177" s="1"/>
      <c r="AM177" s="86"/>
      <c r="AN177" s="1"/>
      <c r="AO177" s="1"/>
      <c r="AP177" s="1"/>
      <c r="AQ177" s="86"/>
      <c r="AR177" s="9"/>
      <c r="AS177" s="9"/>
      <c r="AT177" s="9"/>
      <c r="AU177" s="9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</row>
    <row r="178" spans="1:81" ht="18.75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86"/>
      <c r="T178" s="1"/>
      <c r="U178" s="1"/>
      <c r="V178" s="89"/>
      <c r="W178" s="3"/>
      <c r="X178" s="3"/>
      <c r="Y178" s="3"/>
      <c r="Z178" s="3"/>
      <c r="AA178" s="3"/>
      <c r="AB178" s="3"/>
      <c r="AC178" s="3"/>
      <c r="AD178" s="3"/>
      <c r="AE178" s="3"/>
      <c r="AF178" s="1"/>
      <c r="AG178" s="1"/>
      <c r="AH178" s="1"/>
      <c r="AI178" s="1"/>
      <c r="AJ178" s="1"/>
      <c r="AK178" s="1"/>
      <c r="AL178" s="1"/>
      <c r="AM178" s="86"/>
      <c r="AN178" s="1"/>
      <c r="AO178" s="1"/>
      <c r="AP178" s="1"/>
      <c r="AQ178" s="86"/>
      <c r="AR178" s="9"/>
      <c r="AS178" s="9"/>
      <c r="AT178" s="9"/>
      <c r="AU178" s="9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</row>
    <row r="179" spans="1:81" ht="18.75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86"/>
      <c r="T179" s="1"/>
      <c r="U179" s="1"/>
      <c r="V179" s="89"/>
      <c r="W179" s="3"/>
      <c r="X179" s="3"/>
      <c r="Y179" s="3"/>
      <c r="Z179" s="3"/>
      <c r="AA179" s="3"/>
      <c r="AB179" s="3"/>
      <c r="AC179" s="3"/>
      <c r="AD179" s="3"/>
      <c r="AE179" s="3"/>
      <c r="AF179" s="1"/>
      <c r="AG179" s="1"/>
      <c r="AH179" s="1"/>
      <c r="AI179" s="1"/>
      <c r="AJ179" s="1"/>
      <c r="AK179" s="1"/>
      <c r="AL179" s="1"/>
      <c r="AM179" s="86"/>
      <c r="AN179" s="1"/>
      <c r="AO179" s="1"/>
      <c r="AP179" s="1"/>
      <c r="AQ179" s="86"/>
      <c r="AR179" s="9"/>
      <c r="AS179" s="9"/>
      <c r="AT179" s="9"/>
      <c r="AU179" s="9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</row>
    <row r="180" spans="1:81" ht="18.75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86"/>
      <c r="T180" s="1"/>
      <c r="U180" s="1"/>
      <c r="V180" s="89"/>
      <c r="W180" s="3"/>
      <c r="X180" s="3"/>
      <c r="Y180" s="3"/>
      <c r="Z180" s="3"/>
      <c r="AA180" s="3"/>
      <c r="AB180" s="3"/>
      <c r="AC180" s="3"/>
      <c r="AD180" s="3"/>
      <c r="AE180" s="3"/>
      <c r="AF180" s="1"/>
      <c r="AG180" s="1"/>
      <c r="AH180" s="1"/>
      <c r="AI180" s="1"/>
      <c r="AJ180" s="1"/>
      <c r="AK180" s="1"/>
      <c r="AL180" s="1"/>
      <c r="AM180" s="86"/>
      <c r="AN180" s="1"/>
      <c r="AO180" s="1"/>
      <c r="AP180" s="1"/>
      <c r="AQ180" s="86"/>
      <c r="AR180" s="9"/>
      <c r="AS180" s="9"/>
      <c r="AT180" s="9"/>
      <c r="AU180" s="9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</row>
    <row r="181" spans="1:81" ht="18.75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86"/>
      <c r="T181" s="1"/>
      <c r="U181" s="1"/>
      <c r="V181" s="89"/>
      <c r="W181" s="3"/>
      <c r="X181" s="3"/>
      <c r="Y181" s="3"/>
      <c r="Z181" s="3"/>
      <c r="AA181" s="3"/>
      <c r="AB181" s="3"/>
      <c r="AC181" s="3"/>
      <c r="AD181" s="3"/>
      <c r="AE181" s="3"/>
      <c r="AF181" s="1"/>
      <c r="AG181" s="1"/>
      <c r="AH181" s="1"/>
      <c r="AI181" s="1"/>
      <c r="AJ181" s="1"/>
      <c r="AK181" s="1"/>
      <c r="AL181" s="1"/>
      <c r="AM181" s="86"/>
      <c r="AN181" s="1"/>
      <c r="AO181" s="1"/>
      <c r="AP181" s="1"/>
      <c r="AQ181" s="86"/>
      <c r="AR181" s="9"/>
      <c r="AS181" s="9"/>
      <c r="AT181" s="9"/>
      <c r="AU181" s="9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</row>
    <row r="182" spans="1:81" ht="18.75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86"/>
      <c r="T182" s="1"/>
      <c r="U182" s="1"/>
      <c r="V182" s="89"/>
      <c r="W182" s="3"/>
      <c r="X182" s="3"/>
      <c r="Y182" s="3"/>
      <c r="Z182" s="3"/>
      <c r="AA182" s="3"/>
      <c r="AB182" s="3"/>
      <c r="AC182" s="3"/>
      <c r="AD182" s="3"/>
      <c r="AE182" s="3"/>
      <c r="AF182" s="1"/>
      <c r="AG182" s="1"/>
      <c r="AH182" s="1"/>
      <c r="AI182" s="1"/>
      <c r="AJ182" s="1"/>
      <c r="AK182" s="1"/>
      <c r="AL182" s="1"/>
      <c r="AM182" s="86"/>
      <c r="AN182" s="1"/>
      <c r="AO182" s="1"/>
      <c r="AP182" s="1"/>
      <c r="AQ182" s="86"/>
      <c r="AR182" s="9"/>
      <c r="AS182" s="9"/>
      <c r="AT182" s="9"/>
      <c r="AU182" s="9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</row>
    <row r="183" spans="1:81" ht="18.75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86"/>
      <c r="T183" s="1"/>
      <c r="U183" s="1"/>
      <c r="V183" s="89"/>
      <c r="W183" s="3"/>
      <c r="X183" s="3"/>
      <c r="Y183" s="3"/>
      <c r="Z183" s="3"/>
      <c r="AA183" s="3"/>
      <c r="AB183" s="3"/>
      <c r="AC183" s="3"/>
      <c r="AD183" s="3"/>
      <c r="AE183" s="3"/>
      <c r="AF183" s="1"/>
      <c r="AG183" s="1"/>
      <c r="AH183" s="1"/>
      <c r="AI183" s="1"/>
      <c r="AJ183" s="1"/>
      <c r="AK183" s="1"/>
      <c r="AL183" s="1"/>
      <c r="AM183" s="86"/>
      <c r="AN183" s="1"/>
      <c r="AO183" s="1"/>
      <c r="AP183" s="1"/>
      <c r="AQ183" s="86"/>
      <c r="AR183" s="9"/>
      <c r="AS183" s="9"/>
      <c r="AT183" s="9"/>
      <c r="AU183" s="9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</row>
    <row r="184" spans="1:81" ht="18.75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86"/>
      <c r="T184" s="1"/>
      <c r="U184" s="1"/>
      <c r="V184" s="89"/>
      <c r="W184" s="3"/>
      <c r="X184" s="3"/>
      <c r="Y184" s="3"/>
      <c r="Z184" s="3"/>
      <c r="AA184" s="3"/>
      <c r="AB184" s="3"/>
      <c r="AC184" s="3"/>
      <c r="AD184" s="3"/>
      <c r="AE184" s="3"/>
      <c r="AF184" s="1"/>
      <c r="AG184" s="1"/>
      <c r="AH184" s="1"/>
      <c r="AI184" s="1"/>
      <c r="AJ184" s="1"/>
      <c r="AK184" s="1"/>
      <c r="AL184" s="1"/>
      <c r="AM184" s="86"/>
      <c r="AN184" s="1"/>
      <c r="AO184" s="1"/>
      <c r="AP184" s="1"/>
      <c r="AQ184" s="86"/>
      <c r="AR184" s="9"/>
      <c r="AS184" s="9"/>
      <c r="AT184" s="9"/>
      <c r="AU184" s="9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</row>
    <row r="185" spans="1:81" ht="18.75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86"/>
      <c r="T185" s="1"/>
      <c r="U185" s="1"/>
      <c r="V185" s="89"/>
      <c r="W185" s="3"/>
      <c r="X185" s="3"/>
      <c r="Y185" s="3"/>
      <c r="Z185" s="3"/>
      <c r="AA185" s="3"/>
      <c r="AB185" s="3"/>
      <c r="AC185" s="3"/>
      <c r="AD185" s="3"/>
      <c r="AE185" s="3"/>
      <c r="AF185" s="1"/>
      <c r="AG185" s="1"/>
      <c r="AH185" s="1"/>
      <c r="AI185" s="1"/>
      <c r="AJ185" s="1"/>
      <c r="AK185" s="1"/>
      <c r="AL185" s="1"/>
      <c r="AM185" s="86"/>
      <c r="AN185" s="1"/>
      <c r="AO185" s="1"/>
      <c r="AP185" s="1"/>
      <c r="AQ185" s="86"/>
      <c r="AR185" s="9"/>
      <c r="AS185" s="9"/>
      <c r="AT185" s="9"/>
      <c r="AU185" s="9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</row>
    <row r="186" spans="1:81" ht="18.75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86"/>
      <c r="T186" s="1"/>
      <c r="U186" s="1"/>
      <c r="V186" s="89"/>
      <c r="W186" s="3"/>
      <c r="X186" s="3"/>
      <c r="Y186" s="3"/>
      <c r="Z186" s="3"/>
      <c r="AA186" s="3"/>
      <c r="AB186" s="3"/>
      <c r="AC186" s="3"/>
      <c r="AD186" s="3"/>
      <c r="AE186" s="3"/>
      <c r="AF186" s="1"/>
      <c r="AG186" s="1"/>
      <c r="AH186" s="1"/>
      <c r="AI186" s="1"/>
      <c r="AJ186" s="1"/>
      <c r="AK186" s="1"/>
      <c r="AL186" s="1"/>
      <c r="AM186" s="86"/>
      <c r="AN186" s="1"/>
      <c r="AO186" s="1"/>
      <c r="AP186" s="1"/>
      <c r="AQ186" s="86"/>
      <c r="AR186" s="9"/>
      <c r="AS186" s="9"/>
      <c r="AT186" s="9"/>
      <c r="AU186" s="9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</row>
    <row r="187" spans="1:81" ht="18.75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86"/>
      <c r="T187" s="1"/>
      <c r="U187" s="1"/>
      <c r="V187" s="89"/>
      <c r="W187" s="3"/>
      <c r="X187" s="3"/>
      <c r="Y187" s="3"/>
      <c r="Z187" s="3"/>
      <c r="AA187" s="3"/>
      <c r="AB187" s="3"/>
      <c r="AC187" s="3"/>
      <c r="AD187" s="3"/>
      <c r="AE187" s="3"/>
      <c r="AF187" s="1"/>
      <c r="AG187" s="1"/>
      <c r="AH187" s="1"/>
      <c r="AI187" s="1"/>
      <c r="AJ187" s="1"/>
      <c r="AK187" s="1"/>
      <c r="AL187" s="1"/>
      <c r="AM187" s="86"/>
      <c r="AN187" s="1"/>
      <c r="AO187" s="1"/>
      <c r="AP187" s="1"/>
      <c r="AQ187" s="86"/>
      <c r="AR187" s="9"/>
      <c r="AS187" s="9"/>
      <c r="AT187" s="9"/>
      <c r="AU187" s="9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</row>
    <row r="188" spans="1:81" ht="18.75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86"/>
      <c r="T188" s="1"/>
      <c r="U188" s="1"/>
      <c r="V188" s="89"/>
      <c r="W188" s="3"/>
      <c r="X188" s="3"/>
      <c r="Y188" s="3"/>
      <c r="Z188" s="3"/>
      <c r="AA188" s="3"/>
      <c r="AB188" s="3"/>
      <c r="AC188" s="3"/>
      <c r="AD188" s="3"/>
      <c r="AE188" s="3"/>
      <c r="AF188" s="1"/>
      <c r="AG188" s="1"/>
      <c r="AH188" s="1"/>
      <c r="AI188" s="1"/>
      <c r="AJ188" s="1"/>
      <c r="AK188" s="1"/>
      <c r="AL188" s="1"/>
      <c r="AM188" s="86"/>
      <c r="AN188" s="1"/>
      <c r="AO188" s="1"/>
      <c r="AP188" s="1"/>
      <c r="AQ188" s="86"/>
      <c r="AR188" s="9"/>
      <c r="AS188" s="9"/>
      <c r="AT188" s="9"/>
      <c r="AU188" s="9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</row>
    <row r="189" spans="1:81" ht="18.75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86"/>
      <c r="T189" s="1"/>
      <c r="U189" s="1"/>
      <c r="V189" s="89"/>
      <c r="W189" s="3"/>
      <c r="X189" s="3"/>
      <c r="Y189" s="3"/>
      <c r="Z189" s="3"/>
      <c r="AA189" s="3"/>
      <c r="AB189" s="3"/>
      <c r="AC189" s="3"/>
      <c r="AD189" s="3"/>
      <c r="AE189" s="3"/>
      <c r="AF189" s="1"/>
      <c r="AG189" s="1"/>
      <c r="AH189" s="1"/>
      <c r="AI189" s="1"/>
      <c r="AJ189" s="1"/>
      <c r="AK189" s="1"/>
      <c r="AL189" s="1"/>
      <c r="AM189" s="86"/>
      <c r="AN189" s="1"/>
      <c r="AO189" s="1"/>
      <c r="AP189" s="1"/>
      <c r="AQ189" s="86"/>
      <c r="AR189" s="9"/>
      <c r="AS189" s="9"/>
      <c r="AT189" s="9"/>
      <c r="AU189" s="9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</row>
    <row r="190" spans="1:81" ht="18.75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86"/>
      <c r="T190" s="1"/>
      <c r="U190" s="1"/>
      <c r="V190" s="89"/>
      <c r="W190" s="3"/>
      <c r="X190" s="3"/>
      <c r="Y190" s="3"/>
      <c r="Z190" s="3"/>
      <c r="AA190" s="3"/>
      <c r="AB190" s="3"/>
      <c r="AC190" s="3"/>
      <c r="AD190" s="3"/>
      <c r="AE190" s="3"/>
      <c r="AF190" s="1"/>
      <c r="AG190" s="1"/>
      <c r="AH190" s="1"/>
      <c r="AI190" s="1"/>
      <c r="AJ190" s="1"/>
      <c r="AK190" s="1"/>
      <c r="AL190" s="1"/>
      <c r="AM190" s="86"/>
      <c r="AN190" s="1"/>
      <c r="AO190" s="1"/>
      <c r="AP190" s="1"/>
      <c r="AQ190" s="86"/>
      <c r="AR190" s="9"/>
      <c r="AS190" s="9"/>
      <c r="AT190" s="9"/>
      <c r="AU190" s="9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</row>
    <row r="191" spans="1:81" ht="18.75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86"/>
      <c r="T191" s="1"/>
      <c r="U191" s="1"/>
      <c r="V191" s="89"/>
      <c r="W191" s="3"/>
      <c r="X191" s="3"/>
      <c r="Y191" s="3"/>
      <c r="Z191" s="3"/>
      <c r="AA191" s="3"/>
      <c r="AB191" s="3"/>
      <c r="AC191" s="3"/>
      <c r="AD191" s="3"/>
      <c r="AE191" s="3"/>
      <c r="AF191" s="1"/>
      <c r="AG191" s="1"/>
      <c r="AH191" s="1"/>
      <c r="AI191" s="1"/>
      <c r="AJ191" s="1"/>
      <c r="AK191" s="1"/>
      <c r="AL191" s="1"/>
      <c r="AM191" s="86"/>
      <c r="AN191" s="1"/>
      <c r="AO191" s="1"/>
      <c r="AP191" s="1"/>
      <c r="AQ191" s="86"/>
      <c r="AR191" s="9"/>
      <c r="AS191" s="9"/>
      <c r="AT191" s="9"/>
      <c r="AU191" s="9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</row>
    <row r="192" spans="1:81" ht="18.75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86"/>
      <c r="T192" s="1"/>
      <c r="U192" s="1"/>
      <c r="V192" s="89"/>
      <c r="W192" s="3"/>
      <c r="X192" s="3"/>
      <c r="Y192" s="3"/>
      <c r="Z192" s="3"/>
      <c r="AA192" s="3"/>
      <c r="AB192" s="3"/>
      <c r="AC192" s="3"/>
      <c r="AD192" s="3"/>
      <c r="AE192" s="3"/>
      <c r="AF192" s="1"/>
      <c r="AG192" s="1"/>
      <c r="AH192" s="1"/>
      <c r="AI192" s="1"/>
      <c r="AJ192" s="1"/>
      <c r="AK192" s="1"/>
      <c r="AL192" s="1"/>
      <c r="AM192" s="86"/>
      <c r="AN192" s="1"/>
      <c r="AO192" s="1"/>
      <c r="AP192" s="1"/>
      <c r="AQ192" s="86"/>
      <c r="AR192" s="9"/>
      <c r="AS192" s="9"/>
      <c r="AT192" s="9"/>
      <c r="AU192" s="9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</row>
    <row r="193" spans="1:81" ht="18.75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86"/>
      <c r="T193" s="1"/>
      <c r="U193" s="1"/>
      <c r="V193" s="89"/>
      <c r="W193" s="3"/>
      <c r="X193" s="3"/>
      <c r="Y193" s="3"/>
      <c r="Z193" s="3"/>
      <c r="AA193" s="3"/>
      <c r="AB193" s="3"/>
      <c r="AC193" s="3"/>
      <c r="AD193" s="3"/>
      <c r="AE193" s="3"/>
      <c r="AF193" s="1"/>
      <c r="AG193" s="1"/>
      <c r="AH193" s="1"/>
      <c r="AI193" s="1"/>
      <c r="AJ193" s="1"/>
      <c r="AK193" s="1"/>
      <c r="AL193" s="1"/>
      <c r="AM193" s="86"/>
      <c r="AN193" s="1"/>
      <c r="AO193" s="1"/>
      <c r="AP193" s="1"/>
      <c r="AQ193" s="86"/>
      <c r="AR193" s="9"/>
      <c r="AS193" s="9"/>
      <c r="AT193" s="9"/>
      <c r="AU193" s="9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</row>
    <row r="194" spans="1:81" ht="18.75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86"/>
      <c r="T194" s="1"/>
      <c r="U194" s="1"/>
      <c r="V194" s="89"/>
      <c r="W194" s="3"/>
      <c r="X194" s="3"/>
      <c r="Y194" s="3"/>
      <c r="Z194" s="3"/>
      <c r="AA194" s="3"/>
      <c r="AB194" s="3"/>
      <c r="AC194" s="3"/>
      <c r="AD194" s="3"/>
      <c r="AE194" s="3"/>
      <c r="AF194" s="1"/>
      <c r="AG194" s="1"/>
      <c r="AH194" s="1"/>
      <c r="AI194" s="1"/>
      <c r="AJ194" s="1"/>
      <c r="AK194" s="1"/>
      <c r="AL194" s="1"/>
      <c r="AM194" s="86"/>
      <c r="AN194" s="1"/>
      <c r="AO194" s="1"/>
      <c r="AP194" s="1"/>
      <c r="AQ194" s="86"/>
      <c r="AR194" s="9"/>
      <c r="AS194" s="9"/>
      <c r="AT194" s="9"/>
      <c r="AU194" s="9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</row>
    <row r="195" spans="1:81" ht="18.75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86"/>
      <c r="T195" s="1"/>
      <c r="U195" s="1"/>
      <c r="V195" s="89"/>
      <c r="W195" s="3"/>
      <c r="X195" s="3"/>
      <c r="Y195" s="3"/>
      <c r="Z195" s="3"/>
      <c r="AA195" s="3"/>
      <c r="AB195" s="3"/>
      <c r="AC195" s="3"/>
      <c r="AD195" s="3"/>
      <c r="AE195" s="3"/>
      <c r="AF195" s="1"/>
      <c r="AG195" s="1"/>
      <c r="AH195" s="1"/>
      <c r="AI195" s="1"/>
      <c r="AJ195" s="1"/>
      <c r="AK195" s="1"/>
      <c r="AL195" s="1"/>
      <c r="AM195" s="86"/>
      <c r="AN195" s="1"/>
      <c r="AO195" s="1"/>
      <c r="AP195" s="1"/>
      <c r="AQ195" s="86"/>
      <c r="AR195" s="9"/>
      <c r="AS195" s="9"/>
      <c r="AT195" s="9"/>
      <c r="AU195" s="9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</row>
    <row r="196" spans="1:81" ht="18.75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86"/>
      <c r="T196" s="1"/>
      <c r="U196" s="1"/>
      <c r="V196" s="89"/>
      <c r="W196" s="3"/>
      <c r="X196" s="3"/>
      <c r="Y196" s="3"/>
      <c r="Z196" s="3"/>
      <c r="AA196" s="3"/>
      <c r="AB196" s="3"/>
      <c r="AC196" s="3"/>
      <c r="AD196" s="3"/>
      <c r="AE196" s="3"/>
      <c r="AF196" s="1"/>
      <c r="AG196" s="1"/>
      <c r="AH196" s="1"/>
      <c r="AI196" s="1"/>
      <c r="AJ196" s="1"/>
      <c r="AK196" s="1"/>
      <c r="AL196" s="1"/>
      <c r="AM196" s="86"/>
      <c r="AN196" s="1"/>
      <c r="AO196" s="1"/>
      <c r="AP196" s="1"/>
      <c r="AQ196" s="86"/>
      <c r="AR196" s="9"/>
      <c r="AS196" s="9"/>
      <c r="AT196" s="9"/>
      <c r="AU196" s="9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</row>
    <row r="197" spans="1:81" ht="18.75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86"/>
      <c r="T197" s="1"/>
      <c r="U197" s="1"/>
      <c r="V197" s="89"/>
      <c r="W197" s="3"/>
      <c r="X197" s="3"/>
      <c r="Y197" s="3"/>
      <c r="Z197" s="3"/>
      <c r="AA197" s="3"/>
      <c r="AB197" s="3"/>
      <c r="AC197" s="3"/>
      <c r="AD197" s="3"/>
      <c r="AE197" s="3"/>
      <c r="AF197" s="1"/>
      <c r="AG197" s="1"/>
      <c r="AH197" s="1"/>
      <c r="AI197" s="1"/>
      <c r="AJ197" s="1"/>
      <c r="AK197" s="1"/>
      <c r="AL197" s="1"/>
      <c r="AM197" s="86"/>
      <c r="AN197" s="1"/>
      <c r="AO197" s="1"/>
      <c r="AP197" s="1"/>
      <c r="AQ197" s="86"/>
      <c r="AR197" s="9"/>
      <c r="AS197" s="9"/>
      <c r="AT197" s="9"/>
      <c r="AU197" s="9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</row>
    <row r="198" spans="1:81" ht="18.75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86"/>
      <c r="T198" s="1"/>
      <c r="U198" s="1"/>
      <c r="V198" s="89"/>
      <c r="W198" s="3"/>
      <c r="X198" s="3"/>
      <c r="Y198" s="3"/>
      <c r="Z198" s="3"/>
      <c r="AA198" s="3"/>
      <c r="AB198" s="3"/>
      <c r="AC198" s="3"/>
      <c r="AD198" s="3"/>
      <c r="AE198" s="3"/>
      <c r="AF198" s="1"/>
      <c r="AG198" s="1"/>
      <c r="AH198" s="1"/>
      <c r="AI198" s="1"/>
      <c r="AJ198" s="1"/>
      <c r="AK198" s="1"/>
      <c r="AL198" s="1"/>
      <c r="AM198" s="86"/>
      <c r="AN198" s="1"/>
      <c r="AO198" s="1"/>
      <c r="AP198" s="1"/>
      <c r="AQ198" s="86"/>
      <c r="AR198" s="9"/>
      <c r="AS198" s="9"/>
      <c r="AT198" s="9"/>
      <c r="AU198" s="9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</row>
    <row r="199" spans="1:81" ht="18.75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86"/>
      <c r="T199" s="1"/>
      <c r="U199" s="1"/>
      <c r="V199" s="89"/>
      <c r="W199" s="3"/>
      <c r="X199" s="3"/>
      <c r="Y199" s="3"/>
      <c r="Z199" s="3"/>
      <c r="AA199" s="3"/>
      <c r="AB199" s="3"/>
      <c r="AC199" s="3"/>
      <c r="AD199" s="3"/>
      <c r="AE199" s="3"/>
      <c r="AF199" s="1"/>
      <c r="AG199" s="1"/>
      <c r="AH199" s="1"/>
      <c r="AI199" s="1"/>
      <c r="AJ199" s="1"/>
      <c r="AK199" s="1"/>
      <c r="AL199" s="1"/>
      <c r="AM199" s="86"/>
      <c r="AN199" s="1"/>
      <c r="AO199" s="1"/>
      <c r="AP199" s="1"/>
      <c r="AQ199" s="86"/>
      <c r="AR199" s="9"/>
      <c r="AS199" s="9"/>
      <c r="AT199" s="9"/>
      <c r="AU199" s="9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</row>
    <row r="200" spans="1:81" ht="18.75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86"/>
      <c r="T200" s="1"/>
      <c r="U200" s="1"/>
      <c r="V200" s="89"/>
      <c r="W200" s="3"/>
      <c r="X200" s="3"/>
      <c r="Y200" s="3"/>
      <c r="Z200" s="3"/>
      <c r="AA200" s="3"/>
      <c r="AB200" s="3"/>
      <c r="AC200" s="3"/>
      <c r="AD200" s="3"/>
      <c r="AE200" s="3"/>
      <c r="AF200" s="1"/>
      <c r="AG200" s="1"/>
      <c r="AH200" s="1"/>
      <c r="AI200" s="1"/>
      <c r="AJ200" s="1"/>
      <c r="AK200" s="1"/>
      <c r="AL200" s="1"/>
      <c r="AM200" s="86"/>
      <c r="AN200" s="1"/>
      <c r="AO200" s="1"/>
      <c r="AP200" s="1"/>
      <c r="AQ200" s="86"/>
      <c r="AR200" s="9"/>
      <c r="AS200" s="9"/>
      <c r="AT200" s="9"/>
      <c r="AU200" s="9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</row>
    <row r="201" spans="1:81" ht="18.75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86"/>
      <c r="T201" s="1"/>
      <c r="U201" s="1"/>
      <c r="V201" s="89"/>
      <c r="W201" s="3"/>
      <c r="X201" s="3"/>
      <c r="Y201" s="3"/>
      <c r="Z201" s="3"/>
      <c r="AA201" s="3"/>
      <c r="AB201" s="3"/>
      <c r="AC201" s="3"/>
      <c r="AD201" s="3"/>
      <c r="AE201" s="3"/>
      <c r="AF201" s="1"/>
      <c r="AG201" s="1"/>
      <c r="AH201" s="1"/>
      <c r="AI201" s="1"/>
      <c r="AJ201" s="1"/>
      <c r="AK201" s="1"/>
      <c r="AL201" s="1"/>
      <c r="AM201" s="86"/>
      <c r="AN201" s="1"/>
      <c r="AO201" s="1"/>
      <c r="AP201" s="1"/>
      <c r="AQ201" s="86"/>
      <c r="AR201" s="9"/>
      <c r="AS201" s="9"/>
      <c r="AT201" s="9"/>
      <c r="AU201" s="9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</row>
    <row r="202" spans="1:81" ht="18.75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86"/>
      <c r="T202" s="1"/>
      <c r="U202" s="1"/>
      <c r="V202" s="89"/>
      <c r="W202" s="3"/>
      <c r="X202" s="3"/>
      <c r="Y202" s="3"/>
      <c r="Z202" s="3"/>
      <c r="AA202" s="3"/>
      <c r="AB202" s="3"/>
      <c r="AC202" s="3"/>
      <c r="AD202" s="3"/>
      <c r="AE202" s="3"/>
      <c r="AF202" s="1"/>
      <c r="AG202" s="1"/>
      <c r="AH202" s="1"/>
      <c r="AI202" s="1"/>
      <c r="AJ202" s="1"/>
      <c r="AK202" s="1"/>
      <c r="AL202" s="1"/>
      <c r="AM202" s="86"/>
      <c r="AN202" s="1"/>
      <c r="AO202" s="1"/>
      <c r="AP202" s="1"/>
      <c r="AQ202" s="86"/>
      <c r="AR202" s="9"/>
      <c r="AS202" s="9"/>
      <c r="AT202" s="9"/>
      <c r="AU202" s="9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</row>
    <row r="203" spans="1:81" ht="18.75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86"/>
      <c r="T203" s="1"/>
      <c r="U203" s="1"/>
      <c r="V203" s="89"/>
      <c r="W203" s="3"/>
      <c r="X203" s="3"/>
      <c r="Y203" s="3"/>
      <c r="Z203" s="3"/>
      <c r="AA203" s="3"/>
      <c r="AB203" s="3"/>
      <c r="AC203" s="3"/>
      <c r="AD203" s="3"/>
      <c r="AE203" s="3"/>
      <c r="AF203" s="1"/>
      <c r="AG203" s="1"/>
      <c r="AH203" s="1"/>
      <c r="AI203" s="1"/>
      <c r="AJ203" s="1"/>
      <c r="AK203" s="1"/>
      <c r="AL203" s="1"/>
      <c r="AM203" s="86"/>
      <c r="AN203" s="1"/>
      <c r="AO203" s="1"/>
      <c r="AP203" s="1"/>
      <c r="AQ203" s="86"/>
      <c r="AR203" s="9"/>
      <c r="AS203" s="9"/>
      <c r="AT203" s="9"/>
      <c r="AU203" s="9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</row>
    <row r="204" spans="1:81" ht="18.75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86"/>
      <c r="T204" s="1"/>
      <c r="U204" s="1"/>
      <c r="V204" s="89"/>
      <c r="W204" s="3"/>
      <c r="X204" s="3"/>
      <c r="Y204" s="3"/>
      <c r="Z204" s="3"/>
      <c r="AA204" s="3"/>
      <c r="AB204" s="3"/>
      <c r="AC204" s="3"/>
      <c r="AD204" s="3"/>
      <c r="AE204" s="3"/>
      <c r="AF204" s="1"/>
      <c r="AG204" s="1"/>
      <c r="AH204" s="1"/>
      <c r="AI204" s="1"/>
      <c r="AJ204" s="1"/>
      <c r="AK204" s="1"/>
      <c r="AL204" s="1"/>
      <c r="AM204" s="86"/>
      <c r="AN204" s="1"/>
      <c r="AO204" s="1"/>
      <c r="AP204" s="1"/>
      <c r="AQ204" s="86"/>
      <c r="AR204" s="9"/>
      <c r="AS204" s="9"/>
      <c r="AT204" s="9"/>
      <c r="AU204" s="9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</row>
    <row r="205" spans="1:81" ht="18.75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86"/>
      <c r="T205" s="1"/>
      <c r="U205" s="1"/>
      <c r="V205" s="89"/>
      <c r="W205" s="3"/>
      <c r="X205" s="3"/>
      <c r="Y205" s="3"/>
      <c r="Z205" s="3"/>
      <c r="AA205" s="3"/>
      <c r="AB205" s="3"/>
      <c r="AC205" s="3"/>
      <c r="AD205" s="3"/>
      <c r="AE205" s="3"/>
      <c r="AF205" s="1"/>
      <c r="AG205" s="1"/>
      <c r="AH205" s="1"/>
      <c r="AI205" s="1"/>
      <c r="AJ205" s="1"/>
      <c r="AK205" s="1"/>
      <c r="AL205" s="1"/>
      <c r="AM205" s="86"/>
      <c r="AN205" s="1"/>
      <c r="AO205" s="1"/>
      <c r="AP205" s="1"/>
      <c r="AQ205" s="86"/>
      <c r="AR205" s="9"/>
      <c r="AS205" s="9"/>
      <c r="AT205" s="9"/>
      <c r="AU205" s="9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</row>
    <row r="206" spans="1:81" ht="18.75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86"/>
      <c r="T206" s="1"/>
      <c r="U206" s="1"/>
      <c r="V206" s="89"/>
      <c r="W206" s="3"/>
      <c r="X206" s="3"/>
      <c r="Y206" s="3"/>
      <c r="Z206" s="3"/>
      <c r="AA206" s="3"/>
      <c r="AB206" s="3"/>
      <c r="AC206" s="3"/>
      <c r="AD206" s="3"/>
      <c r="AE206" s="3"/>
      <c r="AF206" s="1"/>
      <c r="AG206" s="1"/>
      <c r="AH206" s="1"/>
      <c r="AI206" s="1"/>
      <c r="AJ206" s="1"/>
      <c r="AK206" s="1"/>
      <c r="AL206" s="1"/>
      <c r="AM206" s="86"/>
      <c r="AN206" s="1"/>
      <c r="AO206" s="1"/>
      <c r="AP206" s="1"/>
      <c r="AQ206" s="86"/>
      <c r="AR206" s="9"/>
      <c r="AS206" s="9"/>
      <c r="AT206" s="9"/>
      <c r="AU206" s="9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</row>
    <row r="207" spans="1:81" ht="18.75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86"/>
      <c r="T207" s="1"/>
      <c r="U207" s="1"/>
      <c r="V207" s="89"/>
      <c r="W207" s="3"/>
      <c r="X207" s="3"/>
      <c r="Y207" s="3"/>
      <c r="Z207" s="3"/>
      <c r="AA207" s="3"/>
      <c r="AB207" s="3"/>
      <c r="AC207" s="3"/>
      <c r="AD207" s="3"/>
      <c r="AE207" s="3"/>
      <c r="AF207" s="1"/>
      <c r="AG207" s="1"/>
      <c r="AH207" s="1"/>
      <c r="AI207" s="1"/>
      <c r="AJ207" s="1"/>
      <c r="AK207" s="1"/>
      <c r="AL207" s="1"/>
      <c r="AM207" s="86"/>
      <c r="AN207" s="1"/>
      <c r="AO207" s="1"/>
      <c r="AP207" s="1"/>
      <c r="AQ207" s="86"/>
      <c r="AR207" s="9"/>
      <c r="AS207" s="9"/>
      <c r="AT207" s="9"/>
      <c r="AU207" s="9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</row>
    <row r="208" spans="1:81" ht="18.75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86"/>
      <c r="T208" s="1"/>
      <c r="U208" s="1"/>
      <c r="V208" s="89"/>
      <c r="W208" s="3"/>
      <c r="X208" s="3"/>
      <c r="Y208" s="3"/>
      <c r="Z208" s="3"/>
      <c r="AA208" s="3"/>
      <c r="AB208" s="3"/>
      <c r="AC208" s="3"/>
      <c r="AD208" s="3"/>
      <c r="AE208" s="3"/>
      <c r="AF208" s="1"/>
      <c r="AG208" s="1"/>
      <c r="AH208" s="1"/>
      <c r="AI208" s="1"/>
      <c r="AJ208" s="1"/>
      <c r="AK208" s="1"/>
      <c r="AL208" s="1"/>
      <c r="AM208" s="86"/>
      <c r="AN208" s="1"/>
      <c r="AO208" s="1"/>
      <c r="AP208" s="1"/>
      <c r="AQ208" s="86"/>
      <c r="AR208" s="9"/>
      <c r="AS208" s="9"/>
      <c r="AT208" s="9"/>
      <c r="AU208" s="9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</row>
    <row r="209" spans="1:81" ht="18.75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86"/>
      <c r="T209" s="1"/>
      <c r="U209" s="1"/>
      <c r="V209" s="89"/>
      <c r="W209" s="3"/>
      <c r="X209" s="3"/>
      <c r="Y209" s="3"/>
      <c r="Z209" s="3"/>
      <c r="AA209" s="3"/>
      <c r="AB209" s="3"/>
      <c r="AC209" s="3"/>
      <c r="AD209" s="3"/>
      <c r="AE209" s="3"/>
      <c r="AF209" s="1"/>
      <c r="AG209" s="1"/>
      <c r="AH209" s="1"/>
      <c r="AI209" s="1"/>
      <c r="AJ209" s="1"/>
      <c r="AK209" s="1"/>
      <c r="AL209" s="1"/>
      <c r="AM209" s="86"/>
      <c r="AN209" s="1"/>
      <c r="AO209" s="1"/>
      <c r="AP209" s="1"/>
      <c r="AQ209" s="86"/>
      <c r="AR209" s="9"/>
      <c r="AS209" s="9"/>
      <c r="AT209" s="9"/>
      <c r="AU209" s="9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</row>
    <row r="210" spans="1:81" ht="18.75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86"/>
      <c r="T210" s="1"/>
      <c r="U210" s="1"/>
      <c r="V210" s="89"/>
      <c r="W210" s="3"/>
      <c r="X210" s="3"/>
      <c r="Y210" s="3"/>
      <c r="Z210" s="3"/>
      <c r="AA210" s="3"/>
      <c r="AB210" s="3"/>
      <c r="AC210" s="3"/>
      <c r="AD210" s="3"/>
      <c r="AE210" s="3"/>
      <c r="AF210" s="1"/>
      <c r="AG210" s="1"/>
      <c r="AH210" s="1"/>
      <c r="AI210" s="1"/>
      <c r="AJ210" s="1"/>
      <c r="AK210" s="1"/>
      <c r="AL210" s="1"/>
      <c r="AM210" s="86"/>
      <c r="AN210" s="1"/>
      <c r="AO210" s="1"/>
      <c r="AP210" s="1"/>
      <c r="AQ210" s="86"/>
      <c r="AR210" s="9"/>
      <c r="AS210" s="9"/>
      <c r="AT210" s="9"/>
      <c r="AU210" s="9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</row>
    <row r="211" spans="1:81" ht="18.75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86"/>
      <c r="T211" s="1"/>
      <c r="U211" s="1"/>
      <c r="V211" s="89"/>
      <c r="W211" s="3"/>
      <c r="X211" s="3"/>
      <c r="Y211" s="3"/>
      <c r="Z211" s="3"/>
      <c r="AA211" s="3"/>
      <c r="AB211" s="3"/>
      <c r="AC211" s="3"/>
      <c r="AD211" s="3"/>
      <c r="AE211" s="3"/>
      <c r="AF211" s="1"/>
      <c r="AG211" s="1"/>
      <c r="AH211" s="1"/>
      <c r="AI211" s="1"/>
      <c r="AJ211" s="1"/>
      <c r="AK211" s="1"/>
      <c r="AL211" s="1"/>
      <c r="AM211" s="86"/>
      <c r="AN211" s="1"/>
      <c r="AO211" s="1"/>
      <c r="AP211" s="1"/>
      <c r="AQ211" s="86"/>
      <c r="AR211" s="9"/>
      <c r="AS211" s="9"/>
      <c r="AT211" s="9"/>
      <c r="AU211" s="9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</row>
    <row r="212" spans="1:81" ht="18.75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86"/>
      <c r="T212" s="1"/>
      <c r="U212" s="1"/>
      <c r="V212" s="89"/>
      <c r="W212" s="3"/>
      <c r="X212" s="3"/>
      <c r="Y212" s="3"/>
      <c r="Z212" s="3"/>
      <c r="AA212" s="3"/>
      <c r="AB212" s="3"/>
      <c r="AC212" s="3"/>
      <c r="AD212" s="3"/>
      <c r="AE212" s="3"/>
      <c r="AF212" s="1"/>
      <c r="AG212" s="1"/>
      <c r="AH212" s="1"/>
      <c r="AI212" s="1"/>
      <c r="AJ212" s="1"/>
      <c r="AK212" s="1"/>
      <c r="AL212" s="1"/>
      <c r="AM212" s="86"/>
      <c r="AN212" s="1"/>
      <c r="AO212" s="1"/>
      <c r="AP212" s="1"/>
      <c r="AQ212" s="86"/>
      <c r="AR212" s="9"/>
      <c r="AS212" s="9"/>
      <c r="AT212" s="9"/>
      <c r="AU212" s="9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</row>
    <row r="213" spans="1:81" ht="18.75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86"/>
      <c r="T213" s="1"/>
      <c r="U213" s="1"/>
      <c r="V213" s="89"/>
      <c r="W213" s="3"/>
      <c r="X213" s="3"/>
      <c r="Y213" s="3"/>
      <c r="Z213" s="3"/>
      <c r="AA213" s="3"/>
      <c r="AB213" s="3"/>
      <c r="AC213" s="3"/>
      <c r="AD213" s="3"/>
      <c r="AE213" s="3"/>
      <c r="AF213" s="1"/>
      <c r="AG213" s="1"/>
      <c r="AH213" s="1"/>
      <c r="AI213" s="1"/>
      <c r="AJ213" s="1"/>
      <c r="AK213" s="1"/>
      <c r="AL213" s="1"/>
      <c r="AM213" s="86"/>
      <c r="AN213" s="1"/>
      <c r="AO213" s="1"/>
      <c r="AP213" s="1"/>
      <c r="AQ213" s="86"/>
      <c r="AR213" s="9"/>
      <c r="AS213" s="9"/>
      <c r="AT213" s="9"/>
      <c r="AU213" s="9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</row>
    <row r="214" spans="1:81" ht="18.75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86"/>
      <c r="T214" s="1"/>
      <c r="U214" s="1"/>
      <c r="V214" s="89"/>
      <c r="W214" s="3"/>
      <c r="X214" s="3"/>
      <c r="Y214" s="3"/>
      <c r="Z214" s="3"/>
      <c r="AA214" s="3"/>
      <c r="AB214" s="3"/>
      <c r="AC214" s="3"/>
      <c r="AD214" s="3"/>
      <c r="AE214" s="3"/>
      <c r="AF214" s="1"/>
      <c r="AG214" s="1"/>
      <c r="AH214" s="1"/>
      <c r="AI214" s="1"/>
      <c r="AJ214" s="1"/>
      <c r="AK214" s="1"/>
      <c r="AL214" s="1"/>
      <c r="AM214" s="86"/>
      <c r="AN214" s="1"/>
      <c r="AO214" s="1"/>
      <c r="AP214" s="1"/>
      <c r="AQ214" s="86"/>
      <c r="AR214" s="9"/>
      <c r="AS214" s="9"/>
      <c r="AT214" s="9"/>
      <c r="AU214" s="9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</row>
    <row r="215" spans="1:81" ht="18.75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86"/>
      <c r="T215" s="1"/>
      <c r="U215" s="1"/>
      <c r="V215" s="89"/>
      <c r="W215" s="3"/>
      <c r="X215" s="3"/>
      <c r="Y215" s="3"/>
      <c r="Z215" s="3"/>
      <c r="AA215" s="3"/>
      <c r="AB215" s="3"/>
      <c r="AC215" s="3"/>
      <c r="AD215" s="3"/>
      <c r="AE215" s="3"/>
      <c r="AF215" s="1"/>
      <c r="AG215" s="1"/>
      <c r="AH215" s="1"/>
      <c r="AI215" s="1"/>
      <c r="AJ215" s="1"/>
      <c r="AK215" s="1"/>
      <c r="AL215" s="1"/>
      <c r="AM215" s="86"/>
      <c r="AN215" s="1"/>
      <c r="AO215" s="1"/>
      <c r="AP215" s="1"/>
      <c r="AQ215" s="86"/>
      <c r="AR215" s="9"/>
      <c r="AS215" s="9"/>
      <c r="AT215" s="9"/>
      <c r="AU215" s="9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</row>
    <row r="216" spans="1:81" ht="18.75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86"/>
      <c r="T216" s="1"/>
      <c r="U216" s="1"/>
      <c r="V216" s="89"/>
      <c r="W216" s="3"/>
      <c r="X216" s="3"/>
      <c r="Y216" s="3"/>
      <c r="Z216" s="3"/>
      <c r="AA216" s="3"/>
      <c r="AB216" s="3"/>
      <c r="AC216" s="3"/>
      <c r="AD216" s="3"/>
      <c r="AE216" s="3"/>
      <c r="AF216" s="1"/>
      <c r="AG216" s="1"/>
      <c r="AH216" s="1"/>
      <c r="AI216" s="1"/>
      <c r="AJ216" s="1"/>
      <c r="AK216" s="1"/>
      <c r="AL216" s="1"/>
      <c r="AM216" s="86"/>
      <c r="AN216" s="1"/>
      <c r="AO216" s="1"/>
      <c r="AP216" s="1"/>
      <c r="AQ216" s="86"/>
      <c r="AR216" s="9"/>
      <c r="AS216" s="9"/>
      <c r="AT216" s="9"/>
      <c r="AU216" s="9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</row>
    <row r="217" spans="1:81" ht="18.75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86"/>
      <c r="T217" s="1"/>
      <c r="U217" s="1"/>
      <c r="V217" s="89"/>
      <c r="W217" s="3"/>
      <c r="X217" s="3"/>
      <c r="Y217" s="3"/>
      <c r="Z217" s="3"/>
      <c r="AA217" s="3"/>
      <c r="AB217" s="3"/>
      <c r="AC217" s="3"/>
      <c r="AD217" s="3"/>
      <c r="AE217" s="3"/>
      <c r="AF217" s="1"/>
      <c r="AG217" s="1"/>
      <c r="AH217" s="1"/>
      <c r="AI217" s="1"/>
      <c r="AJ217" s="1"/>
      <c r="AK217" s="1"/>
      <c r="AL217" s="1"/>
      <c r="AM217" s="86"/>
      <c r="AN217" s="1"/>
      <c r="AO217" s="1"/>
      <c r="AP217" s="1"/>
      <c r="AQ217" s="86"/>
      <c r="AR217" s="9"/>
      <c r="AS217" s="9"/>
      <c r="AT217" s="9"/>
      <c r="AU217" s="9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</row>
    <row r="218" spans="1:81" ht="18.75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86"/>
      <c r="T218" s="1"/>
      <c r="U218" s="1"/>
      <c r="V218" s="89"/>
      <c r="W218" s="3"/>
      <c r="X218" s="3"/>
      <c r="Y218" s="3"/>
      <c r="Z218" s="3"/>
      <c r="AA218" s="3"/>
      <c r="AB218" s="3"/>
      <c r="AC218" s="3"/>
      <c r="AD218" s="3"/>
      <c r="AE218" s="3"/>
      <c r="AF218" s="1"/>
      <c r="AG218" s="1"/>
      <c r="AH218" s="1"/>
      <c r="AI218" s="1"/>
      <c r="AJ218" s="1"/>
      <c r="AK218" s="1"/>
      <c r="AL218" s="1"/>
      <c r="AM218" s="86"/>
      <c r="AN218" s="1"/>
      <c r="AO218" s="1"/>
      <c r="AP218" s="1"/>
      <c r="AQ218" s="86"/>
      <c r="AR218" s="9"/>
      <c r="AS218" s="9"/>
      <c r="AT218" s="9"/>
      <c r="AU218" s="9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</row>
    <row r="219" spans="1:81" ht="18.75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86"/>
      <c r="T219" s="1"/>
      <c r="U219" s="1"/>
      <c r="V219" s="89"/>
      <c r="W219" s="3"/>
      <c r="X219" s="3"/>
      <c r="Y219" s="3"/>
      <c r="Z219" s="3"/>
      <c r="AA219" s="3"/>
      <c r="AB219" s="3"/>
      <c r="AC219" s="3"/>
      <c r="AD219" s="3"/>
      <c r="AE219" s="3"/>
      <c r="AF219" s="1"/>
      <c r="AG219" s="1"/>
      <c r="AH219" s="1"/>
      <c r="AI219" s="1"/>
      <c r="AJ219" s="1"/>
      <c r="AK219" s="1"/>
      <c r="AL219" s="1"/>
      <c r="AM219" s="86"/>
      <c r="AN219" s="1"/>
      <c r="AO219" s="1"/>
      <c r="AP219" s="1"/>
      <c r="AQ219" s="86"/>
      <c r="AR219" s="9"/>
      <c r="AS219" s="9"/>
      <c r="AT219" s="9"/>
      <c r="AU219" s="9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</row>
    <row r="220" spans="1:81" ht="18.75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86"/>
      <c r="T220" s="1"/>
      <c r="U220" s="1"/>
      <c r="V220" s="89"/>
      <c r="W220" s="3"/>
      <c r="X220" s="3"/>
      <c r="Y220" s="3"/>
      <c r="Z220" s="3"/>
      <c r="AA220" s="3"/>
      <c r="AB220" s="3"/>
      <c r="AC220" s="3"/>
      <c r="AD220" s="3"/>
      <c r="AE220" s="3"/>
      <c r="AF220" s="1"/>
      <c r="AG220" s="1"/>
      <c r="AH220" s="1"/>
      <c r="AI220" s="1"/>
      <c r="AJ220" s="1"/>
      <c r="AK220" s="1"/>
      <c r="AL220" s="1"/>
      <c r="AM220" s="86"/>
      <c r="AN220" s="1"/>
      <c r="AO220" s="1"/>
      <c r="AP220" s="1"/>
      <c r="AQ220" s="86"/>
      <c r="AR220" s="9"/>
      <c r="AS220" s="9"/>
      <c r="AT220" s="9"/>
      <c r="AU220" s="9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</row>
    <row r="221" spans="1:81" ht="18.75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86"/>
      <c r="T221" s="1"/>
      <c r="U221" s="1"/>
      <c r="V221" s="89"/>
      <c r="W221" s="3"/>
      <c r="X221" s="3"/>
      <c r="Y221" s="3"/>
      <c r="Z221" s="3"/>
      <c r="AA221" s="3"/>
      <c r="AB221" s="3"/>
      <c r="AC221" s="3"/>
      <c r="AD221" s="3"/>
      <c r="AE221" s="3"/>
      <c r="AF221" s="1"/>
      <c r="AG221" s="1"/>
      <c r="AH221" s="1"/>
      <c r="AI221" s="1"/>
      <c r="AJ221" s="1"/>
      <c r="AK221" s="1"/>
      <c r="AL221" s="1"/>
      <c r="AM221" s="86"/>
      <c r="AN221" s="1"/>
      <c r="AO221" s="1"/>
      <c r="AP221" s="1"/>
      <c r="AQ221" s="86"/>
      <c r="AR221" s="9"/>
      <c r="AS221" s="9"/>
      <c r="AT221" s="9"/>
      <c r="AU221" s="9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</row>
    <row r="222" spans="1:81" ht="18.75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86"/>
      <c r="T222" s="1"/>
      <c r="U222" s="1"/>
      <c r="V222" s="89"/>
      <c r="W222" s="3"/>
      <c r="X222" s="3"/>
      <c r="Y222" s="3"/>
      <c r="Z222" s="3"/>
      <c r="AA222" s="3"/>
      <c r="AB222" s="3"/>
      <c r="AC222" s="3"/>
      <c r="AD222" s="3"/>
      <c r="AE222" s="3"/>
      <c r="AF222" s="1"/>
      <c r="AG222" s="1"/>
      <c r="AH222" s="1"/>
      <c r="AI222" s="1"/>
      <c r="AJ222" s="1"/>
      <c r="AK222" s="1"/>
      <c r="AL222" s="1"/>
      <c r="AM222" s="86"/>
      <c r="AN222" s="1"/>
      <c r="AO222" s="1"/>
      <c r="AP222" s="1"/>
      <c r="AQ222" s="86"/>
      <c r="AR222" s="9"/>
      <c r="AS222" s="9"/>
      <c r="AT222" s="9"/>
      <c r="AU222" s="9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</row>
    <row r="223" spans="1:81" ht="18.75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86"/>
      <c r="T223" s="1"/>
      <c r="U223" s="1"/>
      <c r="V223" s="89"/>
      <c r="W223" s="3"/>
      <c r="X223" s="3"/>
      <c r="Y223" s="3"/>
      <c r="Z223" s="3"/>
      <c r="AA223" s="3"/>
      <c r="AB223" s="3"/>
      <c r="AC223" s="3"/>
      <c r="AD223" s="3"/>
      <c r="AE223" s="3"/>
      <c r="AF223" s="1"/>
      <c r="AG223" s="1"/>
      <c r="AH223" s="1"/>
      <c r="AI223" s="1"/>
      <c r="AJ223" s="1"/>
      <c r="AK223" s="1"/>
      <c r="AL223" s="1"/>
      <c r="AM223" s="86"/>
      <c r="AN223" s="1"/>
      <c r="AO223" s="1"/>
      <c r="AP223" s="1"/>
      <c r="AQ223" s="86"/>
      <c r="AR223" s="9"/>
      <c r="AS223" s="9"/>
      <c r="AT223" s="9"/>
      <c r="AU223" s="9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</row>
    <row r="224" spans="1:81" ht="18.75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86"/>
      <c r="T224" s="1"/>
      <c r="U224" s="1"/>
      <c r="V224" s="89"/>
      <c r="W224" s="3"/>
      <c r="X224" s="3"/>
      <c r="Y224" s="3"/>
      <c r="Z224" s="3"/>
      <c r="AA224" s="3"/>
      <c r="AB224" s="3"/>
      <c r="AC224" s="3"/>
      <c r="AD224" s="3"/>
      <c r="AE224" s="3"/>
      <c r="AF224" s="1"/>
      <c r="AG224" s="1"/>
      <c r="AH224" s="1"/>
      <c r="AI224" s="1"/>
      <c r="AJ224" s="1"/>
      <c r="AK224" s="1"/>
      <c r="AL224" s="1"/>
      <c r="AM224" s="86"/>
      <c r="AN224" s="1"/>
      <c r="AO224" s="1"/>
      <c r="AP224" s="1"/>
      <c r="AQ224" s="86"/>
      <c r="AR224" s="9"/>
      <c r="AS224" s="9"/>
      <c r="AT224" s="9"/>
      <c r="AU224" s="9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</row>
    <row r="225" spans="1:81" ht="18.75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86"/>
      <c r="T225" s="1"/>
      <c r="U225" s="1"/>
      <c r="V225" s="89"/>
      <c r="W225" s="3"/>
      <c r="X225" s="3"/>
      <c r="Y225" s="3"/>
      <c r="Z225" s="3"/>
      <c r="AA225" s="3"/>
      <c r="AB225" s="3"/>
      <c r="AC225" s="3"/>
      <c r="AD225" s="3"/>
      <c r="AE225" s="3"/>
      <c r="AF225" s="1"/>
      <c r="AG225" s="1"/>
      <c r="AH225" s="1"/>
      <c r="AI225" s="1"/>
      <c r="AJ225" s="1"/>
      <c r="AK225" s="1"/>
      <c r="AL225" s="1"/>
      <c r="AM225" s="86"/>
      <c r="AN225" s="1"/>
      <c r="AO225" s="1"/>
      <c r="AP225" s="1"/>
      <c r="AQ225" s="86"/>
      <c r="AR225" s="9"/>
      <c r="AS225" s="9"/>
      <c r="AT225" s="9"/>
      <c r="AU225" s="9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</row>
    <row r="226" spans="1:81" ht="18.75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86"/>
      <c r="T226" s="1"/>
      <c r="U226" s="1"/>
      <c r="V226" s="89"/>
      <c r="W226" s="3"/>
      <c r="X226" s="3"/>
      <c r="Y226" s="3"/>
      <c r="Z226" s="3"/>
      <c r="AA226" s="3"/>
      <c r="AB226" s="3"/>
      <c r="AC226" s="3"/>
      <c r="AD226" s="3"/>
      <c r="AE226" s="3"/>
      <c r="AF226" s="1"/>
      <c r="AG226" s="1"/>
      <c r="AH226" s="1"/>
      <c r="AI226" s="1"/>
      <c r="AJ226" s="1"/>
      <c r="AK226" s="1"/>
      <c r="AL226" s="1"/>
      <c r="AM226" s="86"/>
      <c r="AN226" s="1"/>
      <c r="AO226" s="1"/>
      <c r="AP226" s="1"/>
      <c r="AQ226" s="86"/>
      <c r="AR226" s="9"/>
      <c r="AS226" s="9"/>
      <c r="AT226" s="9"/>
      <c r="AU226" s="9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</row>
    <row r="227" spans="1:81" ht="18.75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86"/>
      <c r="T227" s="1"/>
      <c r="U227" s="1"/>
      <c r="V227" s="89"/>
      <c r="W227" s="3"/>
      <c r="X227" s="3"/>
      <c r="Y227" s="3"/>
      <c r="Z227" s="3"/>
      <c r="AA227" s="3"/>
      <c r="AB227" s="3"/>
      <c r="AC227" s="3"/>
      <c r="AD227" s="3"/>
      <c r="AE227" s="3"/>
      <c r="AF227" s="1"/>
      <c r="AG227" s="1"/>
      <c r="AH227" s="1"/>
      <c r="AI227" s="1"/>
      <c r="AJ227" s="1"/>
      <c r="AK227" s="1"/>
      <c r="AL227" s="1"/>
      <c r="AM227" s="86"/>
      <c r="AN227" s="1"/>
      <c r="AO227" s="1"/>
      <c r="AP227" s="1"/>
      <c r="AQ227" s="86"/>
      <c r="AR227" s="9"/>
      <c r="AS227" s="9"/>
      <c r="AT227" s="9"/>
      <c r="AU227" s="9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</row>
    <row r="228" spans="1:81" ht="18.75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86"/>
      <c r="T228" s="1"/>
      <c r="U228" s="1"/>
      <c r="V228" s="89"/>
      <c r="W228" s="3"/>
      <c r="X228" s="3"/>
      <c r="Y228" s="3"/>
      <c r="Z228" s="3"/>
      <c r="AA228" s="3"/>
      <c r="AB228" s="3"/>
      <c r="AC228" s="3"/>
      <c r="AD228" s="3"/>
      <c r="AE228" s="3"/>
      <c r="AF228" s="1"/>
      <c r="AG228" s="1"/>
      <c r="AH228" s="1"/>
      <c r="AI228" s="1"/>
      <c r="AJ228" s="1"/>
      <c r="AK228" s="1"/>
      <c r="AL228" s="1"/>
      <c r="AM228" s="86"/>
      <c r="AN228" s="1"/>
      <c r="AO228" s="1"/>
      <c r="AP228" s="1"/>
      <c r="AQ228" s="86"/>
      <c r="AR228" s="9"/>
      <c r="AS228" s="9"/>
      <c r="AT228" s="9"/>
      <c r="AU228" s="9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</row>
    <row r="229" spans="1:81" ht="18.75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86"/>
      <c r="T229" s="1"/>
      <c r="U229" s="1"/>
      <c r="V229" s="89"/>
      <c r="W229" s="3"/>
      <c r="X229" s="3"/>
      <c r="Y229" s="3"/>
      <c r="Z229" s="3"/>
      <c r="AA229" s="3"/>
      <c r="AB229" s="3"/>
      <c r="AC229" s="3"/>
      <c r="AD229" s="3"/>
      <c r="AE229" s="3"/>
      <c r="AF229" s="1"/>
      <c r="AG229" s="1"/>
      <c r="AH229" s="1"/>
      <c r="AI229" s="1"/>
      <c r="AJ229" s="1"/>
      <c r="AK229" s="1"/>
      <c r="AL229" s="1"/>
      <c r="AM229" s="86"/>
      <c r="AN229" s="1"/>
      <c r="AO229" s="1"/>
      <c r="AP229" s="1"/>
      <c r="AQ229" s="86"/>
      <c r="AR229" s="9"/>
      <c r="AS229" s="9"/>
      <c r="AT229" s="9"/>
      <c r="AU229" s="9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</row>
    <row r="230" spans="1:81" ht="18.75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86"/>
      <c r="T230" s="1"/>
      <c r="U230" s="1"/>
      <c r="V230" s="89"/>
      <c r="W230" s="3"/>
      <c r="X230" s="3"/>
      <c r="Y230" s="3"/>
      <c r="Z230" s="3"/>
      <c r="AA230" s="3"/>
      <c r="AB230" s="3"/>
      <c r="AC230" s="3"/>
      <c r="AD230" s="3"/>
      <c r="AE230" s="3"/>
      <c r="AF230" s="1"/>
      <c r="AG230" s="1"/>
      <c r="AH230" s="1"/>
      <c r="AI230" s="1"/>
      <c r="AJ230" s="1"/>
      <c r="AK230" s="1"/>
      <c r="AL230" s="1"/>
      <c r="AM230" s="86"/>
      <c r="AN230" s="1"/>
      <c r="AO230" s="1"/>
      <c r="AP230" s="1"/>
      <c r="AQ230" s="86"/>
      <c r="AR230" s="9"/>
      <c r="AS230" s="9"/>
      <c r="AT230" s="9"/>
      <c r="AU230" s="9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</row>
    <row r="231" spans="1:81" ht="18.75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86"/>
      <c r="T231" s="1"/>
      <c r="U231" s="1"/>
      <c r="V231" s="89"/>
      <c r="W231" s="3"/>
      <c r="X231" s="3"/>
      <c r="Y231" s="3"/>
      <c r="Z231" s="3"/>
      <c r="AA231" s="3"/>
      <c r="AB231" s="3"/>
      <c r="AC231" s="3"/>
      <c r="AD231" s="3"/>
      <c r="AE231" s="3"/>
      <c r="AF231" s="1"/>
      <c r="AG231" s="1"/>
      <c r="AH231" s="1"/>
      <c r="AI231" s="1"/>
      <c r="AJ231" s="1"/>
      <c r="AK231" s="1"/>
      <c r="AL231" s="1"/>
      <c r="AM231" s="86"/>
      <c r="AN231" s="1"/>
      <c r="AO231" s="1"/>
      <c r="AP231" s="1"/>
      <c r="AQ231" s="86"/>
      <c r="AR231" s="9"/>
      <c r="AS231" s="9"/>
      <c r="AT231" s="9"/>
      <c r="AU231" s="9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</row>
    <row r="232" spans="1:81" ht="18.75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86"/>
      <c r="T232" s="1"/>
      <c r="U232" s="1"/>
      <c r="V232" s="89"/>
      <c r="W232" s="3"/>
      <c r="X232" s="3"/>
      <c r="Y232" s="3"/>
      <c r="Z232" s="3"/>
      <c r="AA232" s="3"/>
      <c r="AB232" s="3"/>
      <c r="AC232" s="3"/>
      <c r="AD232" s="3"/>
      <c r="AE232" s="3"/>
      <c r="AF232" s="1"/>
      <c r="AG232" s="1"/>
      <c r="AH232" s="1"/>
      <c r="AI232" s="1"/>
      <c r="AJ232" s="1"/>
      <c r="AK232" s="1"/>
      <c r="AL232" s="1"/>
      <c r="AM232" s="86"/>
      <c r="AN232" s="1"/>
      <c r="AO232" s="1"/>
      <c r="AP232" s="1"/>
      <c r="AQ232" s="86"/>
      <c r="AR232" s="9"/>
      <c r="AS232" s="9"/>
      <c r="AT232" s="9"/>
      <c r="AU232" s="9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</row>
    <row r="233" spans="1:81" ht="18.75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86"/>
      <c r="T233" s="1"/>
      <c r="U233" s="1"/>
      <c r="V233" s="89"/>
      <c r="W233" s="3"/>
      <c r="X233" s="3"/>
      <c r="Y233" s="3"/>
      <c r="Z233" s="3"/>
      <c r="AA233" s="3"/>
      <c r="AB233" s="3"/>
      <c r="AC233" s="3"/>
      <c r="AD233" s="3"/>
      <c r="AE233" s="3"/>
      <c r="AF233" s="1"/>
      <c r="AG233" s="1"/>
      <c r="AH233" s="1"/>
      <c r="AI233" s="1"/>
      <c r="AJ233" s="1"/>
      <c r="AK233" s="1"/>
      <c r="AL233" s="1"/>
      <c r="AM233" s="86"/>
      <c r="AN233" s="1"/>
      <c r="AO233" s="1"/>
      <c r="AP233" s="1"/>
      <c r="AQ233" s="86"/>
      <c r="AR233" s="9"/>
      <c r="AS233" s="9"/>
      <c r="AT233" s="9"/>
      <c r="AU233" s="9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</row>
    <row r="234" spans="1:81" ht="18.75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86"/>
      <c r="T234" s="1"/>
      <c r="U234" s="1"/>
      <c r="V234" s="89"/>
      <c r="W234" s="3"/>
      <c r="X234" s="3"/>
      <c r="Y234" s="3"/>
      <c r="Z234" s="3"/>
      <c r="AA234" s="3"/>
      <c r="AB234" s="3"/>
      <c r="AC234" s="3"/>
      <c r="AD234" s="3"/>
      <c r="AE234" s="3"/>
      <c r="AF234" s="1"/>
      <c r="AG234" s="1"/>
      <c r="AH234" s="1"/>
      <c r="AI234" s="1"/>
      <c r="AJ234" s="1"/>
      <c r="AK234" s="1"/>
      <c r="AL234" s="1"/>
      <c r="AM234" s="86"/>
      <c r="AN234" s="1"/>
      <c r="AO234" s="1"/>
      <c r="AP234" s="1"/>
      <c r="AQ234" s="86"/>
      <c r="AR234" s="9"/>
      <c r="AS234" s="9"/>
      <c r="AT234" s="9"/>
      <c r="AU234" s="9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</row>
    <row r="235" spans="1:81" ht="18.75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86"/>
      <c r="T235" s="1"/>
      <c r="U235" s="1"/>
      <c r="V235" s="89"/>
      <c r="W235" s="3"/>
      <c r="X235" s="3"/>
      <c r="Y235" s="3"/>
      <c r="Z235" s="3"/>
      <c r="AA235" s="3"/>
      <c r="AB235" s="3"/>
      <c r="AC235" s="3"/>
      <c r="AD235" s="3"/>
      <c r="AE235" s="3"/>
      <c r="AF235" s="1"/>
      <c r="AG235" s="1"/>
      <c r="AH235" s="1"/>
      <c r="AI235" s="1"/>
      <c r="AJ235" s="1"/>
      <c r="AK235" s="1"/>
      <c r="AL235" s="1"/>
      <c r="AM235" s="86"/>
      <c r="AN235" s="1"/>
      <c r="AO235" s="1"/>
      <c r="AP235" s="1"/>
      <c r="AQ235" s="86"/>
      <c r="AR235" s="9"/>
      <c r="AS235" s="9"/>
      <c r="AT235" s="9"/>
      <c r="AU235" s="9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</row>
    <row r="236" spans="1:81" ht="18.75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86"/>
      <c r="T236" s="1"/>
      <c r="U236" s="1"/>
      <c r="V236" s="89"/>
      <c r="W236" s="3"/>
      <c r="X236" s="3"/>
      <c r="Y236" s="3"/>
      <c r="Z236" s="3"/>
      <c r="AA236" s="3"/>
      <c r="AB236" s="3"/>
      <c r="AC236" s="3"/>
      <c r="AD236" s="3"/>
      <c r="AE236" s="3"/>
      <c r="AF236" s="1"/>
      <c r="AG236" s="1"/>
      <c r="AH236" s="1"/>
      <c r="AI236" s="1"/>
      <c r="AJ236" s="1"/>
      <c r="AK236" s="1"/>
      <c r="AL236" s="1"/>
      <c r="AM236" s="86"/>
      <c r="AN236" s="1"/>
      <c r="AO236" s="1"/>
      <c r="AP236" s="1"/>
      <c r="AQ236" s="86"/>
      <c r="AR236" s="9"/>
      <c r="AS236" s="9"/>
      <c r="AT236" s="9"/>
      <c r="AU236" s="9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</row>
    <row r="237" spans="1:81" ht="18.75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86"/>
      <c r="T237" s="1"/>
      <c r="U237" s="1"/>
      <c r="V237" s="89"/>
      <c r="W237" s="3"/>
      <c r="X237" s="3"/>
      <c r="Y237" s="3"/>
      <c r="Z237" s="3"/>
      <c r="AA237" s="3"/>
      <c r="AB237" s="3"/>
      <c r="AC237" s="3"/>
      <c r="AD237" s="3"/>
      <c r="AE237" s="3"/>
      <c r="AF237" s="1"/>
      <c r="AG237" s="1"/>
      <c r="AH237" s="1"/>
      <c r="AI237" s="1"/>
      <c r="AJ237" s="1"/>
      <c r="AK237" s="1"/>
      <c r="AL237" s="1"/>
      <c r="AM237" s="86"/>
      <c r="AN237" s="1"/>
      <c r="AO237" s="1"/>
      <c r="AP237" s="1"/>
      <c r="AQ237" s="86"/>
      <c r="AR237" s="9"/>
      <c r="AS237" s="9"/>
      <c r="AT237" s="9"/>
      <c r="AU237" s="9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</row>
    <row r="238" spans="1:81" ht="18.75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86"/>
      <c r="T238" s="1"/>
      <c r="U238" s="1"/>
      <c r="V238" s="89"/>
      <c r="W238" s="3"/>
      <c r="X238" s="3"/>
      <c r="Y238" s="3"/>
      <c r="Z238" s="3"/>
      <c r="AA238" s="3"/>
      <c r="AB238" s="3"/>
      <c r="AC238" s="3"/>
      <c r="AD238" s="3"/>
      <c r="AE238" s="3"/>
      <c r="AF238" s="1"/>
      <c r="AG238" s="1"/>
      <c r="AH238" s="1"/>
      <c r="AI238" s="1"/>
      <c r="AJ238" s="1"/>
      <c r="AK238" s="1"/>
      <c r="AL238" s="1"/>
      <c r="AM238" s="86"/>
      <c r="AN238" s="1"/>
      <c r="AO238" s="1"/>
      <c r="AP238" s="1"/>
      <c r="AQ238" s="86"/>
      <c r="AR238" s="9"/>
      <c r="AS238" s="9"/>
      <c r="AT238" s="9"/>
      <c r="AU238" s="9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</row>
    <row r="239" spans="1:81" ht="18.75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86"/>
      <c r="T239" s="1"/>
      <c r="U239" s="1"/>
      <c r="V239" s="89"/>
      <c r="W239" s="3"/>
      <c r="X239" s="3"/>
      <c r="Y239" s="3"/>
      <c r="Z239" s="3"/>
      <c r="AA239" s="3"/>
      <c r="AB239" s="3"/>
      <c r="AC239" s="3"/>
      <c r="AD239" s="3"/>
      <c r="AE239" s="3"/>
      <c r="AF239" s="1"/>
      <c r="AG239" s="1"/>
      <c r="AH239" s="1"/>
      <c r="AI239" s="1"/>
      <c r="AJ239" s="1"/>
      <c r="AK239" s="1"/>
      <c r="AL239" s="1"/>
      <c r="AM239" s="86"/>
      <c r="AN239" s="1"/>
      <c r="AO239" s="1"/>
      <c r="AP239" s="1"/>
      <c r="AQ239" s="86"/>
      <c r="AR239" s="9"/>
      <c r="AS239" s="9"/>
      <c r="AT239" s="9"/>
      <c r="AU239" s="9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</row>
    <row r="240" spans="1:81" ht="18.75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86"/>
      <c r="T240" s="1"/>
      <c r="U240" s="1"/>
      <c r="V240" s="89"/>
      <c r="W240" s="3"/>
      <c r="X240" s="3"/>
      <c r="Y240" s="3"/>
      <c r="Z240" s="3"/>
      <c r="AA240" s="3"/>
      <c r="AB240" s="3"/>
      <c r="AC240" s="3"/>
      <c r="AD240" s="3"/>
      <c r="AE240" s="3"/>
      <c r="AF240" s="1"/>
      <c r="AG240" s="1"/>
      <c r="AH240" s="1"/>
      <c r="AI240" s="1"/>
      <c r="AJ240" s="1"/>
      <c r="AK240" s="1"/>
      <c r="AL240" s="1"/>
      <c r="AM240" s="86"/>
      <c r="AN240" s="1"/>
      <c r="AO240" s="1"/>
      <c r="AP240" s="1"/>
      <c r="AQ240" s="86"/>
      <c r="AR240" s="9"/>
      <c r="AS240" s="9"/>
      <c r="AT240" s="9"/>
      <c r="AU240" s="9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</row>
    <row r="241" spans="1:81" ht="18.75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86"/>
      <c r="T241" s="1"/>
      <c r="U241" s="1"/>
      <c r="V241" s="89"/>
      <c r="W241" s="3"/>
      <c r="X241" s="3"/>
      <c r="Y241" s="3"/>
      <c r="Z241" s="3"/>
      <c r="AA241" s="3"/>
      <c r="AB241" s="3"/>
      <c r="AC241" s="3"/>
      <c r="AD241" s="3"/>
      <c r="AE241" s="3"/>
      <c r="AF241" s="1"/>
      <c r="AG241" s="1"/>
      <c r="AH241" s="1"/>
      <c r="AI241" s="1"/>
      <c r="AJ241" s="1"/>
      <c r="AK241" s="1"/>
      <c r="AL241" s="1"/>
      <c r="AM241" s="86"/>
      <c r="AN241" s="1"/>
      <c r="AO241" s="1"/>
      <c r="AP241" s="1"/>
      <c r="AQ241" s="86"/>
      <c r="AR241" s="9"/>
      <c r="AS241" s="9"/>
      <c r="AT241" s="9"/>
      <c r="AU241" s="9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</row>
    <row r="242" spans="1:81" ht="18.75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86"/>
      <c r="T242" s="1"/>
      <c r="U242" s="1"/>
      <c r="V242" s="89"/>
      <c r="W242" s="3"/>
      <c r="X242" s="3"/>
      <c r="Y242" s="3"/>
      <c r="Z242" s="3"/>
      <c r="AA242" s="3"/>
      <c r="AB242" s="3"/>
      <c r="AC242" s="3"/>
      <c r="AD242" s="3"/>
      <c r="AE242" s="3"/>
      <c r="AF242" s="1"/>
      <c r="AG242" s="1"/>
      <c r="AH242" s="1"/>
      <c r="AI242" s="1"/>
      <c r="AJ242" s="1"/>
      <c r="AK242" s="1"/>
      <c r="AL242" s="1"/>
      <c r="AM242" s="86"/>
      <c r="AN242" s="1"/>
      <c r="AO242" s="1"/>
      <c r="AP242" s="1"/>
      <c r="AQ242" s="86"/>
      <c r="AR242" s="9"/>
      <c r="AS242" s="9"/>
      <c r="AT242" s="9"/>
      <c r="AU242" s="9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</row>
    <row r="243" spans="1:81" ht="18.75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86"/>
      <c r="T243" s="1"/>
      <c r="U243" s="1"/>
      <c r="V243" s="89"/>
      <c r="W243" s="3"/>
      <c r="X243" s="3"/>
      <c r="Y243" s="3"/>
      <c r="Z243" s="3"/>
      <c r="AA243" s="3"/>
      <c r="AB243" s="3"/>
      <c r="AC243" s="3"/>
      <c r="AD243" s="3"/>
      <c r="AE243" s="3"/>
      <c r="AF243" s="1"/>
      <c r="AG243" s="1"/>
      <c r="AH243" s="1"/>
      <c r="AI243" s="1"/>
      <c r="AJ243" s="1"/>
      <c r="AK243" s="1"/>
      <c r="AL243" s="1"/>
      <c r="AM243" s="86"/>
      <c r="AN243" s="1"/>
      <c r="AO243" s="1"/>
      <c r="AP243" s="1"/>
      <c r="AQ243" s="86"/>
      <c r="AR243" s="9"/>
      <c r="AS243" s="9"/>
      <c r="AT243" s="9"/>
      <c r="AU243" s="9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</row>
    <row r="244" spans="1:81" ht="18.75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86"/>
      <c r="T244" s="1"/>
      <c r="U244" s="1"/>
      <c r="V244" s="89"/>
      <c r="W244" s="3"/>
      <c r="X244" s="3"/>
      <c r="Y244" s="3"/>
      <c r="Z244" s="3"/>
      <c r="AA244" s="3"/>
      <c r="AB244" s="3"/>
      <c r="AC244" s="3"/>
      <c r="AD244" s="3"/>
      <c r="AE244" s="3"/>
      <c r="AF244" s="1"/>
      <c r="AG244" s="1"/>
      <c r="AH244" s="1"/>
      <c r="AI244" s="1"/>
      <c r="AJ244" s="1"/>
      <c r="AK244" s="1"/>
      <c r="AL244" s="1"/>
      <c r="AM244" s="86"/>
      <c r="AN244" s="1"/>
      <c r="AO244" s="1"/>
      <c r="AP244" s="1"/>
      <c r="AQ244" s="86"/>
      <c r="AR244" s="9"/>
      <c r="AS244" s="9"/>
      <c r="AT244" s="9"/>
      <c r="AU244" s="9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</row>
    <row r="245" spans="1:81" ht="18.75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86"/>
      <c r="T245" s="1"/>
      <c r="U245" s="1"/>
      <c r="V245" s="89"/>
      <c r="W245" s="3"/>
      <c r="X245" s="3"/>
      <c r="Y245" s="3"/>
      <c r="Z245" s="3"/>
      <c r="AA245" s="3"/>
      <c r="AB245" s="3"/>
      <c r="AC245" s="3"/>
      <c r="AD245" s="3"/>
      <c r="AE245" s="3"/>
      <c r="AF245" s="1"/>
      <c r="AG245" s="1"/>
      <c r="AH245" s="1"/>
      <c r="AI245" s="1"/>
      <c r="AJ245" s="1"/>
      <c r="AK245" s="1"/>
      <c r="AL245" s="1"/>
      <c r="AM245" s="86"/>
      <c r="AN245" s="1"/>
      <c r="AO245" s="1"/>
      <c r="AP245" s="1"/>
      <c r="AQ245" s="86"/>
      <c r="AR245" s="9"/>
      <c r="AS245" s="9"/>
      <c r="AT245" s="9"/>
      <c r="AU245" s="9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</row>
    <row r="246" spans="1:81" ht="18.75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86"/>
      <c r="T246" s="1"/>
      <c r="U246" s="1"/>
      <c r="V246" s="89"/>
      <c r="W246" s="3"/>
      <c r="X246" s="3"/>
      <c r="Y246" s="3"/>
      <c r="Z246" s="3"/>
      <c r="AA246" s="3"/>
      <c r="AB246" s="3"/>
      <c r="AC246" s="3"/>
      <c r="AD246" s="3"/>
      <c r="AE246" s="3"/>
      <c r="AF246" s="1"/>
      <c r="AG246" s="1"/>
      <c r="AH246" s="1"/>
      <c r="AI246" s="1"/>
      <c r="AJ246" s="1"/>
      <c r="AK246" s="1"/>
      <c r="AL246" s="1"/>
      <c r="AM246" s="86"/>
      <c r="AN246" s="1"/>
      <c r="AO246" s="1"/>
      <c r="AP246" s="1"/>
      <c r="AQ246" s="86"/>
      <c r="AR246" s="9"/>
      <c r="AS246" s="9"/>
      <c r="AT246" s="9"/>
      <c r="AU246" s="9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</row>
    <row r="247" spans="1:81" ht="18.75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86"/>
      <c r="T247" s="1"/>
      <c r="U247" s="1"/>
      <c r="V247" s="89"/>
      <c r="W247" s="3"/>
      <c r="X247" s="3"/>
      <c r="Y247" s="3"/>
      <c r="Z247" s="3"/>
      <c r="AA247" s="3"/>
      <c r="AB247" s="3"/>
      <c r="AC247" s="3"/>
      <c r="AD247" s="3"/>
      <c r="AE247" s="3"/>
      <c r="AF247" s="1"/>
      <c r="AG247" s="1"/>
      <c r="AH247" s="1"/>
      <c r="AI247" s="1"/>
      <c r="AJ247" s="1"/>
      <c r="AK247" s="1"/>
      <c r="AL247" s="1"/>
      <c r="AM247" s="86"/>
      <c r="AN247" s="1"/>
      <c r="AO247" s="1"/>
      <c r="AP247" s="1"/>
      <c r="AQ247" s="86"/>
      <c r="AR247" s="9"/>
      <c r="AS247" s="9"/>
      <c r="AT247" s="9"/>
      <c r="AU247" s="9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</row>
    <row r="248" spans="1:81" ht="18.75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86"/>
      <c r="T248" s="1"/>
      <c r="U248" s="1"/>
      <c r="V248" s="89"/>
      <c r="W248" s="3"/>
      <c r="X248" s="3"/>
      <c r="Y248" s="3"/>
      <c r="Z248" s="3"/>
      <c r="AA248" s="3"/>
      <c r="AB248" s="3"/>
      <c r="AC248" s="3"/>
      <c r="AD248" s="3"/>
      <c r="AE248" s="3"/>
      <c r="AF248" s="1"/>
      <c r="AG248" s="1"/>
      <c r="AH248" s="1"/>
      <c r="AI248" s="1"/>
      <c r="AJ248" s="1"/>
      <c r="AK248" s="1"/>
      <c r="AL248" s="1"/>
      <c r="AM248" s="86"/>
      <c r="AN248" s="1"/>
      <c r="AO248" s="1"/>
      <c r="AP248" s="1"/>
      <c r="AQ248" s="86"/>
      <c r="AR248" s="9"/>
      <c r="AS248" s="9"/>
      <c r="AT248" s="9"/>
      <c r="AU248" s="9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</row>
    <row r="249" spans="1:81" ht="18.75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86"/>
      <c r="T249" s="1"/>
      <c r="U249" s="1"/>
      <c r="V249" s="89"/>
      <c r="W249" s="3"/>
      <c r="X249" s="3"/>
      <c r="Y249" s="3"/>
      <c r="Z249" s="3"/>
      <c r="AA249" s="3"/>
      <c r="AB249" s="3"/>
      <c r="AC249" s="3"/>
      <c r="AD249" s="3"/>
      <c r="AE249" s="3"/>
      <c r="AF249" s="1"/>
      <c r="AG249" s="1"/>
      <c r="AH249" s="1"/>
      <c r="AI249" s="1"/>
      <c r="AJ249" s="1"/>
      <c r="AK249" s="1"/>
      <c r="AL249" s="1"/>
      <c r="AM249" s="86"/>
      <c r="AN249" s="1"/>
      <c r="AO249" s="1"/>
      <c r="AP249" s="1"/>
      <c r="AQ249" s="86"/>
      <c r="AR249" s="9"/>
      <c r="AS249" s="9"/>
      <c r="AT249" s="9"/>
      <c r="AU249" s="9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</row>
    <row r="250" spans="1:81" ht="18.75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86"/>
      <c r="T250" s="1"/>
      <c r="U250" s="1"/>
      <c r="V250" s="89"/>
      <c r="W250" s="3"/>
      <c r="X250" s="3"/>
      <c r="Y250" s="3"/>
      <c r="Z250" s="3"/>
      <c r="AA250" s="3"/>
      <c r="AB250" s="3"/>
      <c r="AC250" s="3"/>
      <c r="AD250" s="3"/>
      <c r="AE250" s="3"/>
      <c r="AF250" s="1"/>
      <c r="AG250" s="1"/>
      <c r="AH250" s="1"/>
      <c r="AI250" s="1"/>
      <c r="AJ250" s="1"/>
      <c r="AK250" s="1"/>
      <c r="AL250" s="1"/>
      <c r="AM250" s="86"/>
      <c r="AN250" s="1"/>
      <c r="AO250" s="1"/>
      <c r="AP250" s="1"/>
      <c r="AQ250" s="86"/>
      <c r="AR250" s="9"/>
      <c r="AS250" s="9"/>
      <c r="AT250" s="9"/>
      <c r="AU250" s="9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</row>
    <row r="251" spans="1:81" ht="18.75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86"/>
      <c r="T251" s="1"/>
      <c r="U251" s="1"/>
      <c r="V251" s="89"/>
      <c r="W251" s="3"/>
      <c r="X251" s="3"/>
      <c r="Y251" s="3"/>
      <c r="Z251" s="3"/>
      <c r="AA251" s="3"/>
      <c r="AB251" s="3"/>
      <c r="AC251" s="3"/>
      <c r="AD251" s="3"/>
      <c r="AE251" s="3"/>
      <c r="AF251" s="1"/>
      <c r="AG251" s="1"/>
      <c r="AH251" s="1"/>
      <c r="AI251" s="1"/>
      <c r="AJ251" s="1"/>
      <c r="AK251" s="1"/>
      <c r="AL251" s="1"/>
      <c r="AM251" s="86"/>
      <c r="AN251" s="1"/>
      <c r="AO251" s="1"/>
      <c r="AP251" s="1"/>
      <c r="AQ251" s="86"/>
      <c r="AR251" s="9"/>
      <c r="AS251" s="9"/>
      <c r="AT251" s="9"/>
      <c r="AU251" s="9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</row>
    <row r="252" spans="1:81" ht="18.75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86"/>
      <c r="T252" s="1"/>
      <c r="U252" s="1"/>
      <c r="V252" s="89"/>
      <c r="W252" s="3"/>
      <c r="X252" s="3"/>
      <c r="Y252" s="3"/>
      <c r="Z252" s="3"/>
      <c r="AA252" s="3"/>
      <c r="AB252" s="3"/>
      <c r="AC252" s="3"/>
      <c r="AD252" s="3"/>
      <c r="AE252" s="3"/>
      <c r="AF252" s="1"/>
      <c r="AG252" s="1"/>
      <c r="AH252" s="1"/>
      <c r="AI252" s="1"/>
      <c r="AJ252" s="1"/>
      <c r="AK252" s="1"/>
      <c r="AL252" s="1"/>
      <c r="AM252" s="86"/>
      <c r="AN252" s="1"/>
      <c r="AO252" s="1"/>
      <c r="AP252" s="1"/>
      <c r="AQ252" s="86"/>
      <c r="AR252" s="9"/>
      <c r="AS252" s="9"/>
      <c r="AT252" s="9"/>
      <c r="AU252" s="9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</row>
    <row r="253" spans="1:81" ht="18.75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86"/>
      <c r="T253" s="1"/>
      <c r="U253" s="1"/>
      <c r="V253" s="89"/>
      <c r="W253" s="3"/>
      <c r="X253" s="3"/>
      <c r="Y253" s="3"/>
      <c r="Z253" s="3"/>
      <c r="AA253" s="3"/>
      <c r="AB253" s="3"/>
      <c r="AC253" s="3"/>
      <c r="AD253" s="3"/>
      <c r="AE253" s="3"/>
      <c r="AF253" s="1"/>
      <c r="AG253" s="1"/>
      <c r="AH253" s="1"/>
      <c r="AI253" s="1"/>
      <c r="AJ253" s="1"/>
      <c r="AK253" s="1"/>
      <c r="AL253" s="1"/>
      <c r="AM253" s="86"/>
      <c r="AN253" s="1"/>
      <c r="AO253" s="1"/>
      <c r="AP253" s="1"/>
      <c r="AQ253" s="86"/>
      <c r="AR253" s="9"/>
      <c r="AS253" s="9"/>
      <c r="AT253" s="9"/>
      <c r="AU253" s="9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</row>
    <row r="254" spans="1:81" ht="18.75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86"/>
      <c r="T254" s="1"/>
      <c r="U254" s="1"/>
      <c r="V254" s="89"/>
      <c r="W254" s="3"/>
      <c r="X254" s="3"/>
      <c r="Y254" s="3"/>
      <c r="Z254" s="3"/>
      <c r="AA254" s="3"/>
      <c r="AB254" s="3"/>
      <c r="AC254" s="3"/>
      <c r="AD254" s="3"/>
      <c r="AE254" s="3"/>
      <c r="AF254" s="1"/>
      <c r="AG254" s="1"/>
      <c r="AH254" s="1"/>
      <c r="AI254" s="1"/>
      <c r="AJ254" s="1"/>
      <c r="AK254" s="1"/>
      <c r="AL254" s="1"/>
      <c r="AM254" s="86"/>
      <c r="AN254" s="1"/>
      <c r="AO254" s="1"/>
      <c r="AP254" s="1"/>
      <c r="AQ254" s="86"/>
      <c r="AR254" s="9"/>
      <c r="AS254" s="9"/>
      <c r="AT254" s="9"/>
      <c r="AU254" s="9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</row>
    <row r="255" spans="1:81" ht="18.75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86"/>
      <c r="T255" s="1"/>
      <c r="U255" s="1"/>
      <c r="V255" s="89"/>
      <c r="W255" s="3"/>
      <c r="X255" s="3"/>
      <c r="Y255" s="3"/>
      <c r="Z255" s="3"/>
      <c r="AA255" s="3"/>
      <c r="AB255" s="3"/>
      <c r="AC255" s="3"/>
      <c r="AD255" s="3"/>
      <c r="AE255" s="3"/>
      <c r="AF255" s="1"/>
      <c r="AG255" s="1"/>
      <c r="AH255" s="1"/>
      <c r="AI255" s="1"/>
      <c r="AJ255" s="1"/>
      <c r="AK255" s="1"/>
      <c r="AL255" s="1"/>
      <c r="AM255" s="86"/>
      <c r="AN255" s="1"/>
      <c r="AO255" s="1"/>
      <c r="AP255" s="1"/>
      <c r="AQ255" s="86"/>
      <c r="AR255" s="9"/>
      <c r="AS255" s="9"/>
      <c r="AT255" s="9"/>
      <c r="AU255" s="9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</row>
    <row r="256" spans="1:81" ht="18.75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86"/>
      <c r="T256" s="1"/>
      <c r="U256" s="1"/>
      <c r="V256" s="89"/>
      <c r="W256" s="3"/>
      <c r="X256" s="3"/>
      <c r="Y256" s="3"/>
      <c r="Z256" s="3"/>
      <c r="AA256" s="3"/>
      <c r="AB256" s="3"/>
      <c r="AC256" s="3"/>
      <c r="AD256" s="3"/>
      <c r="AE256" s="3"/>
      <c r="AF256" s="1"/>
      <c r="AG256" s="1"/>
      <c r="AH256" s="1"/>
      <c r="AI256" s="1"/>
      <c r="AJ256" s="1"/>
      <c r="AK256" s="1"/>
      <c r="AL256" s="1"/>
      <c r="AM256" s="86"/>
      <c r="AN256" s="1"/>
      <c r="AO256" s="1"/>
      <c r="AP256" s="1"/>
      <c r="AQ256" s="86"/>
      <c r="AR256" s="9"/>
      <c r="AS256" s="9"/>
      <c r="AT256" s="9"/>
      <c r="AU256" s="9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</row>
    <row r="257" spans="1:81" ht="18.75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86"/>
      <c r="T257" s="1"/>
      <c r="U257" s="1"/>
      <c r="V257" s="89"/>
      <c r="W257" s="3"/>
      <c r="X257" s="3"/>
      <c r="Y257" s="3"/>
      <c r="Z257" s="3"/>
      <c r="AA257" s="3"/>
      <c r="AB257" s="3"/>
      <c r="AC257" s="3"/>
      <c r="AD257" s="3"/>
      <c r="AE257" s="3"/>
      <c r="AF257" s="1"/>
      <c r="AG257" s="1"/>
      <c r="AH257" s="1"/>
      <c r="AI257" s="1"/>
      <c r="AJ257" s="1"/>
      <c r="AK257" s="1"/>
      <c r="AL257" s="1"/>
      <c r="AM257" s="86"/>
      <c r="AN257" s="1"/>
      <c r="AO257" s="1"/>
      <c r="AP257" s="1"/>
      <c r="AQ257" s="86"/>
      <c r="AR257" s="9"/>
      <c r="AS257" s="9"/>
      <c r="AT257" s="9"/>
      <c r="AU257" s="9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</row>
    <row r="258" spans="1:81" ht="18.75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86"/>
      <c r="T258" s="1"/>
      <c r="U258" s="1"/>
      <c r="V258" s="89"/>
      <c r="W258" s="3"/>
      <c r="X258" s="3"/>
      <c r="Y258" s="3"/>
      <c r="Z258" s="3"/>
      <c r="AA258" s="3"/>
      <c r="AB258" s="3"/>
      <c r="AC258" s="3"/>
      <c r="AD258" s="3"/>
      <c r="AE258" s="3"/>
      <c r="AF258" s="1"/>
      <c r="AG258" s="1"/>
      <c r="AH258" s="1"/>
      <c r="AI258" s="1"/>
      <c r="AJ258" s="1"/>
      <c r="AK258" s="1"/>
      <c r="AL258" s="1"/>
      <c r="AM258" s="86"/>
      <c r="AN258" s="1"/>
      <c r="AO258" s="1"/>
      <c r="AP258" s="1"/>
      <c r="AQ258" s="86"/>
      <c r="AR258" s="9"/>
      <c r="AS258" s="9"/>
      <c r="AT258" s="9"/>
      <c r="AU258" s="9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</row>
    <row r="259" spans="1:81" ht="18.75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86"/>
      <c r="T259" s="1"/>
      <c r="U259" s="1"/>
      <c r="V259" s="89"/>
      <c r="W259" s="3"/>
      <c r="X259" s="3"/>
      <c r="Y259" s="3"/>
      <c r="Z259" s="3"/>
      <c r="AA259" s="3"/>
      <c r="AB259" s="3"/>
      <c r="AC259" s="3"/>
      <c r="AD259" s="3"/>
      <c r="AE259" s="3"/>
      <c r="AF259" s="1"/>
      <c r="AG259" s="1"/>
      <c r="AH259" s="1"/>
      <c r="AI259" s="1"/>
      <c r="AJ259" s="1"/>
      <c r="AK259" s="1"/>
      <c r="AL259" s="1"/>
      <c r="AM259" s="86"/>
      <c r="AN259" s="1"/>
      <c r="AO259" s="1"/>
      <c r="AP259" s="1"/>
      <c r="AQ259" s="86"/>
      <c r="AR259" s="9"/>
      <c r="AS259" s="9"/>
      <c r="AT259" s="9"/>
      <c r="AU259" s="9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</row>
    <row r="260" spans="1:81" ht="18.75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86"/>
      <c r="T260" s="1"/>
      <c r="U260" s="1"/>
      <c r="V260" s="89"/>
      <c r="W260" s="3"/>
      <c r="X260" s="3"/>
      <c r="Y260" s="3"/>
      <c r="Z260" s="3"/>
      <c r="AA260" s="3"/>
      <c r="AB260" s="3"/>
      <c r="AC260" s="3"/>
      <c r="AD260" s="3"/>
      <c r="AE260" s="3"/>
      <c r="AF260" s="1"/>
      <c r="AG260" s="1"/>
      <c r="AH260" s="1"/>
      <c r="AI260" s="1"/>
      <c r="AJ260" s="1"/>
      <c r="AK260" s="1"/>
      <c r="AL260" s="1"/>
      <c r="AM260" s="86"/>
      <c r="AN260" s="1"/>
      <c r="AO260" s="1"/>
      <c r="AP260" s="1"/>
      <c r="AQ260" s="86"/>
      <c r="AR260" s="9"/>
      <c r="AS260" s="9"/>
      <c r="AT260" s="9"/>
      <c r="AU260" s="9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</row>
    <row r="261" spans="1:81" ht="18.75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86"/>
      <c r="T261" s="1"/>
      <c r="U261" s="1"/>
      <c r="V261" s="89"/>
      <c r="W261" s="3"/>
      <c r="X261" s="3"/>
      <c r="Y261" s="3"/>
      <c r="Z261" s="3"/>
      <c r="AA261" s="3"/>
      <c r="AB261" s="3"/>
      <c r="AC261" s="3"/>
      <c r="AD261" s="3"/>
      <c r="AE261" s="3"/>
      <c r="AF261" s="1"/>
      <c r="AG261" s="1"/>
      <c r="AH261" s="1"/>
      <c r="AI261" s="1"/>
      <c r="AJ261" s="1"/>
      <c r="AK261" s="1"/>
      <c r="AL261" s="1"/>
      <c r="AM261" s="86"/>
      <c r="AN261" s="1"/>
      <c r="AO261" s="1"/>
      <c r="AP261" s="1"/>
      <c r="AQ261" s="86"/>
      <c r="AR261" s="9"/>
      <c r="AS261" s="9"/>
      <c r="AT261" s="9"/>
      <c r="AU261" s="9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</row>
    <row r="262" spans="1:81" ht="18.75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86"/>
      <c r="T262" s="1"/>
      <c r="U262" s="1"/>
      <c r="V262" s="89"/>
      <c r="W262" s="3"/>
      <c r="X262" s="3"/>
      <c r="Y262" s="3"/>
      <c r="Z262" s="3"/>
      <c r="AA262" s="3"/>
      <c r="AB262" s="3"/>
      <c r="AC262" s="3"/>
      <c r="AD262" s="3"/>
      <c r="AE262" s="3"/>
      <c r="AF262" s="1"/>
      <c r="AG262" s="1"/>
      <c r="AH262" s="1"/>
      <c r="AI262" s="1"/>
      <c r="AJ262" s="1"/>
      <c r="AK262" s="1"/>
      <c r="AL262" s="1"/>
      <c r="AM262" s="86"/>
      <c r="AN262" s="1"/>
      <c r="AO262" s="1"/>
      <c r="AP262" s="1"/>
      <c r="AQ262" s="86"/>
      <c r="AR262" s="9"/>
      <c r="AS262" s="9"/>
      <c r="AT262" s="9"/>
      <c r="AU262" s="9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</row>
    <row r="263" spans="1:81" ht="18.75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86"/>
      <c r="T263" s="1"/>
      <c r="U263" s="1"/>
      <c r="V263" s="89"/>
      <c r="W263" s="3"/>
      <c r="X263" s="3"/>
      <c r="Y263" s="3"/>
      <c r="Z263" s="3"/>
      <c r="AA263" s="3"/>
      <c r="AB263" s="3"/>
      <c r="AC263" s="3"/>
      <c r="AD263" s="3"/>
      <c r="AE263" s="3"/>
      <c r="AF263" s="1"/>
      <c r="AG263" s="1"/>
      <c r="AH263" s="1"/>
      <c r="AI263" s="1"/>
      <c r="AJ263" s="1"/>
      <c r="AK263" s="1"/>
      <c r="AL263" s="1"/>
      <c r="AM263" s="86"/>
      <c r="AN263" s="1"/>
      <c r="AO263" s="1"/>
      <c r="AP263" s="1"/>
      <c r="AQ263" s="86"/>
      <c r="AR263" s="9"/>
      <c r="AS263" s="9"/>
      <c r="AT263" s="9"/>
      <c r="AU263" s="9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</row>
    <row r="264" spans="1:81" ht="18.75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86"/>
      <c r="T264" s="1"/>
      <c r="U264" s="1"/>
      <c r="V264" s="89"/>
      <c r="W264" s="3"/>
      <c r="X264" s="3"/>
      <c r="Y264" s="3"/>
      <c r="Z264" s="3"/>
      <c r="AA264" s="3"/>
      <c r="AB264" s="3"/>
      <c r="AC264" s="3"/>
      <c r="AD264" s="3"/>
      <c r="AE264" s="3"/>
      <c r="AF264" s="1"/>
      <c r="AG264" s="1"/>
      <c r="AH264" s="1"/>
      <c r="AI264" s="1"/>
      <c r="AJ264" s="1"/>
      <c r="AK264" s="1"/>
      <c r="AL264" s="1"/>
      <c r="AM264" s="86"/>
      <c r="AN264" s="1"/>
      <c r="AO264" s="1"/>
      <c r="AP264" s="1"/>
      <c r="AQ264" s="86"/>
      <c r="AR264" s="9"/>
      <c r="AS264" s="9"/>
      <c r="AT264" s="9"/>
      <c r="AU264" s="9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</row>
    <row r="265" spans="1:81" ht="18.75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86"/>
      <c r="T265" s="1"/>
      <c r="U265" s="1"/>
      <c r="V265" s="89"/>
      <c r="W265" s="3"/>
      <c r="X265" s="3"/>
      <c r="Y265" s="3"/>
      <c r="Z265" s="3"/>
      <c r="AA265" s="3"/>
      <c r="AB265" s="3"/>
      <c r="AC265" s="3"/>
      <c r="AD265" s="3"/>
      <c r="AE265" s="3"/>
      <c r="AF265" s="1"/>
      <c r="AG265" s="1"/>
      <c r="AH265" s="1"/>
      <c r="AI265" s="1"/>
      <c r="AJ265" s="1"/>
      <c r="AK265" s="1"/>
      <c r="AL265" s="1"/>
      <c r="AM265" s="86"/>
      <c r="AN265" s="1"/>
      <c r="AO265" s="1"/>
      <c r="AP265" s="1"/>
      <c r="AQ265" s="86"/>
      <c r="AR265" s="9"/>
      <c r="AS265" s="9"/>
      <c r="AT265" s="9"/>
      <c r="AU265" s="9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</row>
    <row r="266" spans="1:81" ht="18.75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86"/>
      <c r="T266" s="1"/>
      <c r="U266" s="1"/>
      <c r="V266" s="89"/>
      <c r="W266" s="3"/>
      <c r="X266" s="3"/>
      <c r="Y266" s="3"/>
      <c r="Z266" s="3"/>
      <c r="AA266" s="3"/>
      <c r="AB266" s="3"/>
      <c r="AC266" s="3"/>
      <c r="AD266" s="3"/>
      <c r="AE266" s="3"/>
      <c r="AF266" s="1"/>
      <c r="AG266" s="1"/>
      <c r="AH266" s="1"/>
      <c r="AI266" s="1"/>
      <c r="AJ266" s="1"/>
      <c r="AK266" s="1"/>
      <c r="AL266" s="1"/>
      <c r="AM266" s="86"/>
      <c r="AN266" s="1"/>
      <c r="AO266" s="1"/>
      <c r="AP266" s="1"/>
      <c r="AQ266" s="86"/>
      <c r="AR266" s="9"/>
      <c r="AS266" s="9"/>
      <c r="AT266" s="9"/>
      <c r="AU266" s="9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</row>
    <row r="267" spans="1:81" ht="18.75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86"/>
      <c r="T267" s="1"/>
      <c r="U267" s="1"/>
      <c r="V267" s="89"/>
      <c r="W267" s="3"/>
      <c r="X267" s="3"/>
      <c r="Y267" s="3"/>
      <c r="Z267" s="3"/>
      <c r="AA267" s="3"/>
      <c r="AB267" s="3"/>
      <c r="AC267" s="3"/>
      <c r="AD267" s="3"/>
      <c r="AE267" s="3"/>
      <c r="AF267" s="1"/>
      <c r="AG267" s="1"/>
      <c r="AH267" s="1"/>
      <c r="AI267" s="1"/>
      <c r="AJ267" s="1"/>
      <c r="AK267" s="1"/>
      <c r="AL267" s="1"/>
      <c r="AM267" s="86"/>
      <c r="AN267" s="1"/>
      <c r="AO267" s="1"/>
      <c r="AP267" s="1"/>
      <c r="AQ267" s="86"/>
      <c r="AR267" s="9"/>
      <c r="AS267" s="9"/>
      <c r="AT267" s="9"/>
      <c r="AU267" s="9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1"/>
      <c r="CB267" s="1"/>
      <c r="CC267" s="1"/>
    </row>
    <row r="268" spans="1:81" ht="18.75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86"/>
      <c r="T268" s="1"/>
      <c r="U268" s="1"/>
      <c r="V268" s="89"/>
      <c r="W268" s="3"/>
      <c r="X268" s="3"/>
      <c r="Y268" s="3"/>
      <c r="Z268" s="3"/>
      <c r="AA268" s="3"/>
      <c r="AB268" s="3"/>
      <c r="AC268" s="3"/>
      <c r="AD268" s="3"/>
      <c r="AE268" s="3"/>
      <c r="AF268" s="1"/>
      <c r="AG268" s="1"/>
      <c r="AH268" s="1"/>
      <c r="AI268" s="1"/>
      <c r="AJ268" s="1"/>
      <c r="AK268" s="1"/>
      <c r="AL268" s="1"/>
      <c r="AM268" s="86"/>
      <c r="AN268" s="1"/>
      <c r="AO268" s="1"/>
      <c r="AP268" s="1"/>
      <c r="AQ268" s="86"/>
      <c r="AR268" s="9"/>
      <c r="AS268" s="9"/>
      <c r="AT268" s="9"/>
      <c r="AU268" s="9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"/>
      <c r="CB268" s="1"/>
      <c r="CC268" s="1"/>
    </row>
    <row r="269" spans="1:81" ht="18.75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86"/>
      <c r="T269" s="1"/>
      <c r="U269" s="1"/>
      <c r="V269" s="89"/>
      <c r="W269" s="3"/>
      <c r="X269" s="3"/>
      <c r="Y269" s="3"/>
      <c r="Z269" s="3"/>
      <c r="AA269" s="3"/>
      <c r="AB269" s="3"/>
      <c r="AC269" s="3"/>
      <c r="AD269" s="3"/>
      <c r="AE269" s="3"/>
      <c r="AF269" s="1"/>
      <c r="AG269" s="1"/>
      <c r="AH269" s="1"/>
      <c r="AI269" s="1"/>
      <c r="AJ269" s="1"/>
      <c r="AK269" s="1"/>
      <c r="AL269" s="1"/>
      <c r="AM269" s="86"/>
      <c r="AN269" s="1"/>
      <c r="AO269" s="1"/>
      <c r="AP269" s="1"/>
      <c r="AQ269" s="86"/>
      <c r="AR269" s="9"/>
      <c r="AS269" s="9"/>
      <c r="AT269" s="9"/>
      <c r="AU269" s="9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  <c r="BN269" s="1"/>
      <c r="BO269" s="1"/>
      <c r="BP269" s="1"/>
      <c r="BQ269" s="1"/>
      <c r="BR269" s="1"/>
      <c r="BS269" s="1"/>
      <c r="BT269" s="1"/>
      <c r="BU269" s="1"/>
      <c r="BV269" s="1"/>
      <c r="BW269" s="1"/>
      <c r="BX269" s="1"/>
      <c r="BY269" s="1"/>
      <c r="BZ269" s="1"/>
      <c r="CA269" s="1"/>
      <c r="CB269" s="1"/>
      <c r="CC269" s="1"/>
    </row>
    <row r="270" spans="1:81" ht="18.75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86"/>
      <c r="T270" s="1"/>
      <c r="U270" s="1"/>
      <c r="V270" s="89"/>
      <c r="W270" s="3"/>
      <c r="X270" s="3"/>
      <c r="Y270" s="3"/>
      <c r="Z270" s="3"/>
      <c r="AA270" s="3"/>
      <c r="AB270" s="3"/>
      <c r="AC270" s="3"/>
      <c r="AD270" s="3"/>
      <c r="AE270" s="3"/>
      <c r="AF270" s="1"/>
      <c r="AG270" s="1"/>
      <c r="AH270" s="1"/>
      <c r="AI270" s="1"/>
      <c r="AJ270" s="1"/>
      <c r="AK270" s="1"/>
      <c r="AL270" s="1"/>
      <c r="AM270" s="86"/>
      <c r="AN270" s="1"/>
      <c r="AO270" s="1"/>
      <c r="AP270" s="1"/>
      <c r="AQ270" s="86"/>
      <c r="AR270" s="9"/>
      <c r="AS270" s="9"/>
      <c r="AT270" s="9"/>
      <c r="AU270" s="9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"/>
      <c r="CA270" s="1"/>
      <c r="CB270" s="1"/>
      <c r="CC270" s="1"/>
    </row>
    <row r="271" spans="1:81" ht="18.75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86"/>
      <c r="T271" s="1"/>
      <c r="U271" s="1"/>
      <c r="V271" s="89"/>
      <c r="W271" s="3"/>
      <c r="X271" s="3"/>
      <c r="Y271" s="3"/>
      <c r="Z271" s="3"/>
      <c r="AA271" s="3"/>
      <c r="AB271" s="3"/>
      <c r="AC271" s="3"/>
      <c r="AD271" s="3"/>
      <c r="AE271" s="3"/>
      <c r="AF271" s="1"/>
      <c r="AG271" s="1"/>
      <c r="AH271" s="1"/>
      <c r="AI271" s="1"/>
      <c r="AJ271" s="1"/>
      <c r="AK271" s="1"/>
      <c r="AL271" s="1"/>
      <c r="AM271" s="86"/>
      <c r="AN271" s="1"/>
      <c r="AO271" s="1"/>
      <c r="AP271" s="1"/>
      <c r="AQ271" s="86"/>
      <c r="AR271" s="9"/>
      <c r="AS271" s="9"/>
      <c r="AT271" s="9"/>
      <c r="AU271" s="9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"/>
      <c r="CB271" s="1"/>
      <c r="CC271" s="1"/>
    </row>
    <row r="272" spans="1:81" ht="18.75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86"/>
      <c r="T272" s="1"/>
      <c r="U272" s="1"/>
      <c r="V272" s="89"/>
      <c r="W272" s="3"/>
      <c r="X272" s="3"/>
      <c r="Y272" s="3"/>
      <c r="Z272" s="3"/>
      <c r="AA272" s="3"/>
      <c r="AB272" s="3"/>
      <c r="AC272" s="3"/>
      <c r="AD272" s="3"/>
      <c r="AE272" s="3"/>
      <c r="AF272" s="1"/>
      <c r="AG272" s="1"/>
      <c r="AH272" s="1"/>
      <c r="AI272" s="1"/>
      <c r="AJ272" s="1"/>
      <c r="AK272" s="1"/>
      <c r="AL272" s="1"/>
      <c r="AM272" s="86"/>
      <c r="AN272" s="1"/>
      <c r="AO272" s="1"/>
      <c r="AP272" s="1"/>
      <c r="AQ272" s="86"/>
      <c r="AR272" s="9"/>
      <c r="AS272" s="9"/>
      <c r="AT272" s="9"/>
      <c r="AU272" s="9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"/>
      <c r="CA272" s="1"/>
      <c r="CB272" s="1"/>
      <c r="CC272" s="1"/>
    </row>
    <row r="273" spans="1:81" ht="18.75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86"/>
      <c r="T273" s="1"/>
      <c r="U273" s="1"/>
      <c r="V273" s="89"/>
      <c r="W273" s="3"/>
      <c r="X273" s="3"/>
      <c r="Y273" s="3"/>
      <c r="Z273" s="3"/>
      <c r="AA273" s="3"/>
      <c r="AB273" s="3"/>
      <c r="AC273" s="3"/>
      <c r="AD273" s="3"/>
      <c r="AE273" s="3"/>
      <c r="AF273" s="1"/>
      <c r="AG273" s="1"/>
      <c r="AH273" s="1"/>
      <c r="AI273" s="1"/>
      <c r="AJ273" s="1"/>
      <c r="AK273" s="1"/>
      <c r="AL273" s="1"/>
      <c r="AM273" s="86"/>
      <c r="AN273" s="1"/>
      <c r="AO273" s="1"/>
      <c r="AP273" s="1"/>
      <c r="AQ273" s="86"/>
      <c r="AR273" s="9"/>
      <c r="AS273" s="9"/>
      <c r="AT273" s="9"/>
      <c r="AU273" s="9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"/>
      <c r="CA273" s="1"/>
      <c r="CB273" s="1"/>
      <c r="CC273" s="1"/>
    </row>
    <row r="274" spans="1:81" ht="18.75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86"/>
      <c r="T274" s="1"/>
      <c r="U274" s="1"/>
      <c r="V274" s="89"/>
      <c r="W274" s="3"/>
      <c r="X274" s="3"/>
      <c r="Y274" s="3"/>
      <c r="Z274" s="3"/>
      <c r="AA274" s="3"/>
      <c r="AB274" s="3"/>
      <c r="AC274" s="3"/>
      <c r="AD274" s="3"/>
      <c r="AE274" s="3"/>
      <c r="AF274" s="1"/>
      <c r="AG274" s="1"/>
      <c r="AH274" s="1"/>
      <c r="AI274" s="1"/>
      <c r="AJ274" s="1"/>
      <c r="AK274" s="1"/>
      <c r="AL274" s="1"/>
      <c r="AM274" s="86"/>
      <c r="AN274" s="1"/>
      <c r="AO274" s="1"/>
      <c r="AP274" s="1"/>
      <c r="AQ274" s="86"/>
      <c r="AR274" s="9"/>
      <c r="AS274" s="9"/>
      <c r="AT274" s="9"/>
      <c r="AU274" s="9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  <c r="BO274" s="1"/>
      <c r="BP274" s="1"/>
      <c r="BQ274" s="1"/>
      <c r="BR274" s="1"/>
      <c r="BS274" s="1"/>
      <c r="BT274" s="1"/>
      <c r="BU274" s="1"/>
      <c r="BV274" s="1"/>
      <c r="BW274" s="1"/>
      <c r="BX274" s="1"/>
      <c r="BY274" s="1"/>
      <c r="BZ274" s="1"/>
      <c r="CA274" s="1"/>
      <c r="CB274" s="1"/>
      <c r="CC274" s="1"/>
    </row>
    <row r="275" spans="1:81" ht="18.75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86"/>
      <c r="T275" s="1"/>
      <c r="U275" s="1"/>
      <c r="V275" s="89"/>
      <c r="W275" s="3"/>
      <c r="X275" s="3"/>
      <c r="Y275" s="3"/>
      <c r="Z275" s="3"/>
      <c r="AA275" s="3"/>
      <c r="AB275" s="3"/>
      <c r="AC275" s="3"/>
      <c r="AD275" s="3"/>
      <c r="AE275" s="3"/>
      <c r="AF275" s="1"/>
      <c r="AG275" s="1"/>
      <c r="AH275" s="1"/>
      <c r="AI275" s="1"/>
      <c r="AJ275" s="1"/>
      <c r="AK275" s="1"/>
      <c r="AL275" s="1"/>
      <c r="AM275" s="86"/>
      <c r="AN275" s="1"/>
      <c r="AO275" s="1"/>
      <c r="AP275" s="1"/>
      <c r="AQ275" s="86"/>
      <c r="AR275" s="9"/>
      <c r="AS275" s="9"/>
      <c r="AT275" s="9"/>
      <c r="AU275" s="9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"/>
      <c r="CA275" s="1"/>
      <c r="CB275" s="1"/>
      <c r="CC275" s="1"/>
    </row>
    <row r="276" spans="1:81" ht="18.75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86"/>
      <c r="T276" s="1"/>
      <c r="U276" s="1"/>
      <c r="V276" s="89"/>
      <c r="W276" s="3"/>
      <c r="X276" s="3"/>
      <c r="Y276" s="3"/>
      <c r="Z276" s="3"/>
      <c r="AA276" s="3"/>
      <c r="AB276" s="3"/>
      <c r="AC276" s="3"/>
      <c r="AD276" s="3"/>
      <c r="AE276" s="3"/>
      <c r="AF276" s="1"/>
      <c r="AG276" s="1"/>
      <c r="AH276" s="1"/>
      <c r="AI276" s="1"/>
      <c r="AJ276" s="1"/>
      <c r="AK276" s="1"/>
      <c r="AL276" s="1"/>
      <c r="AM276" s="86"/>
      <c r="AN276" s="1"/>
      <c r="AO276" s="1"/>
      <c r="AP276" s="1"/>
      <c r="AQ276" s="86"/>
      <c r="AR276" s="9"/>
      <c r="AS276" s="9"/>
      <c r="AT276" s="9"/>
      <c r="AU276" s="9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"/>
      <c r="CA276" s="1"/>
      <c r="CB276" s="1"/>
      <c r="CC276" s="1"/>
    </row>
    <row r="277" spans="1:81" ht="18.75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86"/>
      <c r="T277" s="1"/>
      <c r="U277" s="1"/>
      <c r="V277" s="89"/>
      <c r="W277" s="3"/>
      <c r="X277" s="3"/>
      <c r="Y277" s="3"/>
      <c r="Z277" s="3"/>
      <c r="AA277" s="3"/>
      <c r="AB277" s="3"/>
      <c r="AC277" s="3"/>
      <c r="AD277" s="3"/>
      <c r="AE277" s="3"/>
      <c r="AF277" s="1"/>
      <c r="AG277" s="1"/>
      <c r="AH277" s="1"/>
      <c r="AI277" s="1"/>
      <c r="AJ277" s="1"/>
      <c r="AK277" s="1"/>
      <c r="AL277" s="1"/>
      <c r="AM277" s="86"/>
      <c r="AN277" s="1"/>
      <c r="AO277" s="1"/>
      <c r="AP277" s="1"/>
      <c r="AQ277" s="86"/>
      <c r="AR277" s="9"/>
      <c r="AS277" s="9"/>
      <c r="AT277" s="9"/>
      <c r="AU277" s="9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"/>
      <c r="CA277" s="1"/>
      <c r="CB277" s="1"/>
      <c r="CC277" s="1"/>
    </row>
    <row r="278" spans="1:81" ht="18.75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86"/>
      <c r="T278" s="1"/>
      <c r="U278" s="1"/>
      <c r="V278" s="89"/>
      <c r="W278" s="3"/>
      <c r="X278" s="3"/>
      <c r="Y278" s="3"/>
      <c r="Z278" s="3"/>
      <c r="AA278" s="3"/>
      <c r="AB278" s="3"/>
      <c r="AC278" s="3"/>
      <c r="AD278" s="3"/>
      <c r="AE278" s="3"/>
      <c r="AF278" s="1"/>
      <c r="AG278" s="1"/>
      <c r="AH278" s="1"/>
      <c r="AI278" s="1"/>
      <c r="AJ278" s="1"/>
      <c r="AK278" s="1"/>
      <c r="AL278" s="1"/>
      <c r="AM278" s="86"/>
      <c r="AN278" s="1"/>
      <c r="AO278" s="1"/>
      <c r="AP278" s="1"/>
      <c r="AQ278" s="86"/>
      <c r="AR278" s="9"/>
      <c r="AS278" s="9"/>
      <c r="AT278" s="9"/>
      <c r="AU278" s="9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  <c r="BY278" s="1"/>
      <c r="BZ278" s="1"/>
      <c r="CA278" s="1"/>
      <c r="CB278" s="1"/>
      <c r="CC278" s="1"/>
    </row>
    <row r="279" spans="1:81" ht="18.75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86"/>
      <c r="T279" s="1"/>
      <c r="U279" s="1"/>
      <c r="V279" s="89"/>
      <c r="W279" s="3"/>
      <c r="X279" s="3"/>
      <c r="Y279" s="3"/>
      <c r="Z279" s="3"/>
      <c r="AA279" s="3"/>
      <c r="AB279" s="3"/>
      <c r="AC279" s="3"/>
      <c r="AD279" s="3"/>
      <c r="AE279" s="3"/>
      <c r="AF279" s="1"/>
      <c r="AG279" s="1"/>
      <c r="AH279" s="1"/>
      <c r="AI279" s="1"/>
      <c r="AJ279" s="1"/>
      <c r="AK279" s="1"/>
      <c r="AL279" s="1"/>
      <c r="AM279" s="86"/>
      <c r="AN279" s="1"/>
      <c r="AO279" s="1"/>
      <c r="AP279" s="1"/>
      <c r="AQ279" s="86"/>
      <c r="AR279" s="9"/>
      <c r="AS279" s="9"/>
      <c r="AT279" s="9"/>
      <c r="AU279" s="9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  <c r="BS279" s="1"/>
      <c r="BT279" s="1"/>
      <c r="BU279" s="1"/>
      <c r="BV279" s="1"/>
      <c r="BW279" s="1"/>
      <c r="BX279" s="1"/>
      <c r="BY279" s="1"/>
      <c r="BZ279" s="1"/>
      <c r="CA279" s="1"/>
      <c r="CB279" s="1"/>
      <c r="CC279" s="1"/>
    </row>
    <row r="280" spans="1:81" ht="18.75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86"/>
      <c r="T280" s="1"/>
      <c r="U280" s="1"/>
      <c r="V280" s="89"/>
      <c r="W280" s="3"/>
      <c r="X280" s="3"/>
      <c r="Y280" s="3"/>
      <c r="Z280" s="3"/>
      <c r="AA280" s="3"/>
      <c r="AB280" s="3"/>
      <c r="AC280" s="3"/>
      <c r="AD280" s="3"/>
      <c r="AE280" s="3"/>
      <c r="AF280" s="1"/>
      <c r="AG280" s="1"/>
      <c r="AH280" s="1"/>
      <c r="AI280" s="1"/>
      <c r="AJ280" s="1"/>
      <c r="AK280" s="1"/>
      <c r="AL280" s="1"/>
      <c r="AM280" s="86"/>
      <c r="AN280" s="1"/>
      <c r="AO280" s="1"/>
      <c r="AP280" s="1"/>
      <c r="AQ280" s="86"/>
      <c r="AR280" s="9"/>
      <c r="AS280" s="9"/>
      <c r="AT280" s="9"/>
      <c r="AU280" s="9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  <c r="BY280" s="1"/>
      <c r="BZ280" s="1"/>
      <c r="CA280" s="1"/>
      <c r="CB280" s="1"/>
      <c r="CC280" s="1"/>
    </row>
    <row r="281" spans="1:81" ht="18.75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86"/>
      <c r="T281" s="1"/>
      <c r="U281" s="1"/>
      <c r="V281" s="89"/>
      <c r="W281" s="3"/>
      <c r="X281" s="3"/>
      <c r="Y281" s="3"/>
      <c r="Z281" s="3"/>
      <c r="AA281" s="3"/>
      <c r="AB281" s="3"/>
      <c r="AC281" s="3"/>
      <c r="AD281" s="3"/>
      <c r="AE281" s="3"/>
      <c r="AF281" s="1"/>
      <c r="AG281" s="1"/>
      <c r="AH281" s="1"/>
      <c r="AI281" s="1"/>
      <c r="AJ281" s="1"/>
      <c r="AK281" s="1"/>
      <c r="AL281" s="1"/>
      <c r="AM281" s="86"/>
      <c r="AN281" s="1"/>
      <c r="AO281" s="1"/>
      <c r="AP281" s="1"/>
      <c r="AQ281" s="86"/>
      <c r="AR281" s="9"/>
      <c r="AS281" s="9"/>
      <c r="AT281" s="9"/>
      <c r="AU281" s="9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M281" s="1"/>
      <c r="BN281" s="1"/>
      <c r="BO281" s="1"/>
      <c r="BP281" s="1"/>
      <c r="BQ281" s="1"/>
      <c r="BR281" s="1"/>
      <c r="BS281" s="1"/>
      <c r="BT281" s="1"/>
      <c r="BU281" s="1"/>
      <c r="BV281" s="1"/>
      <c r="BW281" s="1"/>
      <c r="BX281" s="1"/>
      <c r="BY281" s="1"/>
      <c r="BZ281" s="1"/>
      <c r="CA281" s="1"/>
      <c r="CB281" s="1"/>
      <c r="CC281" s="1"/>
    </row>
    <row r="282" spans="1:81" ht="18.75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86"/>
      <c r="T282" s="1"/>
      <c r="U282" s="1"/>
      <c r="V282" s="89"/>
      <c r="W282" s="3"/>
      <c r="X282" s="3"/>
      <c r="Y282" s="3"/>
      <c r="Z282" s="3"/>
      <c r="AA282" s="3"/>
      <c r="AB282" s="3"/>
      <c r="AC282" s="3"/>
      <c r="AD282" s="3"/>
      <c r="AE282" s="3"/>
      <c r="AF282" s="1"/>
      <c r="AG282" s="1"/>
      <c r="AH282" s="1"/>
      <c r="AI282" s="1"/>
      <c r="AJ282" s="1"/>
      <c r="AK282" s="1"/>
      <c r="AL282" s="1"/>
      <c r="AM282" s="86"/>
      <c r="AN282" s="1"/>
      <c r="AO282" s="1"/>
      <c r="AP282" s="1"/>
      <c r="AQ282" s="86"/>
      <c r="AR282" s="9"/>
      <c r="AS282" s="9"/>
      <c r="AT282" s="9"/>
      <c r="AU282" s="9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M282" s="1"/>
      <c r="BN282" s="1"/>
      <c r="BO282" s="1"/>
      <c r="BP282" s="1"/>
      <c r="BQ282" s="1"/>
      <c r="BR282" s="1"/>
      <c r="BS282" s="1"/>
      <c r="BT282" s="1"/>
      <c r="BU282" s="1"/>
      <c r="BV282" s="1"/>
      <c r="BW282" s="1"/>
      <c r="BX282" s="1"/>
      <c r="BY282" s="1"/>
      <c r="BZ282" s="1"/>
      <c r="CA282" s="1"/>
      <c r="CB282" s="1"/>
      <c r="CC282" s="1"/>
    </row>
    <row r="283" spans="1:81" ht="18.75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86"/>
      <c r="T283" s="1"/>
      <c r="U283" s="1"/>
      <c r="V283" s="89"/>
      <c r="W283" s="3"/>
      <c r="X283" s="3"/>
      <c r="Y283" s="3"/>
      <c r="Z283" s="3"/>
      <c r="AA283" s="3"/>
      <c r="AB283" s="3"/>
      <c r="AC283" s="3"/>
      <c r="AD283" s="3"/>
      <c r="AE283" s="3"/>
      <c r="AF283" s="1"/>
      <c r="AG283" s="1"/>
      <c r="AH283" s="1"/>
      <c r="AI283" s="1"/>
      <c r="AJ283" s="1"/>
      <c r="AK283" s="1"/>
      <c r="AL283" s="1"/>
      <c r="AM283" s="86"/>
      <c r="AN283" s="1"/>
      <c r="AO283" s="1"/>
      <c r="AP283" s="1"/>
      <c r="AQ283" s="86"/>
      <c r="AR283" s="9"/>
      <c r="AS283" s="9"/>
      <c r="AT283" s="9"/>
      <c r="AU283" s="9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  <c r="BL283" s="1"/>
      <c r="BM283" s="1"/>
      <c r="BN283" s="1"/>
      <c r="BO283" s="1"/>
      <c r="BP283" s="1"/>
      <c r="BQ283" s="1"/>
      <c r="BR283" s="1"/>
      <c r="BS283" s="1"/>
      <c r="BT283" s="1"/>
      <c r="BU283" s="1"/>
      <c r="BV283" s="1"/>
      <c r="BW283" s="1"/>
      <c r="BX283" s="1"/>
      <c r="BY283" s="1"/>
      <c r="BZ283" s="1"/>
      <c r="CA283" s="1"/>
      <c r="CB283" s="1"/>
      <c r="CC283" s="1"/>
    </row>
    <row r="284" spans="1:81" ht="18.75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86"/>
      <c r="T284" s="1"/>
      <c r="U284" s="1"/>
      <c r="V284" s="89"/>
      <c r="W284" s="3"/>
      <c r="X284" s="3"/>
      <c r="Y284" s="3"/>
      <c r="Z284" s="3"/>
      <c r="AA284" s="3"/>
      <c r="AB284" s="3"/>
      <c r="AC284" s="3"/>
      <c r="AD284" s="3"/>
      <c r="AE284" s="3"/>
      <c r="AF284" s="1"/>
      <c r="AG284" s="1"/>
      <c r="AH284" s="1"/>
      <c r="AI284" s="1"/>
      <c r="AJ284" s="1"/>
      <c r="AK284" s="1"/>
      <c r="AL284" s="1"/>
      <c r="AM284" s="86"/>
      <c r="AN284" s="1"/>
      <c r="AO284" s="1"/>
      <c r="AP284" s="1"/>
      <c r="AQ284" s="86"/>
      <c r="AR284" s="9"/>
      <c r="AS284" s="9"/>
      <c r="AT284" s="9"/>
      <c r="AU284" s="9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  <c r="BL284" s="1"/>
      <c r="BM284" s="1"/>
      <c r="BN284" s="1"/>
      <c r="BO284" s="1"/>
      <c r="BP284" s="1"/>
      <c r="BQ284" s="1"/>
      <c r="BR284" s="1"/>
      <c r="BS284" s="1"/>
      <c r="BT284" s="1"/>
      <c r="BU284" s="1"/>
      <c r="BV284" s="1"/>
      <c r="BW284" s="1"/>
      <c r="BX284" s="1"/>
      <c r="BY284" s="1"/>
      <c r="BZ284" s="1"/>
      <c r="CA284" s="1"/>
      <c r="CB284" s="1"/>
      <c r="CC284" s="1"/>
    </row>
    <row r="285" spans="1:81" ht="18.75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86"/>
      <c r="T285" s="1"/>
      <c r="U285" s="1"/>
      <c r="V285" s="89"/>
      <c r="W285" s="3"/>
      <c r="X285" s="3"/>
      <c r="Y285" s="3"/>
      <c r="Z285" s="3"/>
      <c r="AA285" s="3"/>
      <c r="AB285" s="3"/>
      <c r="AC285" s="3"/>
      <c r="AD285" s="3"/>
      <c r="AE285" s="3"/>
      <c r="AF285" s="1"/>
      <c r="AG285" s="1"/>
      <c r="AH285" s="1"/>
      <c r="AI285" s="1"/>
      <c r="AJ285" s="1"/>
      <c r="AK285" s="1"/>
      <c r="AL285" s="1"/>
      <c r="AM285" s="86"/>
      <c r="AN285" s="1"/>
      <c r="AO285" s="1"/>
      <c r="AP285" s="1"/>
      <c r="AQ285" s="86"/>
      <c r="AR285" s="9"/>
      <c r="AS285" s="9"/>
      <c r="AT285" s="9"/>
      <c r="AU285" s="9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  <c r="BL285" s="1"/>
      <c r="BM285" s="1"/>
      <c r="BN285" s="1"/>
      <c r="BO285" s="1"/>
      <c r="BP285" s="1"/>
      <c r="BQ285" s="1"/>
      <c r="BR285" s="1"/>
      <c r="BS285" s="1"/>
      <c r="BT285" s="1"/>
      <c r="BU285" s="1"/>
      <c r="BV285" s="1"/>
      <c r="BW285" s="1"/>
      <c r="BX285" s="1"/>
      <c r="BY285" s="1"/>
      <c r="BZ285" s="1"/>
      <c r="CA285" s="1"/>
      <c r="CB285" s="1"/>
      <c r="CC285" s="1"/>
    </row>
    <row r="286" spans="1:81" ht="18.75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86"/>
      <c r="T286" s="1"/>
      <c r="U286" s="1"/>
      <c r="V286" s="89"/>
      <c r="W286" s="3"/>
      <c r="X286" s="3"/>
      <c r="Y286" s="3"/>
      <c r="Z286" s="3"/>
      <c r="AA286" s="3"/>
      <c r="AB286" s="3"/>
      <c r="AC286" s="3"/>
      <c r="AD286" s="3"/>
      <c r="AE286" s="3"/>
      <c r="AF286" s="1"/>
      <c r="AG286" s="1"/>
      <c r="AH286" s="1"/>
      <c r="AI286" s="1"/>
      <c r="AJ286" s="1"/>
      <c r="AK286" s="1"/>
      <c r="AL286" s="1"/>
      <c r="AM286" s="86"/>
      <c r="AN286" s="1"/>
      <c r="AO286" s="1"/>
      <c r="AP286" s="1"/>
      <c r="AQ286" s="86"/>
      <c r="AR286" s="9"/>
      <c r="AS286" s="9"/>
      <c r="AT286" s="9"/>
      <c r="AU286" s="9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  <c r="BL286" s="1"/>
      <c r="BM286" s="1"/>
      <c r="BN286" s="1"/>
      <c r="BO286" s="1"/>
      <c r="BP286" s="1"/>
      <c r="BQ286" s="1"/>
      <c r="BR286" s="1"/>
      <c r="BS286" s="1"/>
      <c r="BT286" s="1"/>
      <c r="BU286" s="1"/>
      <c r="BV286" s="1"/>
      <c r="BW286" s="1"/>
      <c r="BX286" s="1"/>
      <c r="BY286" s="1"/>
      <c r="BZ286" s="1"/>
      <c r="CA286" s="1"/>
      <c r="CB286" s="1"/>
      <c r="CC286" s="1"/>
    </row>
    <row r="287" spans="1:81" ht="18.75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86"/>
      <c r="T287" s="1"/>
      <c r="U287" s="1"/>
      <c r="V287" s="89"/>
      <c r="W287" s="3"/>
      <c r="X287" s="3"/>
      <c r="Y287" s="3"/>
      <c r="Z287" s="3"/>
      <c r="AA287" s="3"/>
      <c r="AB287" s="3"/>
      <c r="AC287" s="3"/>
      <c r="AD287" s="3"/>
      <c r="AE287" s="3"/>
      <c r="AF287" s="1"/>
      <c r="AG287" s="1"/>
      <c r="AH287" s="1"/>
      <c r="AI287" s="1"/>
      <c r="AJ287" s="1"/>
      <c r="AK287" s="1"/>
      <c r="AL287" s="1"/>
      <c r="AM287" s="86"/>
      <c r="AN287" s="1"/>
      <c r="AO287" s="1"/>
      <c r="AP287" s="1"/>
      <c r="AQ287" s="86"/>
      <c r="AR287" s="9"/>
      <c r="AS287" s="9"/>
      <c r="AT287" s="9"/>
      <c r="AU287" s="9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  <c r="BL287" s="1"/>
      <c r="BM287" s="1"/>
      <c r="BN287" s="1"/>
      <c r="BO287" s="1"/>
      <c r="BP287" s="1"/>
      <c r="BQ287" s="1"/>
      <c r="BR287" s="1"/>
      <c r="BS287" s="1"/>
      <c r="BT287" s="1"/>
      <c r="BU287" s="1"/>
      <c r="BV287" s="1"/>
      <c r="BW287" s="1"/>
      <c r="BX287" s="1"/>
      <c r="BY287" s="1"/>
      <c r="BZ287" s="1"/>
      <c r="CA287" s="1"/>
      <c r="CB287" s="1"/>
      <c r="CC287" s="1"/>
    </row>
    <row r="288" spans="1:81" ht="18.75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86"/>
      <c r="T288" s="1"/>
      <c r="U288" s="1"/>
      <c r="V288" s="89"/>
      <c r="W288" s="3"/>
      <c r="X288" s="3"/>
      <c r="Y288" s="3"/>
      <c r="Z288" s="3"/>
      <c r="AA288" s="3"/>
      <c r="AB288" s="3"/>
      <c r="AC288" s="3"/>
      <c r="AD288" s="3"/>
      <c r="AE288" s="3"/>
      <c r="AF288" s="1"/>
      <c r="AG288" s="1"/>
      <c r="AH288" s="1"/>
      <c r="AI288" s="1"/>
      <c r="AJ288" s="1"/>
      <c r="AK288" s="1"/>
      <c r="AL288" s="1"/>
      <c r="AM288" s="86"/>
      <c r="AN288" s="1"/>
      <c r="AO288" s="1"/>
      <c r="AP288" s="1"/>
      <c r="AQ288" s="86"/>
      <c r="AR288" s="9"/>
      <c r="AS288" s="9"/>
      <c r="AT288" s="9"/>
      <c r="AU288" s="9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  <c r="BL288" s="1"/>
      <c r="BM288" s="1"/>
      <c r="BN288" s="1"/>
      <c r="BO288" s="1"/>
      <c r="BP288" s="1"/>
      <c r="BQ288" s="1"/>
      <c r="BR288" s="1"/>
      <c r="BS288" s="1"/>
      <c r="BT288" s="1"/>
      <c r="BU288" s="1"/>
      <c r="BV288" s="1"/>
      <c r="BW288" s="1"/>
      <c r="BX288" s="1"/>
      <c r="BY288" s="1"/>
      <c r="BZ288" s="1"/>
      <c r="CA288" s="1"/>
      <c r="CB288" s="1"/>
      <c r="CC288" s="1"/>
    </row>
    <row r="289" spans="1:81" ht="18.75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86"/>
      <c r="T289" s="1"/>
      <c r="U289" s="1"/>
      <c r="V289" s="89"/>
      <c r="W289" s="3"/>
      <c r="X289" s="3"/>
      <c r="Y289" s="3"/>
      <c r="Z289" s="3"/>
      <c r="AA289" s="3"/>
      <c r="AB289" s="3"/>
      <c r="AC289" s="3"/>
      <c r="AD289" s="3"/>
      <c r="AE289" s="3"/>
      <c r="AF289" s="1"/>
      <c r="AG289" s="1"/>
      <c r="AH289" s="1"/>
      <c r="AI289" s="1"/>
      <c r="AJ289" s="1"/>
      <c r="AK289" s="1"/>
      <c r="AL289" s="1"/>
      <c r="AM289" s="86"/>
      <c r="AN289" s="1"/>
      <c r="AO289" s="1"/>
      <c r="AP289" s="1"/>
      <c r="AQ289" s="86"/>
      <c r="AR289" s="9"/>
      <c r="AS289" s="9"/>
      <c r="AT289" s="9"/>
      <c r="AU289" s="9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  <c r="BL289" s="1"/>
      <c r="BM289" s="1"/>
      <c r="BN289" s="1"/>
      <c r="BO289" s="1"/>
      <c r="BP289" s="1"/>
      <c r="BQ289" s="1"/>
      <c r="BR289" s="1"/>
      <c r="BS289" s="1"/>
      <c r="BT289" s="1"/>
      <c r="BU289" s="1"/>
      <c r="BV289" s="1"/>
      <c r="BW289" s="1"/>
      <c r="BX289" s="1"/>
      <c r="BY289" s="1"/>
      <c r="BZ289" s="1"/>
      <c r="CA289" s="1"/>
      <c r="CB289" s="1"/>
      <c r="CC289" s="1"/>
    </row>
    <row r="290" spans="1:81" ht="18.75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86"/>
      <c r="T290" s="1"/>
      <c r="U290" s="1"/>
      <c r="V290" s="89"/>
      <c r="W290" s="3"/>
      <c r="X290" s="3"/>
      <c r="Y290" s="3"/>
      <c r="Z290" s="3"/>
      <c r="AA290" s="3"/>
      <c r="AB290" s="3"/>
      <c r="AC290" s="3"/>
      <c r="AD290" s="3"/>
      <c r="AE290" s="3"/>
      <c r="AF290" s="1"/>
      <c r="AG290" s="1"/>
      <c r="AH290" s="1"/>
      <c r="AI290" s="1"/>
      <c r="AJ290" s="1"/>
      <c r="AK290" s="1"/>
      <c r="AL290" s="1"/>
      <c r="AM290" s="86"/>
      <c r="AN290" s="1"/>
      <c r="AO290" s="1"/>
      <c r="AP290" s="1"/>
      <c r="AQ290" s="86"/>
      <c r="AR290" s="9"/>
      <c r="AS290" s="9"/>
      <c r="AT290" s="9"/>
      <c r="AU290" s="9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  <c r="BL290" s="1"/>
      <c r="BM290" s="1"/>
      <c r="BN290" s="1"/>
      <c r="BO290" s="1"/>
      <c r="BP290" s="1"/>
      <c r="BQ290" s="1"/>
      <c r="BR290" s="1"/>
      <c r="BS290" s="1"/>
      <c r="BT290" s="1"/>
      <c r="BU290" s="1"/>
      <c r="BV290" s="1"/>
      <c r="BW290" s="1"/>
      <c r="BX290" s="1"/>
      <c r="BY290" s="1"/>
      <c r="BZ290" s="1"/>
      <c r="CA290" s="1"/>
      <c r="CB290" s="1"/>
      <c r="CC290" s="1"/>
    </row>
    <row r="291" spans="1:81" ht="18.75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86"/>
      <c r="T291" s="1"/>
      <c r="U291" s="1"/>
      <c r="V291" s="89"/>
      <c r="W291" s="3"/>
      <c r="X291" s="3"/>
      <c r="Y291" s="3"/>
      <c r="Z291" s="3"/>
      <c r="AA291" s="3"/>
      <c r="AB291" s="3"/>
      <c r="AC291" s="3"/>
      <c r="AD291" s="3"/>
      <c r="AE291" s="3"/>
      <c r="AF291" s="1"/>
      <c r="AG291" s="1"/>
      <c r="AH291" s="1"/>
      <c r="AI291" s="1"/>
      <c r="AJ291" s="1"/>
      <c r="AK291" s="1"/>
      <c r="AL291" s="1"/>
      <c r="AM291" s="86"/>
      <c r="AN291" s="1"/>
      <c r="AO291" s="1"/>
      <c r="AP291" s="1"/>
      <c r="AQ291" s="86"/>
      <c r="AR291" s="9"/>
      <c r="AS291" s="9"/>
      <c r="AT291" s="9"/>
      <c r="AU291" s="9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  <c r="BL291" s="1"/>
      <c r="BM291" s="1"/>
      <c r="BN291" s="1"/>
      <c r="BO291" s="1"/>
      <c r="BP291" s="1"/>
      <c r="BQ291" s="1"/>
      <c r="BR291" s="1"/>
      <c r="BS291" s="1"/>
      <c r="BT291" s="1"/>
      <c r="BU291" s="1"/>
      <c r="BV291" s="1"/>
      <c r="BW291" s="1"/>
      <c r="BX291" s="1"/>
      <c r="BY291" s="1"/>
      <c r="BZ291" s="1"/>
      <c r="CA291" s="1"/>
      <c r="CB291" s="1"/>
      <c r="CC291" s="1"/>
    </row>
    <row r="292" spans="1:81" ht="18.75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86"/>
      <c r="T292" s="1"/>
      <c r="U292" s="1"/>
      <c r="V292" s="89"/>
      <c r="W292" s="3"/>
      <c r="X292" s="3"/>
      <c r="Y292" s="3"/>
      <c r="Z292" s="3"/>
      <c r="AA292" s="3"/>
      <c r="AB292" s="3"/>
      <c r="AC292" s="3"/>
      <c r="AD292" s="3"/>
      <c r="AE292" s="3"/>
      <c r="AF292" s="1"/>
      <c r="AG292" s="1"/>
      <c r="AH292" s="1"/>
      <c r="AI292" s="1"/>
      <c r="AJ292" s="1"/>
      <c r="AK292" s="1"/>
      <c r="AL292" s="1"/>
      <c r="AM292" s="86"/>
      <c r="AN292" s="1"/>
      <c r="AO292" s="1"/>
      <c r="AP292" s="1"/>
      <c r="AQ292" s="86"/>
      <c r="AR292" s="9"/>
      <c r="AS292" s="9"/>
      <c r="AT292" s="9"/>
      <c r="AU292" s="9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  <c r="BL292" s="1"/>
      <c r="BM292" s="1"/>
      <c r="BN292" s="1"/>
      <c r="BO292" s="1"/>
      <c r="BP292" s="1"/>
      <c r="BQ292" s="1"/>
      <c r="BR292" s="1"/>
      <c r="BS292" s="1"/>
      <c r="BT292" s="1"/>
      <c r="BU292" s="1"/>
      <c r="BV292" s="1"/>
      <c r="BW292" s="1"/>
      <c r="BX292" s="1"/>
      <c r="BY292" s="1"/>
      <c r="BZ292" s="1"/>
      <c r="CA292" s="1"/>
      <c r="CB292" s="1"/>
      <c r="CC292" s="1"/>
    </row>
    <row r="293" spans="1:81" ht="18.75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86"/>
      <c r="T293" s="1"/>
      <c r="U293" s="1"/>
      <c r="V293" s="89"/>
      <c r="W293" s="3"/>
      <c r="X293" s="3"/>
      <c r="Y293" s="3"/>
      <c r="Z293" s="3"/>
      <c r="AA293" s="3"/>
      <c r="AB293" s="3"/>
      <c r="AC293" s="3"/>
      <c r="AD293" s="3"/>
      <c r="AE293" s="3"/>
      <c r="AF293" s="1"/>
      <c r="AG293" s="1"/>
      <c r="AH293" s="1"/>
      <c r="AI293" s="1"/>
      <c r="AJ293" s="1"/>
      <c r="AK293" s="1"/>
      <c r="AL293" s="1"/>
      <c r="AM293" s="86"/>
      <c r="AN293" s="1"/>
      <c r="AO293" s="1"/>
      <c r="AP293" s="1"/>
      <c r="AQ293" s="86"/>
      <c r="AR293" s="9"/>
      <c r="AS293" s="9"/>
      <c r="AT293" s="9"/>
      <c r="AU293" s="9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  <c r="BL293" s="1"/>
      <c r="BM293" s="1"/>
      <c r="BN293" s="1"/>
      <c r="BO293" s="1"/>
      <c r="BP293" s="1"/>
      <c r="BQ293" s="1"/>
      <c r="BR293" s="1"/>
      <c r="BS293" s="1"/>
      <c r="BT293" s="1"/>
      <c r="BU293" s="1"/>
      <c r="BV293" s="1"/>
      <c r="BW293" s="1"/>
      <c r="BX293" s="1"/>
      <c r="BY293" s="1"/>
      <c r="BZ293" s="1"/>
      <c r="CA293" s="1"/>
      <c r="CB293" s="1"/>
      <c r="CC293" s="1"/>
    </row>
    <row r="294" spans="1:81" ht="18.75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86"/>
      <c r="T294" s="1"/>
      <c r="U294" s="1"/>
      <c r="V294" s="89"/>
      <c r="W294" s="3"/>
      <c r="X294" s="3"/>
      <c r="Y294" s="3"/>
      <c r="Z294" s="3"/>
      <c r="AA294" s="3"/>
      <c r="AB294" s="3"/>
      <c r="AC294" s="3"/>
      <c r="AD294" s="3"/>
      <c r="AE294" s="3"/>
      <c r="AF294" s="1"/>
      <c r="AG294" s="1"/>
      <c r="AH294" s="1"/>
      <c r="AI294" s="1"/>
      <c r="AJ294" s="1"/>
      <c r="AK294" s="1"/>
      <c r="AL294" s="1"/>
      <c r="AM294" s="86"/>
      <c r="AN294" s="1"/>
      <c r="AO294" s="1"/>
      <c r="AP294" s="1"/>
      <c r="AQ294" s="86"/>
      <c r="AR294" s="9"/>
      <c r="AS294" s="9"/>
      <c r="AT294" s="9"/>
      <c r="AU294" s="9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  <c r="BL294" s="1"/>
      <c r="BM294" s="1"/>
      <c r="BN294" s="1"/>
      <c r="BO294" s="1"/>
      <c r="BP294" s="1"/>
      <c r="BQ294" s="1"/>
      <c r="BR294" s="1"/>
      <c r="BS294" s="1"/>
      <c r="BT294" s="1"/>
      <c r="BU294" s="1"/>
      <c r="BV294" s="1"/>
      <c r="BW294" s="1"/>
      <c r="BX294" s="1"/>
      <c r="BY294" s="1"/>
      <c r="BZ294" s="1"/>
      <c r="CA294" s="1"/>
      <c r="CB294" s="1"/>
      <c r="CC294" s="1"/>
    </row>
    <row r="295" spans="1:81" ht="18.75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86"/>
      <c r="T295" s="1"/>
      <c r="U295" s="1"/>
      <c r="V295" s="89"/>
      <c r="W295" s="3"/>
      <c r="X295" s="3"/>
      <c r="Y295" s="3"/>
      <c r="Z295" s="3"/>
      <c r="AA295" s="3"/>
      <c r="AB295" s="3"/>
      <c r="AC295" s="3"/>
      <c r="AD295" s="3"/>
      <c r="AE295" s="3"/>
      <c r="AF295" s="1"/>
      <c r="AG295" s="1"/>
      <c r="AH295" s="1"/>
      <c r="AI295" s="1"/>
      <c r="AJ295" s="1"/>
      <c r="AK295" s="1"/>
      <c r="AL295" s="1"/>
      <c r="AM295" s="86"/>
      <c r="AN295" s="1"/>
      <c r="AO295" s="1"/>
      <c r="AP295" s="1"/>
      <c r="AQ295" s="86"/>
      <c r="AR295" s="9"/>
      <c r="AS295" s="9"/>
      <c r="AT295" s="9"/>
      <c r="AU295" s="9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  <c r="BL295" s="1"/>
      <c r="BM295" s="1"/>
      <c r="BN295" s="1"/>
      <c r="BO295" s="1"/>
      <c r="BP295" s="1"/>
      <c r="BQ295" s="1"/>
      <c r="BR295" s="1"/>
      <c r="BS295" s="1"/>
      <c r="BT295" s="1"/>
      <c r="BU295" s="1"/>
      <c r="BV295" s="1"/>
      <c r="BW295" s="1"/>
      <c r="BX295" s="1"/>
      <c r="BY295" s="1"/>
      <c r="BZ295" s="1"/>
      <c r="CA295" s="1"/>
      <c r="CB295" s="1"/>
      <c r="CC295" s="1"/>
    </row>
    <row r="296" spans="1:81" ht="18.75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86"/>
      <c r="T296" s="1"/>
      <c r="U296" s="1"/>
      <c r="V296" s="89"/>
      <c r="W296" s="3"/>
      <c r="X296" s="3"/>
      <c r="Y296" s="3"/>
      <c r="Z296" s="3"/>
      <c r="AA296" s="3"/>
      <c r="AB296" s="3"/>
      <c r="AC296" s="3"/>
      <c r="AD296" s="3"/>
      <c r="AE296" s="3"/>
      <c r="AF296" s="1"/>
      <c r="AG296" s="1"/>
      <c r="AH296" s="1"/>
      <c r="AI296" s="1"/>
      <c r="AJ296" s="1"/>
      <c r="AK296" s="1"/>
      <c r="AL296" s="1"/>
      <c r="AM296" s="86"/>
      <c r="AN296" s="1"/>
      <c r="AO296" s="1"/>
      <c r="AP296" s="1"/>
      <c r="AQ296" s="86"/>
      <c r="AR296" s="9"/>
      <c r="AS296" s="9"/>
      <c r="AT296" s="9"/>
      <c r="AU296" s="9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  <c r="BL296" s="1"/>
      <c r="BM296" s="1"/>
      <c r="BN296" s="1"/>
      <c r="BO296" s="1"/>
      <c r="BP296" s="1"/>
      <c r="BQ296" s="1"/>
      <c r="BR296" s="1"/>
      <c r="BS296" s="1"/>
      <c r="BT296" s="1"/>
      <c r="BU296" s="1"/>
      <c r="BV296" s="1"/>
      <c r="BW296" s="1"/>
      <c r="BX296" s="1"/>
      <c r="BY296" s="1"/>
      <c r="BZ296" s="1"/>
      <c r="CA296" s="1"/>
      <c r="CB296" s="1"/>
      <c r="CC296" s="1"/>
    </row>
    <row r="297" spans="1:81" ht="18.75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86"/>
      <c r="T297" s="1"/>
      <c r="U297" s="1"/>
      <c r="V297" s="89"/>
      <c r="W297" s="3"/>
      <c r="X297" s="3"/>
      <c r="Y297" s="3"/>
      <c r="Z297" s="3"/>
      <c r="AA297" s="3"/>
      <c r="AB297" s="3"/>
      <c r="AC297" s="3"/>
      <c r="AD297" s="3"/>
      <c r="AE297" s="3"/>
      <c r="AF297" s="1"/>
      <c r="AG297" s="1"/>
      <c r="AH297" s="1"/>
      <c r="AI297" s="1"/>
      <c r="AJ297" s="1"/>
      <c r="AK297" s="1"/>
      <c r="AL297" s="1"/>
      <c r="AM297" s="86"/>
      <c r="AN297" s="1"/>
      <c r="AO297" s="1"/>
      <c r="AP297" s="1"/>
      <c r="AQ297" s="86"/>
      <c r="AR297" s="9"/>
      <c r="AS297" s="9"/>
      <c r="AT297" s="9"/>
      <c r="AU297" s="9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  <c r="BL297" s="1"/>
      <c r="BM297" s="1"/>
      <c r="BN297" s="1"/>
      <c r="BO297" s="1"/>
      <c r="BP297" s="1"/>
      <c r="BQ297" s="1"/>
      <c r="BR297" s="1"/>
      <c r="BS297" s="1"/>
      <c r="BT297" s="1"/>
      <c r="BU297" s="1"/>
      <c r="BV297" s="1"/>
      <c r="BW297" s="1"/>
      <c r="BX297" s="1"/>
      <c r="BY297" s="1"/>
      <c r="BZ297" s="1"/>
      <c r="CA297" s="1"/>
      <c r="CB297" s="1"/>
      <c r="CC297" s="1"/>
    </row>
    <row r="298" spans="1:81" ht="18.75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86"/>
      <c r="T298" s="1"/>
      <c r="U298" s="1"/>
      <c r="V298" s="89"/>
      <c r="W298" s="3"/>
      <c r="X298" s="3"/>
      <c r="Y298" s="3"/>
      <c r="Z298" s="3"/>
      <c r="AA298" s="3"/>
      <c r="AB298" s="3"/>
      <c r="AC298" s="3"/>
      <c r="AD298" s="3"/>
      <c r="AE298" s="3"/>
      <c r="AF298" s="1"/>
      <c r="AG298" s="1"/>
      <c r="AH298" s="1"/>
      <c r="AI298" s="1"/>
      <c r="AJ298" s="1"/>
      <c r="AK298" s="1"/>
      <c r="AL298" s="1"/>
      <c r="AM298" s="86"/>
      <c r="AN298" s="1"/>
      <c r="AO298" s="1"/>
      <c r="AP298" s="1"/>
      <c r="AQ298" s="86"/>
      <c r="AR298" s="9"/>
      <c r="AS298" s="9"/>
      <c r="AT298" s="9"/>
      <c r="AU298" s="9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  <c r="BL298" s="1"/>
      <c r="BM298" s="1"/>
      <c r="BN298" s="1"/>
      <c r="BO298" s="1"/>
      <c r="BP298" s="1"/>
      <c r="BQ298" s="1"/>
      <c r="BR298" s="1"/>
      <c r="BS298" s="1"/>
      <c r="BT298" s="1"/>
      <c r="BU298" s="1"/>
      <c r="BV298" s="1"/>
      <c r="BW298" s="1"/>
      <c r="BX298" s="1"/>
      <c r="BY298" s="1"/>
      <c r="BZ298" s="1"/>
      <c r="CA298" s="1"/>
      <c r="CB298" s="1"/>
      <c r="CC298" s="1"/>
    </row>
    <row r="299" spans="1:81" ht="18.75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86"/>
      <c r="T299" s="1"/>
      <c r="U299" s="1"/>
      <c r="V299" s="89"/>
      <c r="W299" s="3"/>
      <c r="X299" s="3"/>
      <c r="Y299" s="3"/>
      <c r="Z299" s="3"/>
      <c r="AA299" s="3"/>
      <c r="AB299" s="3"/>
      <c r="AC299" s="3"/>
      <c r="AD299" s="3"/>
      <c r="AE299" s="3"/>
      <c r="AF299" s="1"/>
      <c r="AG299" s="1"/>
      <c r="AH299" s="1"/>
      <c r="AI299" s="1"/>
      <c r="AJ299" s="1"/>
      <c r="AK299" s="1"/>
      <c r="AL299" s="1"/>
      <c r="AM299" s="86"/>
      <c r="AN299" s="1"/>
      <c r="AO299" s="1"/>
      <c r="AP299" s="1"/>
      <c r="AQ299" s="86"/>
      <c r="AR299" s="9"/>
      <c r="AS299" s="9"/>
      <c r="AT299" s="9"/>
      <c r="AU299" s="9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  <c r="BL299" s="1"/>
      <c r="BM299" s="1"/>
      <c r="BN299" s="1"/>
      <c r="BO299" s="1"/>
      <c r="BP299" s="1"/>
      <c r="BQ299" s="1"/>
      <c r="BR299" s="1"/>
      <c r="BS299" s="1"/>
      <c r="BT299" s="1"/>
      <c r="BU299" s="1"/>
      <c r="BV299" s="1"/>
      <c r="BW299" s="1"/>
      <c r="BX299" s="1"/>
      <c r="BY299" s="1"/>
      <c r="BZ299" s="1"/>
      <c r="CA299" s="1"/>
      <c r="CB299" s="1"/>
      <c r="CC299" s="1"/>
    </row>
    <row r="300" spans="1:81" ht="18.75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86"/>
      <c r="T300" s="1"/>
      <c r="U300" s="1"/>
      <c r="V300" s="89"/>
      <c r="W300" s="3"/>
      <c r="X300" s="3"/>
      <c r="Y300" s="3"/>
      <c r="Z300" s="3"/>
      <c r="AA300" s="3"/>
      <c r="AB300" s="3"/>
      <c r="AC300" s="3"/>
      <c r="AD300" s="3"/>
      <c r="AE300" s="3"/>
      <c r="AF300" s="1"/>
      <c r="AG300" s="1"/>
      <c r="AH300" s="1"/>
      <c r="AI300" s="1"/>
      <c r="AJ300" s="1"/>
      <c r="AK300" s="1"/>
      <c r="AL300" s="1"/>
      <c r="AM300" s="86"/>
      <c r="AN300" s="1"/>
      <c r="AO300" s="1"/>
      <c r="AP300" s="1"/>
      <c r="AQ300" s="86"/>
      <c r="AR300" s="9"/>
      <c r="AS300" s="9"/>
      <c r="AT300" s="9"/>
      <c r="AU300" s="9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  <c r="BL300" s="1"/>
      <c r="BM300" s="1"/>
      <c r="BN300" s="1"/>
      <c r="BO300" s="1"/>
      <c r="BP300" s="1"/>
      <c r="BQ300" s="1"/>
      <c r="BR300" s="1"/>
      <c r="BS300" s="1"/>
      <c r="BT300" s="1"/>
      <c r="BU300" s="1"/>
      <c r="BV300" s="1"/>
      <c r="BW300" s="1"/>
      <c r="BX300" s="1"/>
      <c r="BY300" s="1"/>
      <c r="BZ300" s="1"/>
      <c r="CA300" s="1"/>
      <c r="CB300" s="1"/>
      <c r="CC300" s="1"/>
    </row>
    <row r="301" spans="1:81" ht="18.75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86"/>
      <c r="T301" s="1"/>
      <c r="U301" s="1"/>
      <c r="V301" s="89"/>
      <c r="W301" s="3"/>
      <c r="X301" s="3"/>
      <c r="Y301" s="3"/>
      <c r="Z301" s="3"/>
      <c r="AA301" s="3"/>
      <c r="AB301" s="3"/>
      <c r="AC301" s="3"/>
      <c r="AD301" s="3"/>
      <c r="AE301" s="3"/>
      <c r="AF301" s="1"/>
      <c r="AG301" s="1"/>
      <c r="AH301" s="1"/>
      <c r="AI301" s="1"/>
      <c r="AJ301" s="1"/>
      <c r="AK301" s="1"/>
      <c r="AL301" s="1"/>
      <c r="AM301" s="86"/>
      <c r="AN301" s="1"/>
      <c r="AO301" s="1"/>
      <c r="AP301" s="1"/>
      <c r="AQ301" s="86"/>
      <c r="AR301" s="9"/>
      <c r="AS301" s="9"/>
      <c r="AT301" s="9"/>
      <c r="AU301" s="9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  <c r="BL301" s="1"/>
      <c r="BM301" s="1"/>
      <c r="BN301" s="1"/>
      <c r="BO301" s="1"/>
      <c r="BP301" s="1"/>
      <c r="BQ301" s="1"/>
      <c r="BR301" s="1"/>
      <c r="BS301" s="1"/>
      <c r="BT301" s="1"/>
      <c r="BU301" s="1"/>
      <c r="BV301" s="1"/>
      <c r="BW301" s="1"/>
      <c r="BX301" s="1"/>
      <c r="BY301" s="1"/>
      <c r="BZ301" s="1"/>
      <c r="CA301" s="1"/>
      <c r="CB301" s="1"/>
      <c r="CC301" s="1"/>
    </row>
    <row r="302" spans="1:81" ht="18.75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86"/>
      <c r="T302" s="1"/>
      <c r="U302" s="1"/>
      <c r="V302" s="89"/>
      <c r="W302" s="3"/>
      <c r="X302" s="3"/>
      <c r="Y302" s="3"/>
      <c r="Z302" s="3"/>
      <c r="AA302" s="3"/>
      <c r="AB302" s="3"/>
      <c r="AC302" s="3"/>
      <c r="AD302" s="3"/>
      <c r="AE302" s="3"/>
      <c r="AF302" s="1"/>
      <c r="AG302" s="1"/>
      <c r="AH302" s="1"/>
      <c r="AI302" s="1"/>
      <c r="AJ302" s="1"/>
      <c r="AK302" s="1"/>
      <c r="AL302" s="1"/>
      <c r="AM302" s="86"/>
      <c r="AN302" s="1"/>
      <c r="AO302" s="1"/>
      <c r="AP302" s="1"/>
      <c r="AQ302" s="86"/>
      <c r="AR302" s="9"/>
      <c r="AS302" s="9"/>
      <c r="AT302" s="9"/>
      <c r="AU302" s="9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  <c r="BL302" s="1"/>
      <c r="BM302" s="1"/>
      <c r="BN302" s="1"/>
      <c r="BO302" s="1"/>
      <c r="BP302" s="1"/>
      <c r="BQ302" s="1"/>
      <c r="BR302" s="1"/>
      <c r="BS302" s="1"/>
      <c r="BT302" s="1"/>
      <c r="BU302" s="1"/>
      <c r="BV302" s="1"/>
      <c r="BW302" s="1"/>
      <c r="BX302" s="1"/>
      <c r="BY302" s="1"/>
      <c r="BZ302" s="1"/>
      <c r="CA302" s="1"/>
      <c r="CB302" s="1"/>
      <c r="CC302" s="1"/>
    </row>
    <row r="303" spans="1:81" ht="18.75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86"/>
      <c r="T303" s="1"/>
      <c r="U303" s="1"/>
      <c r="V303" s="89"/>
      <c r="W303" s="3"/>
      <c r="X303" s="3"/>
      <c r="Y303" s="3"/>
      <c r="Z303" s="3"/>
      <c r="AA303" s="3"/>
      <c r="AB303" s="3"/>
      <c r="AC303" s="3"/>
      <c r="AD303" s="3"/>
      <c r="AE303" s="3"/>
      <c r="AF303" s="1"/>
      <c r="AG303" s="1"/>
      <c r="AH303" s="1"/>
      <c r="AI303" s="1"/>
      <c r="AJ303" s="1"/>
      <c r="AK303" s="1"/>
      <c r="AL303" s="1"/>
      <c r="AM303" s="86"/>
      <c r="AN303" s="1"/>
      <c r="AO303" s="1"/>
      <c r="AP303" s="1"/>
      <c r="AQ303" s="86"/>
      <c r="AR303" s="9"/>
      <c r="AS303" s="9"/>
      <c r="AT303" s="9"/>
      <c r="AU303" s="9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"/>
      <c r="CA303" s="1"/>
      <c r="CB303" s="1"/>
      <c r="CC303" s="1"/>
    </row>
    <row r="304" spans="1:81" ht="18.75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86"/>
      <c r="T304" s="1"/>
      <c r="U304" s="1"/>
      <c r="V304" s="89"/>
      <c r="W304" s="3"/>
      <c r="X304" s="3"/>
      <c r="Y304" s="3"/>
      <c r="Z304" s="3"/>
      <c r="AA304" s="3"/>
      <c r="AB304" s="3"/>
      <c r="AC304" s="3"/>
      <c r="AD304" s="3"/>
      <c r="AE304" s="3"/>
      <c r="AF304" s="1"/>
      <c r="AG304" s="1"/>
      <c r="AH304" s="1"/>
      <c r="AI304" s="1"/>
      <c r="AJ304" s="1"/>
      <c r="AK304" s="1"/>
      <c r="AL304" s="1"/>
      <c r="AM304" s="86"/>
      <c r="AN304" s="1"/>
      <c r="AO304" s="1"/>
      <c r="AP304" s="1"/>
      <c r="AQ304" s="86"/>
      <c r="AR304" s="9"/>
      <c r="AS304" s="9"/>
      <c r="AT304" s="9"/>
      <c r="AU304" s="9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"/>
      <c r="CA304" s="1"/>
      <c r="CB304" s="1"/>
      <c r="CC304" s="1"/>
    </row>
    <row r="305" spans="1:81" ht="18.75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86"/>
      <c r="T305" s="1"/>
      <c r="U305" s="1"/>
      <c r="V305" s="89"/>
      <c r="W305" s="3"/>
      <c r="X305" s="3"/>
      <c r="Y305" s="3"/>
      <c r="Z305" s="3"/>
      <c r="AA305" s="3"/>
      <c r="AB305" s="3"/>
      <c r="AC305" s="3"/>
      <c r="AD305" s="3"/>
      <c r="AE305" s="3"/>
      <c r="AF305" s="1"/>
      <c r="AG305" s="1"/>
      <c r="AH305" s="1"/>
      <c r="AI305" s="1"/>
      <c r="AJ305" s="1"/>
      <c r="AK305" s="1"/>
      <c r="AL305" s="1"/>
      <c r="AM305" s="86"/>
      <c r="AN305" s="1"/>
      <c r="AO305" s="1"/>
      <c r="AP305" s="1"/>
      <c r="AQ305" s="86"/>
      <c r="AR305" s="9"/>
      <c r="AS305" s="9"/>
      <c r="AT305" s="9"/>
      <c r="AU305" s="9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  <c r="BL305" s="1"/>
      <c r="BM305" s="1"/>
      <c r="BN305" s="1"/>
      <c r="BO305" s="1"/>
      <c r="BP305" s="1"/>
      <c r="BQ305" s="1"/>
      <c r="BR305" s="1"/>
      <c r="BS305" s="1"/>
      <c r="BT305" s="1"/>
      <c r="BU305" s="1"/>
      <c r="BV305" s="1"/>
      <c r="BW305" s="1"/>
      <c r="BX305" s="1"/>
      <c r="BY305" s="1"/>
      <c r="BZ305" s="1"/>
      <c r="CA305" s="1"/>
      <c r="CB305" s="1"/>
      <c r="CC305" s="1"/>
    </row>
    <row r="306" spans="1:81" ht="18.75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86"/>
      <c r="T306" s="1"/>
      <c r="U306" s="1"/>
      <c r="V306" s="89"/>
      <c r="W306" s="3"/>
      <c r="X306" s="3"/>
      <c r="Y306" s="3"/>
      <c r="Z306" s="3"/>
      <c r="AA306" s="3"/>
      <c r="AB306" s="3"/>
      <c r="AC306" s="3"/>
      <c r="AD306" s="3"/>
      <c r="AE306" s="3"/>
      <c r="AF306" s="1"/>
      <c r="AG306" s="1"/>
      <c r="AH306" s="1"/>
      <c r="AI306" s="1"/>
      <c r="AJ306" s="1"/>
      <c r="AK306" s="1"/>
      <c r="AL306" s="1"/>
      <c r="AM306" s="86"/>
      <c r="AN306" s="1"/>
      <c r="AO306" s="1"/>
      <c r="AP306" s="1"/>
      <c r="AQ306" s="86"/>
      <c r="AR306" s="9"/>
      <c r="AS306" s="9"/>
      <c r="AT306" s="9"/>
      <c r="AU306" s="9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  <c r="BL306" s="1"/>
      <c r="BM306" s="1"/>
      <c r="BN306" s="1"/>
      <c r="BO306" s="1"/>
      <c r="BP306" s="1"/>
      <c r="BQ306" s="1"/>
      <c r="BR306" s="1"/>
      <c r="BS306" s="1"/>
      <c r="BT306" s="1"/>
      <c r="BU306" s="1"/>
      <c r="BV306" s="1"/>
      <c r="BW306" s="1"/>
      <c r="BX306" s="1"/>
      <c r="BY306" s="1"/>
      <c r="BZ306" s="1"/>
      <c r="CA306" s="1"/>
      <c r="CB306" s="1"/>
      <c r="CC306" s="1"/>
    </row>
    <row r="307" spans="1:81" ht="18.75" x14ac:dyDescent="0.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86"/>
      <c r="T307" s="1"/>
      <c r="U307" s="1"/>
      <c r="V307" s="89"/>
      <c r="W307" s="3"/>
      <c r="X307" s="3"/>
      <c r="Y307" s="3"/>
      <c r="Z307" s="3"/>
      <c r="AA307" s="3"/>
      <c r="AB307" s="3"/>
      <c r="AC307" s="3"/>
      <c r="AD307" s="3"/>
      <c r="AE307" s="3"/>
      <c r="AF307" s="1"/>
      <c r="AG307" s="1"/>
      <c r="AH307" s="1"/>
      <c r="AI307" s="1"/>
      <c r="AJ307" s="1"/>
      <c r="AK307" s="1"/>
      <c r="AL307" s="1"/>
      <c r="AM307" s="86"/>
      <c r="AN307" s="1"/>
      <c r="AO307" s="1"/>
      <c r="AP307" s="1"/>
      <c r="AQ307" s="86"/>
      <c r="AR307" s="9"/>
      <c r="AS307" s="9"/>
      <c r="AT307" s="9"/>
      <c r="AU307" s="9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  <c r="BL307" s="1"/>
      <c r="BM307" s="1"/>
      <c r="BN307" s="1"/>
      <c r="BO307" s="1"/>
      <c r="BP307" s="1"/>
      <c r="BQ307" s="1"/>
      <c r="BR307" s="1"/>
      <c r="BS307" s="1"/>
      <c r="BT307" s="1"/>
      <c r="BU307" s="1"/>
      <c r="BV307" s="1"/>
      <c r="BW307" s="1"/>
      <c r="BX307" s="1"/>
      <c r="BY307" s="1"/>
      <c r="BZ307" s="1"/>
      <c r="CA307" s="1"/>
      <c r="CB307" s="1"/>
      <c r="CC307" s="1"/>
    </row>
    <row r="308" spans="1:81" ht="18.75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86"/>
      <c r="T308" s="1"/>
      <c r="U308" s="1"/>
      <c r="V308" s="89"/>
      <c r="W308" s="3"/>
      <c r="X308" s="3"/>
      <c r="Y308" s="3"/>
      <c r="Z308" s="3"/>
      <c r="AA308" s="3"/>
      <c r="AB308" s="3"/>
      <c r="AC308" s="3"/>
      <c r="AD308" s="3"/>
      <c r="AE308" s="3"/>
      <c r="AF308" s="1"/>
      <c r="AG308" s="1"/>
      <c r="AH308" s="1"/>
      <c r="AI308" s="1"/>
      <c r="AJ308" s="1"/>
      <c r="AK308" s="1"/>
      <c r="AL308" s="1"/>
      <c r="AM308" s="86"/>
      <c r="AN308" s="1"/>
      <c r="AO308" s="1"/>
      <c r="AP308" s="1"/>
      <c r="AQ308" s="86"/>
      <c r="AR308" s="9"/>
      <c r="AS308" s="9"/>
      <c r="AT308" s="9"/>
      <c r="AU308" s="9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  <c r="BL308" s="1"/>
      <c r="BM308" s="1"/>
      <c r="BN308" s="1"/>
      <c r="BO308" s="1"/>
      <c r="BP308" s="1"/>
      <c r="BQ308" s="1"/>
      <c r="BR308" s="1"/>
      <c r="BS308" s="1"/>
      <c r="BT308" s="1"/>
      <c r="BU308" s="1"/>
      <c r="BV308" s="1"/>
      <c r="BW308" s="1"/>
      <c r="BX308" s="1"/>
      <c r="BY308" s="1"/>
      <c r="BZ308" s="1"/>
      <c r="CA308" s="1"/>
      <c r="CB308" s="1"/>
      <c r="CC308" s="1"/>
    </row>
    <row r="309" spans="1:81" ht="18.75" x14ac:dyDescent="0.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86"/>
      <c r="T309" s="1"/>
      <c r="U309" s="1"/>
      <c r="V309" s="89"/>
      <c r="W309" s="3"/>
      <c r="X309" s="3"/>
      <c r="Y309" s="3"/>
      <c r="Z309" s="3"/>
      <c r="AA309" s="3"/>
      <c r="AB309" s="3"/>
      <c r="AC309" s="3"/>
      <c r="AD309" s="3"/>
      <c r="AE309" s="3"/>
      <c r="AF309" s="1"/>
      <c r="AG309" s="1"/>
      <c r="AH309" s="1"/>
      <c r="AI309" s="1"/>
      <c r="AJ309" s="1"/>
      <c r="AK309" s="1"/>
      <c r="AL309" s="1"/>
      <c r="AM309" s="86"/>
      <c r="AN309" s="1"/>
      <c r="AO309" s="1"/>
      <c r="AP309" s="1"/>
      <c r="AQ309" s="86"/>
      <c r="AR309" s="9"/>
      <c r="AS309" s="9"/>
      <c r="AT309" s="9"/>
      <c r="AU309" s="9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  <c r="BL309" s="1"/>
      <c r="BM309" s="1"/>
      <c r="BN309" s="1"/>
      <c r="BO309" s="1"/>
      <c r="BP309" s="1"/>
      <c r="BQ309" s="1"/>
      <c r="BR309" s="1"/>
      <c r="BS309" s="1"/>
      <c r="BT309" s="1"/>
      <c r="BU309" s="1"/>
      <c r="BV309" s="1"/>
      <c r="BW309" s="1"/>
      <c r="BX309" s="1"/>
      <c r="BY309" s="1"/>
      <c r="BZ309" s="1"/>
      <c r="CA309" s="1"/>
      <c r="CB309" s="1"/>
      <c r="CC309" s="1"/>
    </row>
    <row r="310" spans="1:81" ht="18.75" x14ac:dyDescent="0.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86"/>
      <c r="T310" s="1"/>
      <c r="U310" s="1"/>
      <c r="V310" s="89"/>
      <c r="W310" s="3"/>
      <c r="X310" s="3"/>
      <c r="Y310" s="3"/>
      <c r="Z310" s="3"/>
      <c r="AA310" s="3"/>
      <c r="AB310" s="3"/>
      <c r="AC310" s="3"/>
      <c r="AD310" s="3"/>
      <c r="AE310" s="3"/>
      <c r="AF310" s="1"/>
      <c r="AG310" s="1"/>
      <c r="AH310" s="1"/>
      <c r="AI310" s="1"/>
      <c r="AJ310" s="1"/>
      <c r="AK310" s="1"/>
      <c r="AL310" s="1"/>
      <c r="AM310" s="86"/>
      <c r="AN310" s="1"/>
      <c r="AO310" s="1"/>
      <c r="AP310" s="1"/>
      <c r="AQ310" s="86"/>
      <c r="AR310" s="9"/>
      <c r="AS310" s="9"/>
      <c r="AT310" s="9"/>
      <c r="AU310" s="9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  <c r="BL310" s="1"/>
      <c r="BM310" s="1"/>
      <c r="BN310" s="1"/>
      <c r="BO310" s="1"/>
      <c r="BP310" s="1"/>
      <c r="BQ310" s="1"/>
      <c r="BR310" s="1"/>
      <c r="BS310" s="1"/>
      <c r="BT310" s="1"/>
      <c r="BU310" s="1"/>
      <c r="BV310" s="1"/>
      <c r="BW310" s="1"/>
      <c r="BX310" s="1"/>
      <c r="BY310" s="1"/>
      <c r="BZ310" s="1"/>
      <c r="CA310" s="1"/>
      <c r="CB310" s="1"/>
      <c r="CC310" s="1"/>
    </row>
    <row r="311" spans="1:81" ht="18.75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86"/>
      <c r="T311" s="1"/>
      <c r="U311" s="1"/>
      <c r="V311" s="89"/>
      <c r="W311" s="3"/>
      <c r="X311" s="3"/>
      <c r="Y311" s="3"/>
      <c r="Z311" s="3"/>
      <c r="AA311" s="3"/>
      <c r="AB311" s="3"/>
      <c r="AC311" s="3"/>
      <c r="AD311" s="3"/>
      <c r="AE311" s="3"/>
      <c r="AF311" s="1"/>
      <c r="AG311" s="1"/>
      <c r="AH311" s="1"/>
      <c r="AI311" s="1"/>
      <c r="AJ311" s="1"/>
      <c r="AK311" s="1"/>
      <c r="AL311" s="1"/>
      <c r="AM311" s="86"/>
      <c r="AN311" s="1"/>
      <c r="AO311" s="1"/>
      <c r="AP311" s="1"/>
      <c r="AQ311" s="86"/>
      <c r="AR311" s="9"/>
      <c r="AS311" s="9"/>
      <c r="AT311" s="9"/>
      <c r="AU311" s="9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  <c r="BL311" s="1"/>
      <c r="BM311" s="1"/>
      <c r="BN311" s="1"/>
      <c r="BO311" s="1"/>
      <c r="BP311" s="1"/>
      <c r="BQ311" s="1"/>
      <c r="BR311" s="1"/>
      <c r="BS311" s="1"/>
      <c r="BT311" s="1"/>
      <c r="BU311" s="1"/>
      <c r="BV311" s="1"/>
      <c r="BW311" s="1"/>
      <c r="BX311" s="1"/>
      <c r="BY311" s="1"/>
      <c r="BZ311" s="1"/>
      <c r="CA311" s="1"/>
      <c r="CB311" s="1"/>
      <c r="CC311" s="1"/>
    </row>
    <row r="312" spans="1:81" ht="18.75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86"/>
      <c r="T312" s="1"/>
      <c r="U312" s="1"/>
      <c r="V312" s="89"/>
      <c r="W312" s="3"/>
      <c r="X312" s="3"/>
      <c r="Y312" s="3"/>
      <c r="Z312" s="3"/>
      <c r="AA312" s="3"/>
      <c r="AB312" s="3"/>
      <c r="AC312" s="3"/>
      <c r="AD312" s="3"/>
      <c r="AE312" s="3"/>
      <c r="AF312" s="1"/>
      <c r="AG312" s="1"/>
      <c r="AH312" s="1"/>
      <c r="AI312" s="1"/>
      <c r="AJ312" s="1"/>
      <c r="AK312" s="1"/>
      <c r="AL312" s="1"/>
      <c r="AM312" s="86"/>
      <c r="AN312" s="1"/>
      <c r="AO312" s="1"/>
      <c r="AP312" s="1"/>
      <c r="AQ312" s="86"/>
      <c r="AR312" s="9"/>
      <c r="AS312" s="9"/>
      <c r="AT312" s="9"/>
      <c r="AU312" s="9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  <c r="BL312" s="1"/>
      <c r="BM312" s="1"/>
      <c r="BN312" s="1"/>
      <c r="BO312" s="1"/>
      <c r="BP312" s="1"/>
      <c r="BQ312" s="1"/>
      <c r="BR312" s="1"/>
      <c r="BS312" s="1"/>
      <c r="BT312" s="1"/>
      <c r="BU312" s="1"/>
      <c r="BV312" s="1"/>
      <c r="BW312" s="1"/>
      <c r="BX312" s="1"/>
      <c r="BY312" s="1"/>
      <c r="BZ312" s="1"/>
      <c r="CA312" s="1"/>
      <c r="CB312" s="1"/>
      <c r="CC312" s="1"/>
    </row>
    <row r="313" spans="1:81" ht="18.75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86"/>
      <c r="T313" s="1"/>
      <c r="U313" s="1"/>
      <c r="V313" s="89"/>
      <c r="W313" s="3"/>
      <c r="X313" s="3"/>
      <c r="Y313" s="3"/>
      <c r="Z313" s="3"/>
      <c r="AA313" s="3"/>
      <c r="AB313" s="3"/>
      <c r="AC313" s="3"/>
      <c r="AD313" s="3"/>
      <c r="AE313" s="3"/>
      <c r="AF313" s="1"/>
      <c r="AG313" s="1"/>
      <c r="AH313" s="1"/>
      <c r="AI313" s="1"/>
      <c r="AJ313" s="1"/>
      <c r="AK313" s="1"/>
      <c r="AL313" s="1"/>
      <c r="AM313" s="86"/>
      <c r="AN313" s="1"/>
      <c r="AO313" s="1"/>
      <c r="AP313" s="1"/>
      <c r="AQ313" s="86"/>
      <c r="AR313" s="9"/>
      <c r="AS313" s="9"/>
      <c r="AT313" s="9"/>
      <c r="AU313" s="9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  <c r="BL313" s="1"/>
      <c r="BM313" s="1"/>
      <c r="BN313" s="1"/>
      <c r="BO313" s="1"/>
      <c r="BP313" s="1"/>
      <c r="BQ313" s="1"/>
      <c r="BR313" s="1"/>
      <c r="BS313" s="1"/>
      <c r="BT313" s="1"/>
      <c r="BU313" s="1"/>
      <c r="BV313" s="1"/>
      <c r="BW313" s="1"/>
      <c r="BX313" s="1"/>
      <c r="BY313" s="1"/>
      <c r="BZ313" s="1"/>
      <c r="CA313" s="1"/>
      <c r="CB313" s="1"/>
      <c r="CC313" s="1"/>
    </row>
    <row r="314" spans="1:81" ht="18.75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86"/>
      <c r="T314" s="1"/>
      <c r="U314" s="1"/>
      <c r="V314" s="89"/>
      <c r="W314" s="3"/>
      <c r="X314" s="3"/>
      <c r="Y314" s="3"/>
      <c r="Z314" s="3"/>
      <c r="AA314" s="3"/>
      <c r="AB314" s="3"/>
      <c r="AC314" s="3"/>
      <c r="AD314" s="3"/>
      <c r="AE314" s="3"/>
      <c r="AF314" s="1"/>
      <c r="AG314" s="1"/>
      <c r="AH314" s="1"/>
      <c r="AI314" s="1"/>
      <c r="AJ314" s="1"/>
      <c r="AK314" s="1"/>
      <c r="AL314" s="1"/>
      <c r="AM314" s="86"/>
      <c r="AN314" s="1"/>
      <c r="AO314" s="1"/>
      <c r="AP314" s="1"/>
      <c r="AQ314" s="86"/>
      <c r="AR314" s="9"/>
      <c r="AS314" s="9"/>
      <c r="AT314" s="9"/>
      <c r="AU314" s="9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  <c r="BL314" s="1"/>
      <c r="BM314" s="1"/>
      <c r="BN314" s="1"/>
      <c r="BO314" s="1"/>
      <c r="BP314" s="1"/>
      <c r="BQ314" s="1"/>
      <c r="BR314" s="1"/>
      <c r="BS314" s="1"/>
      <c r="BT314" s="1"/>
      <c r="BU314" s="1"/>
      <c r="BV314" s="1"/>
      <c r="BW314" s="1"/>
      <c r="BX314" s="1"/>
      <c r="BY314" s="1"/>
      <c r="BZ314" s="1"/>
      <c r="CA314" s="1"/>
      <c r="CB314" s="1"/>
      <c r="CC314" s="1"/>
    </row>
    <row r="315" spans="1:81" ht="18.75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86"/>
      <c r="T315" s="1"/>
      <c r="U315" s="1"/>
      <c r="V315" s="89"/>
      <c r="W315" s="3"/>
      <c r="X315" s="3"/>
      <c r="Y315" s="3"/>
      <c r="Z315" s="3"/>
      <c r="AA315" s="3"/>
      <c r="AB315" s="3"/>
      <c r="AC315" s="3"/>
      <c r="AD315" s="3"/>
      <c r="AE315" s="3"/>
      <c r="AF315" s="1"/>
      <c r="AG315" s="1"/>
      <c r="AH315" s="1"/>
      <c r="AI315" s="1"/>
      <c r="AJ315" s="1"/>
      <c r="AK315" s="1"/>
      <c r="AL315" s="1"/>
      <c r="AM315" s="86"/>
      <c r="AN315" s="1"/>
      <c r="AO315" s="1"/>
      <c r="AP315" s="1"/>
      <c r="AQ315" s="86"/>
      <c r="AR315" s="9"/>
      <c r="AS315" s="9"/>
      <c r="AT315" s="9"/>
      <c r="AU315" s="9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  <c r="BL315" s="1"/>
      <c r="BM315" s="1"/>
      <c r="BN315" s="1"/>
      <c r="BO315" s="1"/>
      <c r="BP315" s="1"/>
      <c r="BQ315" s="1"/>
      <c r="BR315" s="1"/>
      <c r="BS315" s="1"/>
      <c r="BT315" s="1"/>
      <c r="BU315" s="1"/>
      <c r="BV315" s="1"/>
      <c r="BW315" s="1"/>
      <c r="BX315" s="1"/>
      <c r="BY315" s="1"/>
      <c r="BZ315" s="1"/>
      <c r="CA315" s="1"/>
      <c r="CB315" s="1"/>
      <c r="CC315" s="1"/>
    </row>
    <row r="316" spans="1:81" ht="18.75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86"/>
      <c r="T316" s="1"/>
      <c r="U316" s="1"/>
      <c r="V316" s="89"/>
      <c r="W316" s="3"/>
      <c r="X316" s="3"/>
      <c r="Y316" s="3"/>
      <c r="Z316" s="3"/>
      <c r="AA316" s="3"/>
      <c r="AB316" s="3"/>
      <c r="AC316" s="3"/>
      <c r="AD316" s="3"/>
      <c r="AE316" s="3"/>
      <c r="AF316" s="1"/>
      <c r="AG316" s="1"/>
      <c r="AH316" s="1"/>
      <c r="AI316" s="1"/>
      <c r="AJ316" s="1"/>
      <c r="AK316" s="1"/>
      <c r="AL316" s="1"/>
      <c r="AM316" s="86"/>
      <c r="AN316" s="1"/>
      <c r="AO316" s="1"/>
      <c r="AP316" s="1"/>
      <c r="AQ316" s="86"/>
      <c r="AR316" s="9"/>
      <c r="AS316" s="9"/>
      <c r="AT316" s="9"/>
      <c r="AU316" s="9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  <c r="BL316" s="1"/>
      <c r="BM316" s="1"/>
      <c r="BN316" s="1"/>
      <c r="BO316" s="1"/>
      <c r="BP316" s="1"/>
      <c r="BQ316" s="1"/>
      <c r="BR316" s="1"/>
      <c r="BS316" s="1"/>
      <c r="BT316" s="1"/>
      <c r="BU316" s="1"/>
      <c r="BV316" s="1"/>
      <c r="BW316" s="1"/>
      <c r="BX316" s="1"/>
      <c r="BY316" s="1"/>
      <c r="BZ316" s="1"/>
      <c r="CA316" s="1"/>
      <c r="CB316" s="1"/>
      <c r="CC316" s="1"/>
    </row>
    <row r="317" spans="1:81" ht="18.75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86"/>
      <c r="T317" s="1"/>
      <c r="U317" s="1"/>
      <c r="V317" s="89"/>
      <c r="W317" s="3"/>
      <c r="X317" s="3"/>
      <c r="Y317" s="3"/>
      <c r="Z317" s="3"/>
      <c r="AA317" s="3"/>
      <c r="AB317" s="3"/>
      <c r="AC317" s="3"/>
      <c r="AD317" s="3"/>
      <c r="AE317" s="3"/>
      <c r="AF317" s="1"/>
      <c r="AG317" s="1"/>
      <c r="AH317" s="1"/>
      <c r="AI317" s="1"/>
      <c r="AJ317" s="1"/>
      <c r="AK317" s="1"/>
      <c r="AL317" s="1"/>
      <c r="AM317" s="86"/>
      <c r="AN317" s="1"/>
      <c r="AO317" s="1"/>
      <c r="AP317" s="1"/>
      <c r="AQ317" s="86"/>
      <c r="AR317" s="9"/>
      <c r="AS317" s="9"/>
      <c r="AT317" s="9"/>
      <c r="AU317" s="9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  <c r="BL317" s="1"/>
      <c r="BM317" s="1"/>
      <c r="BN317" s="1"/>
      <c r="BO317" s="1"/>
      <c r="BP317" s="1"/>
      <c r="BQ317" s="1"/>
      <c r="BR317" s="1"/>
      <c r="BS317" s="1"/>
      <c r="BT317" s="1"/>
      <c r="BU317" s="1"/>
      <c r="BV317" s="1"/>
      <c r="BW317" s="1"/>
      <c r="BX317" s="1"/>
      <c r="BY317" s="1"/>
      <c r="BZ317" s="1"/>
      <c r="CA317" s="1"/>
      <c r="CB317" s="1"/>
      <c r="CC317" s="1"/>
    </row>
    <row r="318" spans="1:81" ht="18.75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86"/>
      <c r="T318" s="1"/>
      <c r="U318" s="1"/>
      <c r="V318" s="89"/>
      <c r="W318" s="3"/>
      <c r="X318" s="3"/>
      <c r="Y318" s="3"/>
      <c r="Z318" s="3"/>
      <c r="AA318" s="3"/>
      <c r="AB318" s="3"/>
      <c r="AC318" s="3"/>
      <c r="AD318" s="3"/>
      <c r="AE318" s="3"/>
      <c r="AF318" s="1"/>
      <c r="AG318" s="1"/>
      <c r="AH318" s="1"/>
      <c r="AI318" s="1"/>
      <c r="AJ318" s="1"/>
      <c r="AK318" s="1"/>
      <c r="AL318" s="1"/>
      <c r="AM318" s="86"/>
      <c r="AN318" s="1"/>
      <c r="AO318" s="1"/>
      <c r="AP318" s="1"/>
      <c r="AQ318" s="86"/>
      <c r="AR318" s="9"/>
      <c r="AS318" s="9"/>
      <c r="AT318" s="9"/>
      <c r="AU318" s="9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  <c r="BL318" s="1"/>
      <c r="BM318" s="1"/>
      <c r="BN318" s="1"/>
      <c r="BO318" s="1"/>
      <c r="BP318" s="1"/>
      <c r="BQ318" s="1"/>
      <c r="BR318" s="1"/>
      <c r="BS318" s="1"/>
      <c r="BT318" s="1"/>
      <c r="BU318" s="1"/>
      <c r="BV318" s="1"/>
      <c r="BW318" s="1"/>
      <c r="BX318" s="1"/>
      <c r="BY318" s="1"/>
      <c r="BZ318" s="1"/>
      <c r="CA318" s="1"/>
      <c r="CB318" s="1"/>
      <c r="CC318" s="1"/>
    </row>
    <row r="319" spans="1:81" ht="18.75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86"/>
      <c r="T319" s="1"/>
      <c r="U319" s="1"/>
      <c r="V319" s="89"/>
      <c r="W319" s="3"/>
      <c r="X319" s="3"/>
      <c r="Y319" s="3"/>
      <c r="Z319" s="3"/>
      <c r="AA319" s="3"/>
      <c r="AB319" s="3"/>
      <c r="AC319" s="3"/>
      <c r="AD319" s="3"/>
      <c r="AE319" s="3"/>
      <c r="AF319" s="1"/>
      <c r="AG319" s="1"/>
      <c r="AH319" s="1"/>
      <c r="AI319" s="1"/>
      <c r="AJ319" s="1"/>
      <c r="AK319" s="1"/>
      <c r="AL319" s="1"/>
      <c r="AM319" s="86"/>
      <c r="AN319" s="1"/>
      <c r="AO319" s="1"/>
      <c r="AP319" s="1"/>
      <c r="AQ319" s="86"/>
      <c r="AR319" s="9"/>
      <c r="AS319" s="9"/>
      <c r="AT319" s="9"/>
      <c r="AU319" s="9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  <c r="BL319" s="1"/>
      <c r="BM319" s="1"/>
      <c r="BN319" s="1"/>
      <c r="BO319" s="1"/>
      <c r="BP319" s="1"/>
      <c r="BQ319" s="1"/>
      <c r="BR319" s="1"/>
      <c r="BS319" s="1"/>
      <c r="BT319" s="1"/>
      <c r="BU319" s="1"/>
      <c r="BV319" s="1"/>
      <c r="BW319" s="1"/>
      <c r="BX319" s="1"/>
      <c r="BY319" s="1"/>
      <c r="BZ319" s="1"/>
      <c r="CA319" s="1"/>
      <c r="CB319" s="1"/>
      <c r="CC319" s="1"/>
    </row>
    <row r="320" spans="1:81" ht="18.75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86"/>
      <c r="T320" s="1"/>
      <c r="U320" s="1"/>
      <c r="V320" s="89"/>
      <c r="W320" s="3"/>
      <c r="X320" s="3"/>
      <c r="Y320" s="3"/>
      <c r="Z320" s="3"/>
      <c r="AA320" s="3"/>
      <c r="AB320" s="3"/>
      <c r="AC320" s="3"/>
      <c r="AD320" s="3"/>
      <c r="AE320" s="3"/>
      <c r="AF320" s="1"/>
      <c r="AG320" s="1"/>
      <c r="AH320" s="1"/>
      <c r="AI320" s="1"/>
      <c r="AJ320" s="1"/>
      <c r="AK320" s="1"/>
      <c r="AL320" s="1"/>
      <c r="AM320" s="86"/>
      <c r="AN320" s="1"/>
      <c r="AO320" s="1"/>
      <c r="AP320" s="1"/>
      <c r="AQ320" s="86"/>
      <c r="AR320" s="9"/>
      <c r="AS320" s="9"/>
      <c r="AT320" s="9"/>
      <c r="AU320" s="9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  <c r="BL320" s="1"/>
      <c r="BM320" s="1"/>
      <c r="BN320" s="1"/>
      <c r="BO320" s="1"/>
      <c r="BP320" s="1"/>
      <c r="BQ320" s="1"/>
      <c r="BR320" s="1"/>
      <c r="BS320" s="1"/>
      <c r="BT320" s="1"/>
      <c r="BU320" s="1"/>
      <c r="BV320" s="1"/>
      <c r="BW320" s="1"/>
      <c r="BX320" s="1"/>
      <c r="BY320" s="1"/>
      <c r="BZ320" s="1"/>
      <c r="CA320" s="1"/>
      <c r="CB320" s="1"/>
      <c r="CC320" s="1"/>
    </row>
    <row r="321" spans="1:81" ht="18.75" x14ac:dyDescent="0.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86"/>
      <c r="T321" s="1"/>
      <c r="U321" s="1"/>
      <c r="V321" s="89"/>
      <c r="W321" s="3"/>
      <c r="X321" s="3"/>
      <c r="Y321" s="3"/>
      <c r="Z321" s="3"/>
      <c r="AA321" s="3"/>
      <c r="AB321" s="3"/>
      <c r="AC321" s="3"/>
      <c r="AD321" s="3"/>
      <c r="AE321" s="3"/>
      <c r="AF321" s="1"/>
      <c r="AG321" s="1"/>
      <c r="AH321" s="1"/>
      <c r="AI321" s="1"/>
      <c r="AJ321" s="1"/>
      <c r="AK321" s="1"/>
      <c r="AL321" s="1"/>
      <c r="AM321" s="86"/>
      <c r="AN321" s="1"/>
      <c r="AO321" s="1"/>
      <c r="AP321" s="1"/>
      <c r="AQ321" s="86"/>
      <c r="AR321" s="9"/>
      <c r="AS321" s="9"/>
      <c r="AT321" s="9"/>
      <c r="AU321" s="9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  <c r="BL321" s="1"/>
      <c r="BM321" s="1"/>
      <c r="BN321" s="1"/>
      <c r="BO321" s="1"/>
      <c r="BP321" s="1"/>
      <c r="BQ321" s="1"/>
      <c r="BR321" s="1"/>
      <c r="BS321" s="1"/>
      <c r="BT321" s="1"/>
      <c r="BU321" s="1"/>
      <c r="BV321" s="1"/>
      <c r="BW321" s="1"/>
      <c r="BX321" s="1"/>
      <c r="BY321" s="1"/>
      <c r="BZ321" s="1"/>
      <c r="CA321" s="1"/>
      <c r="CB321" s="1"/>
      <c r="CC321" s="1"/>
    </row>
    <row r="322" spans="1:81" ht="18.75" x14ac:dyDescent="0.3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86"/>
      <c r="T322" s="1"/>
      <c r="U322" s="1"/>
      <c r="V322" s="89"/>
      <c r="W322" s="3"/>
      <c r="X322" s="3"/>
      <c r="Y322" s="3"/>
      <c r="Z322" s="3"/>
      <c r="AA322" s="3"/>
      <c r="AB322" s="3"/>
      <c r="AC322" s="3"/>
      <c r="AD322" s="3"/>
      <c r="AE322" s="3"/>
      <c r="AF322" s="1"/>
      <c r="AG322" s="1"/>
      <c r="AH322" s="1"/>
      <c r="AI322" s="1"/>
      <c r="AJ322" s="1"/>
      <c r="AK322" s="1"/>
      <c r="AL322" s="1"/>
      <c r="AM322" s="86"/>
      <c r="AN322" s="1"/>
      <c r="AO322" s="1"/>
      <c r="AP322" s="1"/>
      <c r="AQ322" s="86"/>
      <c r="AR322" s="9"/>
      <c r="AS322" s="9"/>
      <c r="AT322" s="9"/>
      <c r="AU322" s="9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  <c r="BL322" s="1"/>
      <c r="BM322" s="1"/>
      <c r="BN322" s="1"/>
      <c r="BO322" s="1"/>
      <c r="BP322" s="1"/>
      <c r="BQ322" s="1"/>
      <c r="BR322" s="1"/>
      <c r="BS322" s="1"/>
      <c r="BT322" s="1"/>
      <c r="BU322" s="1"/>
      <c r="BV322" s="1"/>
      <c r="BW322" s="1"/>
      <c r="BX322" s="1"/>
      <c r="BY322" s="1"/>
      <c r="BZ322" s="1"/>
      <c r="CA322" s="1"/>
      <c r="CB322" s="1"/>
      <c r="CC322" s="1"/>
    </row>
    <row r="323" spans="1:81" ht="18.75" x14ac:dyDescent="0.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86"/>
      <c r="T323" s="1"/>
      <c r="U323" s="1"/>
      <c r="V323" s="89"/>
      <c r="W323" s="3"/>
      <c r="X323" s="3"/>
      <c r="Y323" s="3"/>
      <c r="Z323" s="3"/>
      <c r="AA323" s="3"/>
      <c r="AB323" s="3"/>
      <c r="AC323" s="3"/>
      <c r="AD323" s="3"/>
      <c r="AE323" s="3"/>
      <c r="AF323" s="1"/>
      <c r="AG323" s="1"/>
      <c r="AH323" s="1"/>
      <c r="AI323" s="1"/>
      <c r="AJ323" s="1"/>
      <c r="AK323" s="1"/>
      <c r="AL323" s="1"/>
      <c r="AM323" s="86"/>
      <c r="AN323" s="1"/>
      <c r="AO323" s="1"/>
      <c r="AP323" s="1"/>
      <c r="AQ323" s="86"/>
      <c r="AR323" s="9"/>
      <c r="AS323" s="9"/>
      <c r="AT323" s="9"/>
      <c r="AU323" s="9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  <c r="BL323" s="1"/>
      <c r="BM323" s="1"/>
      <c r="BN323" s="1"/>
      <c r="BO323" s="1"/>
      <c r="BP323" s="1"/>
      <c r="BQ323" s="1"/>
      <c r="BR323" s="1"/>
      <c r="BS323" s="1"/>
      <c r="BT323" s="1"/>
      <c r="BU323" s="1"/>
      <c r="BV323" s="1"/>
      <c r="BW323" s="1"/>
      <c r="BX323" s="1"/>
      <c r="BY323" s="1"/>
      <c r="BZ323" s="1"/>
      <c r="CA323" s="1"/>
      <c r="CB323" s="1"/>
      <c r="CC323" s="1"/>
    </row>
    <row r="324" spans="1:81" ht="18.75" x14ac:dyDescent="0.3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86"/>
      <c r="T324" s="1"/>
      <c r="U324" s="1"/>
      <c r="V324" s="89"/>
      <c r="W324" s="3"/>
      <c r="X324" s="3"/>
      <c r="Y324" s="3"/>
      <c r="Z324" s="3"/>
      <c r="AA324" s="3"/>
      <c r="AB324" s="3"/>
      <c r="AC324" s="3"/>
      <c r="AD324" s="3"/>
      <c r="AE324" s="3"/>
      <c r="AF324" s="1"/>
      <c r="AG324" s="1"/>
      <c r="AH324" s="1"/>
      <c r="AI324" s="1"/>
      <c r="AJ324" s="1"/>
      <c r="AK324" s="1"/>
      <c r="AL324" s="1"/>
      <c r="AM324" s="86"/>
      <c r="AN324" s="1"/>
      <c r="AO324" s="1"/>
      <c r="AP324" s="1"/>
      <c r="AQ324" s="86"/>
      <c r="AR324" s="9"/>
      <c r="AS324" s="9"/>
      <c r="AT324" s="9"/>
      <c r="AU324" s="9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  <c r="BL324" s="1"/>
      <c r="BM324" s="1"/>
      <c r="BN324" s="1"/>
      <c r="BO324" s="1"/>
      <c r="BP324" s="1"/>
      <c r="BQ324" s="1"/>
      <c r="BR324" s="1"/>
      <c r="BS324" s="1"/>
      <c r="BT324" s="1"/>
      <c r="BU324" s="1"/>
      <c r="BV324" s="1"/>
      <c r="BW324" s="1"/>
      <c r="BX324" s="1"/>
      <c r="BY324" s="1"/>
      <c r="BZ324" s="1"/>
      <c r="CA324" s="1"/>
      <c r="CB324" s="1"/>
      <c r="CC324" s="1"/>
    </row>
    <row r="325" spans="1:81" ht="18.75" x14ac:dyDescent="0.3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86"/>
      <c r="T325" s="1"/>
      <c r="U325" s="1"/>
      <c r="V325" s="89"/>
      <c r="W325" s="3"/>
      <c r="X325" s="3"/>
      <c r="Y325" s="3"/>
      <c r="Z325" s="3"/>
      <c r="AA325" s="3"/>
      <c r="AB325" s="3"/>
      <c r="AC325" s="3"/>
      <c r="AD325" s="3"/>
      <c r="AE325" s="3"/>
      <c r="AF325" s="1"/>
      <c r="AG325" s="1"/>
      <c r="AH325" s="1"/>
      <c r="AI325" s="1"/>
      <c r="AJ325" s="1"/>
      <c r="AK325" s="1"/>
      <c r="AL325" s="1"/>
      <c r="AM325" s="86"/>
      <c r="AN325" s="1"/>
      <c r="AO325" s="1"/>
      <c r="AP325" s="1"/>
      <c r="AQ325" s="86"/>
      <c r="AR325" s="9"/>
      <c r="AS325" s="9"/>
      <c r="AT325" s="9"/>
      <c r="AU325" s="9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  <c r="BL325" s="1"/>
      <c r="BM325" s="1"/>
      <c r="BN325" s="1"/>
      <c r="BO325" s="1"/>
      <c r="BP325" s="1"/>
      <c r="BQ325" s="1"/>
      <c r="BR325" s="1"/>
      <c r="BS325" s="1"/>
      <c r="BT325" s="1"/>
      <c r="BU325" s="1"/>
      <c r="BV325" s="1"/>
      <c r="BW325" s="1"/>
      <c r="BX325" s="1"/>
      <c r="BY325" s="1"/>
      <c r="BZ325" s="1"/>
      <c r="CA325" s="1"/>
      <c r="CB325" s="1"/>
      <c r="CC325" s="1"/>
    </row>
    <row r="326" spans="1:81" ht="18.75" x14ac:dyDescent="0.3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86"/>
      <c r="T326" s="1"/>
      <c r="U326" s="1"/>
      <c r="V326" s="89"/>
      <c r="W326" s="3"/>
      <c r="X326" s="3"/>
      <c r="Y326" s="3"/>
      <c r="Z326" s="3"/>
      <c r="AA326" s="3"/>
      <c r="AB326" s="3"/>
      <c r="AC326" s="3"/>
      <c r="AD326" s="3"/>
      <c r="AE326" s="3"/>
      <c r="AF326" s="1"/>
      <c r="AG326" s="1"/>
      <c r="AH326" s="1"/>
      <c r="AI326" s="1"/>
      <c r="AJ326" s="1"/>
      <c r="AK326" s="1"/>
      <c r="AL326" s="1"/>
      <c r="AM326" s="86"/>
      <c r="AN326" s="1"/>
      <c r="AO326" s="1"/>
      <c r="AP326" s="1"/>
      <c r="AQ326" s="86"/>
      <c r="AR326" s="9"/>
      <c r="AS326" s="9"/>
      <c r="AT326" s="9"/>
      <c r="AU326" s="9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  <c r="BL326" s="1"/>
      <c r="BM326" s="1"/>
      <c r="BN326" s="1"/>
      <c r="BO326" s="1"/>
      <c r="BP326" s="1"/>
      <c r="BQ326" s="1"/>
      <c r="BR326" s="1"/>
      <c r="BS326" s="1"/>
      <c r="BT326" s="1"/>
      <c r="BU326" s="1"/>
      <c r="BV326" s="1"/>
      <c r="BW326" s="1"/>
      <c r="BX326" s="1"/>
      <c r="BY326" s="1"/>
      <c r="BZ326" s="1"/>
      <c r="CA326" s="1"/>
      <c r="CB326" s="1"/>
      <c r="CC326" s="1"/>
    </row>
    <row r="327" spans="1:81" ht="18.75" x14ac:dyDescent="0.3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86"/>
      <c r="T327" s="1"/>
      <c r="U327" s="1"/>
      <c r="V327" s="89"/>
      <c r="W327" s="3"/>
      <c r="X327" s="3"/>
      <c r="Y327" s="3"/>
      <c r="Z327" s="3"/>
      <c r="AA327" s="3"/>
      <c r="AB327" s="3"/>
      <c r="AC327" s="3"/>
      <c r="AD327" s="3"/>
      <c r="AE327" s="3"/>
      <c r="AF327" s="1"/>
      <c r="AG327" s="1"/>
      <c r="AH327" s="1"/>
      <c r="AI327" s="1"/>
      <c r="AJ327" s="1"/>
      <c r="AK327" s="1"/>
      <c r="AL327" s="1"/>
      <c r="AM327" s="86"/>
      <c r="AN327" s="1"/>
      <c r="AO327" s="1"/>
      <c r="AP327" s="1"/>
      <c r="AQ327" s="86"/>
      <c r="AR327" s="9"/>
      <c r="AS327" s="9"/>
      <c r="AT327" s="9"/>
      <c r="AU327" s="9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  <c r="BL327" s="1"/>
      <c r="BM327" s="1"/>
      <c r="BN327" s="1"/>
      <c r="BO327" s="1"/>
      <c r="BP327" s="1"/>
      <c r="BQ327" s="1"/>
      <c r="BR327" s="1"/>
      <c r="BS327" s="1"/>
      <c r="BT327" s="1"/>
      <c r="BU327" s="1"/>
      <c r="BV327" s="1"/>
      <c r="BW327" s="1"/>
      <c r="BX327" s="1"/>
      <c r="BY327" s="1"/>
      <c r="BZ327" s="1"/>
      <c r="CA327" s="1"/>
      <c r="CB327" s="1"/>
      <c r="CC327" s="1"/>
    </row>
    <row r="328" spans="1:81" ht="18.75" x14ac:dyDescent="0.3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86"/>
      <c r="T328" s="1"/>
      <c r="U328" s="1"/>
      <c r="V328" s="89"/>
      <c r="W328" s="3"/>
      <c r="X328" s="3"/>
      <c r="Y328" s="3"/>
      <c r="Z328" s="3"/>
      <c r="AA328" s="3"/>
      <c r="AB328" s="3"/>
      <c r="AC328" s="3"/>
      <c r="AD328" s="3"/>
      <c r="AE328" s="3"/>
      <c r="AF328" s="1"/>
      <c r="AG328" s="1"/>
      <c r="AH328" s="1"/>
      <c r="AI328" s="1"/>
      <c r="AJ328" s="1"/>
      <c r="AK328" s="1"/>
      <c r="AL328" s="1"/>
      <c r="AM328" s="86"/>
      <c r="AN328" s="1"/>
      <c r="AO328" s="1"/>
      <c r="AP328" s="1"/>
      <c r="AQ328" s="86"/>
      <c r="AR328" s="9"/>
      <c r="AS328" s="9"/>
      <c r="AT328" s="9"/>
      <c r="AU328" s="9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  <c r="BL328" s="1"/>
      <c r="BM328" s="1"/>
      <c r="BN328" s="1"/>
      <c r="BO328" s="1"/>
      <c r="BP328" s="1"/>
      <c r="BQ328" s="1"/>
      <c r="BR328" s="1"/>
      <c r="BS328" s="1"/>
      <c r="BT328" s="1"/>
      <c r="BU328" s="1"/>
      <c r="BV328" s="1"/>
      <c r="BW328" s="1"/>
      <c r="BX328" s="1"/>
      <c r="BY328" s="1"/>
      <c r="BZ328" s="1"/>
      <c r="CA328" s="1"/>
      <c r="CB328" s="1"/>
      <c r="CC328" s="1"/>
    </row>
    <row r="329" spans="1:81" ht="18.75" x14ac:dyDescent="0.3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86"/>
      <c r="T329" s="1"/>
      <c r="U329" s="1"/>
      <c r="V329" s="89"/>
      <c r="W329" s="3"/>
      <c r="X329" s="3"/>
      <c r="Y329" s="3"/>
      <c r="Z329" s="3"/>
      <c r="AA329" s="3"/>
      <c r="AB329" s="3"/>
      <c r="AC329" s="3"/>
      <c r="AD329" s="3"/>
      <c r="AE329" s="3"/>
      <c r="AF329" s="1"/>
      <c r="AG329" s="1"/>
      <c r="AH329" s="1"/>
      <c r="AI329" s="1"/>
      <c r="AJ329" s="1"/>
      <c r="AK329" s="1"/>
      <c r="AL329" s="1"/>
      <c r="AM329" s="86"/>
      <c r="AN329" s="1"/>
      <c r="AO329" s="1"/>
      <c r="AP329" s="1"/>
      <c r="AQ329" s="86"/>
      <c r="AR329" s="9"/>
      <c r="AS329" s="9"/>
      <c r="AT329" s="9"/>
      <c r="AU329" s="9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  <c r="BL329" s="1"/>
      <c r="BM329" s="1"/>
      <c r="BN329" s="1"/>
      <c r="BO329" s="1"/>
      <c r="BP329" s="1"/>
      <c r="BQ329" s="1"/>
      <c r="BR329" s="1"/>
      <c r="BS329" s="1"/>
      <c r="BT329" s="1"/>
      <c r="BU329" s="1"/>
      <c r="BV329" s="1"/>
      <c r="BW329" s="1"/>
      <c r="BX329" s="1"/>
      <c r="BY329" s="1"/>
      <c r="BZ329" s="1"/>
      <c r="CA329" s="1"/>
      <c r="CB329" s="1"/>
      <c r="CC329" s="1"/>
    </row>
    <row r="330" spans="1:81" ht="18.75" x14ac:dyDescent="0.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86"/>
      <c r="T330" s="1"/>
      <c r="U330" s="1"/>
      <c r="V330" s="89"/>
      <c r="W330" s="3"/>
      <c r="X330" s="3"/>
      <c r="Y330" s="3"/>
      <c r="Z330" s="3"/>
      <c r="AA330" s="3"/>
      <c r="AB330" s="3"/>
      <c r="AC330" s="3"/>
      <c r="AD330" s="3"/>
      <c r="AE330" s="3"/>
      <c r="AF330" s="1"/>
      <c r="AG330" s="1"/>
      <c r="AH330" s="1"/>
      <c r="AI330" s="1"/>
      <c r="AJ330" s="1"/>
      <c r="AK330" s="1"/>
      <c r="AL330" s="1"/>
      <c r="AM330" s="86"/>
      <c r="AN330" s="1"/>
      <c r="AO330" s="1"/>
      <c r="AP330" s="1"/>
      <c r="AQ330" s="86"/>
      <c r="AR330" s="9"/>
      <c r="AS330" s="9"/>
      <c r="AT330" s="9"/>
      <c r="AU330" s="9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  <c r="BL330" s="1"/>
      <c r="BM330" s="1"/>
      <c r="BN330" s="1"/>
      <c r="BO330" s="1"/>
      <c r="BP330" s="1"/>
      <c r="BQ330" s="1"/>
      <c r="BR330" s="1"/>
      <c r="BS330" s="1"/>
      <c r="BT330" s="1"/>
      <c r="BU330" s="1"/>
      <c r="BV330" s="1"/>
      <c r="BW330" s="1"/>
      <c r="BX330" s="1"/>
      <c r="BY330" s="1"/>
      <c r="BZ330" s="1"/>
      <c r="CA330" s="1"/>
      <c r="CB330" s="1"/>
      <c r="CC330" s="1"/>
    </row>
    <row r="331" spans="1:81" ht="18.75" x14ac:dyDescent="0.3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86"/>
      <c r="T331" s="1"/>
      <c r="U331" s="1"/>
      <c r="V331" s="89"/>
      <c r="W331" s="3"/>
      <c r="X331" s="3"/>
      <c r="Y331" s="3"/>
      <c r="Z331" s="3"/>
      <c r="AA331" s="3"/>
      <c r="AB331" s="3"/>
      <c r="AC331" s="3"/>
      <c r="AD331" s="3"/>
      <c r="AE331" s="3"/>
      <c r="AF331" s="1"/>
      <c r="AG331" s="1"/>
      <c r="AH331" s="1"/>
      <c r="AI331" s="1"/>
      <c r="AJ331" s="1"/>
      <c r="AK331" s="1"/>
      <c r="AL331" s="1"/>
      <c r="AM331" s="86"/>
      <c r="AN331" s="1"/>
      <c r="AO331" s="1"/>
      <c r="AP331" s="1"/>
      <c r="AQ331" s="86"/>
      <c r="AR331" s="9"/>
      <c r="AS331" s="9"/>
      <c r="AT331" s="9"/>
      <c r="AU331" s="9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  <c r="BL331" s="1"/>
      <c r="BM331" s="1"/>
      <c r="BN331" s="1"/>
      <c r="BO331" s="1"/>
      <c r="BP331" s="1"/>
      <c r="BQ331" s="1"/>
      <c r="BR331" s="1"/>
      <c r="BS331" s="1"/>
      <c r="BT331" s="1"/>
      <c r="BU331" s="1"/>
      <c r="BV331" s="1"/>
      <c r="BW331" s="1"/>
      <c r="BX331" s="1"/>
      <c r="BY331" s="1"/>
      <c r="BZ331" s="1"/>
      <c r="CA331" s="1"/>
      <c r="CB331" s="1"/>
      <c r="CC331" s="1"/>
    </row>
    <row r="332" spans="1:81" ht="18.75" x14ac:dyDescent="0.3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86"/>
      <c r="T332" s="1"/>
      <c r="U332" s="1"/>
      <c r="V332" s="89"/>
      <c r="W332" s="3"/>
      <c r="X332" s="3"/>
      <c r="Y332" s="3"/>
      <c r="Z332" s="3"/>
      <c r="AA332" s="3"/>
      <c r="AB332" s="3"/>
      <c r="AC332" s="3"/>
      <c r="AD332" s="3"/>
      <c r="AE332" s="3"/>
      <c r="AF332" s="1"/>
      <c r="AG332" s="1"/>
      <c r="AH332" s="1"/>
      <c r="AI332" s="1"/>
      <c r="AJ332" s="1"/>
      <c r="AK332" s="1"/>
      <c r="AL332" s="1"/>
      <c r="AM332" s="86"/>
      <c r="AN332" s="1"/>
      <c r="AO332" s="1"/>
      <c r="AP332" s="1"/>
      <c r="AQ332" s="86"/>
      <c r="AR332" s="9"/>
      <c r="AS332" s="9"/>
      <c r="AT332" s="9"/>
      <c r="AU332" s="9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  <c r="BL332" s="1"/>
      <c r="BM332" s="1"/>
      <c r="BN332" s="1"/>
      <c r="BO332" s="1"/>
      <c r="BP332" s="1"/>
      <c r="BQ332" s="1"/>
      <c r="BR332" s="1"/>
      <c r="BS332" s="1"/>
      <c r="BT332" s="1"/>
      <c r="BU332" s="1"/>
      <c r="BV332" s="1"/>
      <c r="BW332" s="1"/>
      <c r="BX332" s="1"/>
      <c r="BY332" s="1"/>
      <c r="BZ332" s="1"/>
      <c r="CA332" s="1"/>
      <c r="CB332" s="1"/>
      <c r="CC332" s="1"/>
    </row>
    <row r="333" spans="1:81" ht="18.75" x14ac:dyDescent="0.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86"/>
      <c r="T333" s="1"/>
      <c r="U333" s="1"/>
      <c r="V333" s="89"/>
      <c r="W333" s="3"/>
      <c r="X333" s="3"/>
      <c r="Y333" s="3"/>
      <c r="Z333" s="3"/>
      <c r="AA333" s="3"/>
      <c r="AB333" s="3"/>
      <c r="AC333" s="3"/>
      <c r="AD333" s="3"/>
      <c r="AE333" s="3"/>
      <c r="AF333" s="1"/>
      <c r="AG333" s="1"/>
      <c r="AH333" s="1"/>
      <c r="AI333" s="1"/>
      <c r="AJ333" s="1"/>
      <c r="AK333" s="1"/>
      <c r="AL333" s="1"/>
      <c r="AM333" s="86"/>
      <c r="AN333" s="1"/>
      <c r="AO333" s="1"/>
      <c r="AP333" s="1"/>
      <c r="AQ333" s="86"/>
      <c r="AR333" s="9"/>
      <c r="AS333" s="9"/>
      <c r="AT333" s="9"/>
      <c r="AU333" s="9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  <c r="BL333" s="1"/>
      <c r="BM333" s="1"/>
      <c r="BN333" s="1"/>
      <c r="BO333" s="1"/>
      <c r="BP333" s="1"/>
      <c r="BQ333" s="1"/>
      <c r="BR333" s="1"/>
      <c r="BS333" s="1"/>
      <c r="BT333" s="1"/>
      <c r="BU333" s="1"/>
      <c r="BV333" s="1"/>
      <c r="BW333" s="1"/>
      <c r="BX333" s="1"/>
      <c r="BY333" s="1"/>
      <c r="BZ333" s="1"/>
      <c r="CA333" s="1"/>
      <c r="CB333" s="1"/>
      <c r="CC333" s="1"/>
    </row>
    <row r="334" spans="1:81" ht="18.75" x14ac:dyDescent="0.3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86"/>
      <c r="T334" s="1"/>
      <c r="U334" s="1"/>
      <c r="V334" s="89"/>
      <c r="W334" s="3"/>
      <c r="X334" s="3"/>
      <c r="Y334" s="3"/>
      <c r="Z334" s="3"/>
      <c r="AA334" s="3"/>
      <c r="AB334" s="3"/>
      <c r="AC334" s="3"/>
      <c r="AD334" s="3"/>
      <c r="AE334" s="3"/>
      <c r="AF334" s="1"/>
      <c r="AG334" s="1"/>
      <c r="AH334" s="1"/>
      <c r="AI334" s="1"/>
      <c r="AJ334" s="1"/>
      <c r="AK334" s="1"/>
      <c r="AL334" s="1"/>
      <c r="AM334" s="86"/>
      <c r="AN334" s="1"/>
      <c r="AO334" s="1"/>
      <c r="AP334" s="1"/>
      <c r="AQ334" s="86"/>
      <c r="AR334" s="9"/>
      <c r="AS334" s="9"/>
      <c r="AT334" s="9"/>
      <c r="AU334" s="9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  <c r="BL334" s="1"/>
      <c r="BM334" s="1"/>
      <c r="BN334" s="1"/>
      <c r="BO334" s="1"/>
      <c r="BP334" s="1"/>
      <c r="BQ334" s="1"/>
      <c r="BR334" s="1"/>
      <c r="BS334" s="1"/>
      <c r="BT334" s="1"/>
      <c r="BU334" s="1"/>
      <c r="BV334" s="1"/>
      <c r="BW334" s="1"/>
      <c r="BX334" s="1"/>
      <c r="BY334" s="1"/>
      <c r="BZ334" s="1"/>
      <c r="CA334" s="1"/>
      <c r="CB334" s="1"/>
      <c r="CC334" s="1"/>
    </row>
    <row r="335" spans="1:81" ht="18.75" x14ac:dyDescent="0.3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86"/>
      <c r="T335" s="1"/>
      <c r="U335" s="1"/>
      <c r="V335" s="89"/>
      <c r="W335" s="3"/>
      <c r="X335" s="3"/>
      <c r="Y335" s="3"/>
      <c r="Z335" s="3"/>
      <c r="AA335" s="3"/>
      <c r="AB335" s="3"/>
      <c r="AC335" s="3"/>
      <c r="AD335" s="3"/>
      <c r="AE335" s="3"/>
      <c r="AF335" s="1"/>
      <c r="AG335" s="1"/>
      <c r="AH335" s="1"/>
      <c r="AI335" s="1"/>
      <c r="AJ335" s="1"/>
      <c r="AK335" s="1"/>
      <c r="AL335" s="1"/>
      <c r="AM335" s="86"/>
      <c r="AN335" s="1"/>
      <c r="AO335" s="1"/>
      <c r="AP335" s="1"/>
      <c r="AQ335" s="86"/>
      <c r="AR335" s="9"/>
      <c r="AS335" s="9"/>
      <c r="AT335" s="9"/>
      <c r="AU335" s="9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  <c r="BL335" s="1"/>
      <c r="BM335" s="1"/>
      <c r="BN335" s="1"/>
      <c r="BO335" s="1"/>
      <c r="BP335" s="1"/>
      <c r="BQ335" s="1"/>
      <c r="BR335" s="1"/>
      <c r="BS335" s="1"/>
      <c r="BT335" s="1"/>
      <c r="BU335" s="1"/>
      <c r="BV335" s="1"/>
      <c r="BW335" s="1"/>
      <c r="BX335" s="1"/>
      <c r="BY335" s="1"/>
      <c r="BZ335" s="1"/>
      <c r="CA335" s="1"/>
      <c r="CB335" s="1"/>
      <c r="CC335" s="1"/>
    </row>
    <row r="336" spans="1:81" ht="18.75" x14ac:dyDescent="0.3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86"/>
      <c r="T336" s="1"/>
      <c r="U336" s="1"/>
      <c r="V336" s="89"/>
      <c r="W336" s="3"/>
      <c r="X336" s="3"/>
      <c r="Y336" s="3"/>
      <c r="Z336" s="3"/>
      <c r="AA336" s="3"/>
      <c r="AB336" s="3"/>
      <c r="AC336" s="3"/>
      <c r="AD336" s="3"/>
      <c r="AE336" s="3"/>
      <c r="AF336" s="1"/>
      <c r="AG336" s="1"/>
      <c r="AH336" s="1"/>
      <c r="AI336" s="1"/>
      <c r="AJ336" s="1"/>
      <c r="AK336" s="1"/>
      <c r="AL336" s="1"/>
      <c r="AM336" s="86"/>
      <c r="AN336" s="1"/>
      <c r="AO336" s="1"/>
      <c r="AP336" s="1"/>
      <c r="AQ336" s="86"/>
      <c r="AR336" s="9"/>
      <c r="AS336" s="9"/>
      <c r="AT336" s="9"/>
      <c r="AU336" s="9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  <c r="BL336" s="1"/>
      <c r="BM336" s="1"/>
      <c r="BN336" s="1"/>
      <c r="BO336" s="1"/>
      <c r="BP336" s="1"/>
      <c r="BQ336" s="1"/>
      <c r="BR336" s="1"/>
      <c r="BS336" s="1"/>
      <c r="BT336" s="1"/>
      <c r="BU336" s="1"/>
      <c r="BV336" s="1"/>
      <c r="BW336" s="1"/>
      <c r="BX336" s="1"/>
      <c r="BY336" s="1"/>
      <c r="BZ336" s="1"/>
      <c r="CA336" s="1"/>
      <c r="CB336" s="1"/>
      <c r="CC336" s="1"/>
    </row>
    <row r="337" spans="1:81" ht="18.75" x14ac:dyDescent="0.3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86"/>
      <c r="T337" s="1"/>
      <c r="U337" s="1"/>
      <c r="V337" s="89"/>
      <c r="W337" s="3"/>
      <c r="X337" s="3"/>
      <c r="Y337" s="3"/>
      <c r="Z337" s="3"/>
      <c r="AA337" s="3"/>
      <c r="AB337" s="3"/>
      <c r="AC337" s="3"/>
      <c r="AD337" s="3"/>
      <c r="AE337" s="3"/>
      <c r="AF337" s="1"/>
      <c r="AG337" s="1"/>
      <c r="AH337" s="1"/>
      <c r="AI337" s="1"/>
      <c r="AJ337" s="1"/>
      <c r="AK337" s="1"/>
      <c r="AL337" s="1"/>
      <c r="AM337" s="86"/>
      <c r="AN337" s="1"/>
      <c r="AO337" s="1"/>
      <c r="AP337" s="1"/>
      <c r="AQ337" s="86"/>
      <c r="AR337" s="9"/>
      <c r="AS337" s="9"/>
      <c r="AT337" s="9"/>
      <c r="AU337" s="9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  <c r="BL337" s="1"/>
      <c r="BM337" s="1"/>
      <c r="BN337" s="1"/>
      <c r="BO337" s="1"/>
      <c r="BP337" s="1"/>
      <c r="BQ337" s="1"/>
      <c r="BR337" s="1"/>
      <c r="BS337" s="1"/>
      <c r="BT337" s="1"/>
      <c r="BU337" s="1"/>
      <c r="BV337" s="1"/>
      <c r="BW337" s="1"/>
      <c r="BX337" s="1"/>
      <c r="BY337" s="1"/>
      <c r="BZ337" s="1"/>
      <c r="CA337" s="1"/>
      <c r="CB337" s="1"/>
      <c r="CC337" s="1"/>
    </row>
    <row r="338" spans="1:81" ht="18.75" x14ac:dyDescent="0.3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86"/>
      <c r="T338" s="1"/>
      <c r="U338" s="1"/>
      <c r="V338" s="89"/>
      <c r="W338" s="3"/>
      <c r="X338" s="3"/>
      <c r="Y338" s="3"/>
      <c r="Z338" s="3"/>
      <c r="AA338" s="3"/>
      <c r="AB338" s="3"/>
      <c r="AC338" s="3"/>
      <c r="AD338" s="3"/>
      <c r="AE338" s="3"/>
      <c r="AF338" s="1"/>
      <c r="AG338" s="1"/>
      <c r="AH338" s="1"/>
      <c r="AI338" s="1"/>
      <c r="AJ338" s="1"/>
      <c r="AK338" s="1"/>
      <c r="AL338" s="1"/>
      <c r="AM338" s="86"/>
      <c r="AN338" s="1"/>
      <c r="AO338" s="1"/>
      <c r="AP338" s="1"/>
      <c r="AQ338" s="86"/>
      <c r="AR338" s="9"/>
      <c r="AS338" s="9"/>
      <c r="AT338" s="9"/>
      <c r="AU338" s="9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  <c r="BL338" s="1"/>
      <c r="BM338" s="1"/>
      <c r="BN338" s="1"/>
      <c r="BO338" s="1"/>
      <c r="BP338" s="1"/>
      <c r="BQ338" s="1"/>
      <c r="BR338" s="1"/>
      <c r="BS338" s="1"/>
      <c r="BT338" s="1"/>
      <c r="BU338" s="1"/>
      <c r="BV338" s="1"/>
      <c r="BW338" s="1"/>
      <c r="BX338" s="1"/>
      <c r="BY338" s="1"/>
      <c r="BZ338" s="1"/>
      <c r="CA338" s="1"/>
      <c r="CB338" s="1"/>
      <c r="CC338" s="1"/>
    </row>
    <row r="339" spans="1:81" ht="18.75" x14ac:dyDescent="0.3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86"/>
      <c r="T339" s="1"/>
      <c r="U339" s="1"/>
      <c r="V339" s="89"/>
      <c r="W339" s="3"/>
      <c r="X339" s="3"/>
      <c r="Y339" s="3"/>
      <c r="Z339" s="3"/>
      <c r="AA339" s="3"/>
      <c r="AB339" s="3"/>
      <c r="AC339" s="3"/>
      <c r="AD339" s="3"/>
      <c r="AE339" s="3"/>
      <c r="AF339" s="1"/>
      <c r="AG339" s="1"/>
      <c r="AH339" s="1"/>
      <c r="AI339" s="1"/>
      <c r="AJ339" s="1"/>
      <c r="AK339" s="1"/>
      <c r="AL339" s="1"/>
      <c r="AM339" s="86"/>
      <c r="AN339" s="1"/>
      <c r="AO339" s="1"/>
      <c r="AP339" s="1"/>
      <c r="AQ339" s="86"/>
      <c r="AR339" s="9"/>
      <c r="AS339" s="9"/>
      <c r="AT339" s="9"/>
      <c r="AU339" s="9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  <c r="BL339" s="1"/>
      <c r="BM339" s="1"/>
      <c r="BN339" s="1"/>
      <c r="BO339" s="1"/>
      <c r="BP339" s="1"/>
      <c r="BQ339" s="1"/>
      <c r="BR339" s="1"/>
      <c r="BS339" s="1"/>
      <c r="BT339" s="1"/>
      <c r="BU339" s="1"/>
      <c r="BV339" s="1"/>
      <c r="BW339" s="1"/>
      <c r="BX339" s="1"/>
      <c r="BY339" s="1"/>
      <c r="BZ339" s="1"/>
      <c r="CA339" s="1"/>
      <c r="CB339" s="1"/>
      <c r="CC339" s="1"/>
    </row>
    <row r="340" spans="1:81" ht="18.75" x14ac:dyDescent="0.3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86"/>
      <c r="T340" s="1"/>
      <c r="U340" s="1"/>
      <c r="V340" s="89"/>
      <c r="W340" s="3"/>
      <c r="X340" s="3"/>
      <c r="Y340" s="3"/>
      <c r="Z340" s="3"/>
      <c r="AA340" s="3"/>
      <c r="AB340" s="3"/>
      <c r="AC340" s="3"/>
      <c r="AD340" s="3"/>
      <c r="AE340" s="3"/>
      <c r="AF340" s="1"/>
      <c r="AG340" s="1"/>
      <c r="AH340" s="1"/>
      <c r="AI340" s="1"/>
      <c r="AJ340" s="1"/>
      <c r="AK340" s="1"/>
      <c r="AL340" s="1"/>
      <c r="AM340" s="86"/>
      <c r="AN340" s="1"/>
      <c r="AO340" s="1"/>
      <c r="AP340" s="1"/>
      <c r="AQ340" s="86"/>
      <c r="AR340" s="9"/>
      <c r="AS340" s="9"/>
      <c r="AT340" s="9"/>
      <c r="AU340" s="9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  <c r="BL340" s="1"/>
      <c r="BM340" s="1"/>
      <c r="BN340" s="1"/>
      <c r="BO340" s="1"/>
      <c r="BP340" s="1"/>
      <c r="BQ340" s="1"/>
      <c r="BR340" s="1"/>
      <c r="BS340" s="1"/>
      <c r="BT340" s="1"/>
      <c r="BU340" s="1"/>
      <c r="BV340" s="1"/>
      <c r="BW340" s="1"/>
      <c r="BX340" s="1"/>
      <c r="BY340" s="1"/>
      <c r="BZ340" s="1"/>
      <c r="CA340" s="1"/>
      <c r="CB340" s="1"/>
      <c r="CC340" s="1"/>
    </row>
    <row r="341" spans="1:81" ht="18.75" x14ac:dyDescent="0.3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86"/>
      <c r="T341" s="1"/>
      <c r="U341" s="1"/>
      <c r="V341" s="89"/>
      <c r="W341" s="3"/>
      <c r="X341" s="3"/>
      <c r="Y341" s="3"/>
      <c r="Z341" s="3"/>
      <c r="AA341" s="3"/>
      <c r="AB341" s="3"/>
      <c r="AC341" s="3"/>
      <c r="AD341" s="3"/>
      <c r="AE341" s="3"/>
      <c r="AF341" s="1"/>
      <c r="AG341" s="1"/>
      <c r="AH341" s="1"/>
      <c r="AI341" s="1"/>
      <c r="AJ341" s="1"/>
      <c r="AK341" s="1"/>
      <c r="AL341" s="1"/>
      <c r="AM341" s="86"/>
      <c r="AN341" s="1"/>
      <c r="AO341" s="1"/>
      <c r="AP341" s="1"/>
      <c r="AQ341" s="86"/>
      <c r="AR341" s="9"/>
      <c r="AS341" s="9"/>
      <c r="AT341" s="9"/>
      <c r="AU341" s="9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  <c r="BL341" s="1"/>
      <c r="BM341" s="1"/>
      <c r="BN341" s="1"/>
      <c r="BO341" s="1"/>
      <c r="BP341" s="1"/>
      <c r="BQ341" s="1"/>
      <c r="BR341" s="1"/>
      <c r="BS341" s="1"/>
      <c r="BT341" s="1"/>
      <c r="BU341" s="1"/>
      <c r="BV341" s="1"/>
      <c r="BW341" s="1"/>
      <c r="BX341" s="1"/>
      <c r="BY341" s="1"/>
      <c r="BZ341" s="1"/>
      <c r="CA341" s="1"/>
      <c r="CB341" s="1"/>
      <c r="CC341" s="1"/>
    </row>
    <row r="342" spans="1:81" ht="18.75" x14ac:dyDescent="0.3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86"/>
      <c r="T342" s="1"/>
      <c r="U342" s="1"/>
      <c r="V342" s="89"/>
      <c r="W342" s="3"/>
      <c r="X342" s="3"/>
      <c r="Y342" s="3"/>
      <c r="Z342" s="3"/>
      <c r="AA342" s="3"/>
      <c r="AB342" s="3"/>
      <c r="AC342" s="3"/>
      <c r="AD342" s="3"/>
      <c r="AE342" s="3"/>
      <c r="AF342" s="1"/>
      <c r="AG342" s="1"/>
      <c r="AH342" s="1"/>
      <c r="AI342" s="1"/>
      <c r="AJ342" s="1"/>
      <c r="AK342" s="1"/>
      <c r="AL342" s="1"/>
      <c r="AM342" s="86"/>
      <c r="AN342" s="1"/>
      <c r="AO342" s="1"/>
      <c r="AP342" s="1"/>
      <c r="AQ342" s="86"/>
      <c r="AR342" s="9"/>
      <c r="AS342" s="9"/>
      <c r="AT342" s="9"/>
      <c r="AU342" s="9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  <c r="BL342" s="1"/>
      <c r="BM342" s="1"/>
      <c r="BN342" s="1"/>
      <c r="BO342" s="1"/>
      <c r="BP342" s="1"/>
      <c r="BQ342" s="1"/>
      <c r="BR342" s="1"/>
      <c r="BS342" s="1"/>
      <c r="BT342" s="1"/>
      <c r="BU342" s="1"/>
      <c r="BV342" s="1"/>
      <c r="BW342" s="1"/>
      <c r="BX342" s="1"/>
      <c r="BY342" s="1"/>
      <c r="BZ342" s="1"/>
      <c r="CA342" s="1"/>
      <c r="CB342" s="1"/>
      <c r="CC342" s="1"/>
    </row>
    <row r="343" spans="1:81" ht="18.75" x14ac:dyDescent="0.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86"/>
      <c r="T343" s="1"/>
      <c r="U343" s="1"/>
      <c r="V343" s="89"/>
      <c r="W343" s="3"/>
      <c r="X343" s="3"/>
      <c r="Y343" s="3"/>
      <c r="Z343" s="3"/>
      <c r="AA343" s="3"/>
      <c r="AB343" s="3"/>
      <c r="AC343" s="3"/>
      <c r="AD343" s="3"/>
      <c r="AE343" s="3"/>
      <c r="AF343" s="1"/>
      <c r="AG343" s="1"/>
      <c r="AH343" s="1"/>
      <c r="AI343" s="1"/>
      <c r="AJ343" s="1"/>
      <c r="AK343" s="1"/>
      <c r="AL343" s="1"/>
      <c r="AM343" s="86"/>
      <c r="AN343" s="1"/>
      <c r="AO343" s="1"/>
      <c r="AP343" s="1"/>
      <c r="AQ343" s="86"/>
      <c r="AR343" s="9"/>
      <c r="AS343" s="9"/>
      <c r="AT343" s="9"/>
      <c r="AU343" s="9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  <c r="BL343" s="1"/>
      <c r="BM343" s="1"/>
      <c r="BN343" s="1"/>
      <c r="BO343" s="1"/>
      <c r="BP343" s="1"/>
      <c r="BQ343" s="1"/>
      <c r="BR343" s="1"/>
      <c r="BS343" s="1"/>
      <c r="BT343" s="1"/>
      <c r="BU343" s="1"/>
      <c r="BV343" s="1"/>
      <c r="BW343" s="1"/>
      <c r="BX343" s="1"/>
      <c r="BY343" s="1"/>
      <c r="BZ343" s="1"/>
      <c r="CA343" s="1"/>
      <c r="CB343" s="1"/>
      <c r="CC343" s="1"/>
    </row>
    <row r="344" spans="1:81" ht="18.75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86"/>
      <c r="T344" s="1"/>
      <c r="U344" s="1"/>
      <c r="V344" s="89"/>
      <c r="W344" s="3"/>
      <c r="X344" s="3"/>
      <c r="Y344" s="3"/>
      <c r="Z344" s="3"/>
      <c r="AA344" s="3"/>
      <c r="AB344" s="3"/>
      <c r="AC344" s="3"/>
      <c r="AD344" s="3"/>
      <c r="AE344" s="3"/>
      <c r="AF344" s="1"/>
      <c r="AG344" s="1"/>
      <c r="AH344" s="1"/>
      <c r="AI344" s="1"/>
      <c r="AJ344" s="1"/>
      <c r="AK344" s="1"/>
      <c r="AL344" s="1"/>
      <c r="AM344" s="86"/>
      <c r="AN344" s="1"/>
      <c r="AO344" s="1"/>
      <c r="AP344" s="1"/>
      <c r="AQ344" s="86"/>
      <c r="AR344" s="9"/>
      <c r="AS344" s="9"/>
      <c r="AT344" s="9"/>
      <c r="AU344" s="9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  <c r="BL344" s="1"/>
      <c r="BM344" s="1"/>
      <c r="BN344" s="1"/>
      <c r="BO344" s="1"/>
      <c r="BP344" s="1"/>
      <c r="BQ344" s="1"/>
      <c r="BR344" s="1"/>
      <c r="BS344" s="1"/>
      <c r="BT344" s="1"/>
      <c r="BU344" s="1"/>
      <c r="BV344" s="1"/>
      <c r="BW344" s="1"/>
      <c r="BX344" s="1"/>
      <c r="BY344" s="1"/>
      <c r="BZ344" s="1"/>
      <c r="CA344" s="1"/>
      <c r="CB344" s="1"/>
      <c r="CC344" s="1"/>
    </row>
    <row r="345" spans="1:81" ht="18.75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86"/>
      <c r="T345" s="1"/>
      <c r="U345" s="1"/>
      <c r="V345" s="89"/>
      <c r="W345" s="3"/>
      <c r="X345" s="3"/>
      <c r="Y345" s="3"/>
      <c r="Z345" s="3"/>
      <c r="AA345" s="3"/>
      <c r="AB345" s="3"/>
      <c r="AC345" s="3"/>
      <c r="AD345" s="3"/>
      <c r="AE345" s="3"/>
      <c r="AF345" s="1"/>
      <c r="AG345" s="1"/>
      <c r="AH345" s="1"/>
      <c r="AI345" s="1"/>
      <c r="AJ345" s="1"/>
      <c r="AK345" s="1"/>
      <c r="AL345" s="1"/>
      <c r="AM345" s="86"/>
      <c r="AN345" s="1"/>
      <c r="AO345" s="1"/>
      <c r="AP345" s="1"/>
      <c r="AQ345" s="86"/>
      <c r="AR345" s="9"/>
      <c r="AS345" s="9"/>
      <c r="AT345" s="9"/>
      <c r="AU345" s="9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  <c r="BL345" s="1"/>
      <c r="BM345" s="1"/>
      <c r="BN345" s="1"/>
      <c r="BO345" s="1"/>
      <c r="BP345" s="1"/>
      <c r="BQ345" s="1"/>
      <c r="BR345" s="1"/>
      <c r="BS345" s="1"/>
      <c r="BT345" s="1"/>
      <c r="BU345" s="1"/>
      <c r="BV345" s="1"/>
      <c r="BW345" s="1"/>
      <c r="BX345" s="1"/>
      <c r="BY345" s="1"/>
      <c r="BZ345" s="1"/>
      <c r="CA345" s="1"/>
      <c r="CB345" s="1"/>
      <c r="CC345" s="1"/>
    </row>
    <row r="346" spans="1:81" ht="18.75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86"/>
      <c r="T346" s="1"/>
      <c r="U346" s="1"/>
      <c r="V346" s="89"/>
      <c r="W346" s="3"/>
      <c r="X346" s="3"/>
      <c r="Y346" s="3"/>
      <c r="Z346" s="3"/>
      <c r="AA346" s="3"/>
      <c r="AB346" s="3"/>
      <c r="AC346" s="3"/>
      <c r="AD346" s="3"/>
      <c r="AE346" s="3"/>
      <c r="AF346" s="1"/>
      <c r="AG346" s="1"/>
      <c r="AH346" s="1"/>
      <c r="AI346" s="1"/>
      <c r="AJ346" s="1"/>
      <c r="AK346" s="1"/>
      <c r="AL346" s="1"/>
      <c r="AM346" s="86"/>
      <c r="AN346" s="1"/>
      <c r="AO346" s="1"/>
      <c r="AP346" s="1"/>
      <c r="AQ346" s="86"/>
      <c r="AR346" s="9"/>
      <c r="AS346" s="9"/>
      <c r="AT346" s="9"/>
      <c r="AU346" s="9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  <c r="BL346" s="1"/>
      <c r="BM346" s="1"/>
      <c r="BN346" s="1"/>
      <c r="BO346" s="1"/>
      <c r="BP346" s="1"/>
      <c r="BQ346" s="1"/>
      <c r="BR346" s="1"/>
      <c r="BS346" s="1"/>
      <c r="BT346" s="1"/>
      <c r="BU346" s="1"/>
      <c r="BV346" s="1"/>
      <c r="BW346" s="1"/>
      <c r="BX346" s="1"/>
      <c r="BY346" s="1"/>
      <c r="BZ346" s="1"/>
      <c r="CA346" s="1"/>
      <c r="CB346" s="1"/>
      <c r="CC346" s="1"/>
    </row>
    <row r="347" spans="1:81" ht="18.75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86"/>
      <c r="T347" s="1"/>
      <c r="U347" s="1"/>
      <c r="V347" s="89"/>
      <c r="W347" s="3"/>
      <c r="X347" s="3"/>
      <c r="Y347" s="3"/>
      <c r="Z347" s="3"/>
      <c r="AA347" s="3"/>
      <c r="AB347" s="3"/>
      <c r="AC347" s="3"/>
      <c r="AD347" s="3"/>
      <c r="AE347" s="3"/>
      <c r="AF347" s="1"/>
      <c r="AG347" s="1"/>
      <c r="AH347" s="1"/>
      <c r="AI347" s="1"/>
      <c r="AJ347" s="1"/>
      <c r="AK347" s="1"/>
      <c r="AL347" s="1"/>
      <c r="AM347" s="86"/>
      <c r="AN347" s="1"/>
      <c r="AO347" s="1"/>
      <c r="AP347" s="1"/>
      <c r="AQ347" s="86"/>
      <c r="AR347" s="9"/>
      <c r="AS347" s="9"/>
      <c r="AT347" s="9"/>
      <c r="AU347" s="9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  <c r="BL347" s="1"/>
      <c r="BM347" s="1"/>
      <c r="BN347" s="1"/>
      <c r="BO347" s="1"/>
      <c r="BP347" s="1"/>
      <c r="BQ347" s="1"/>
      <c r="BR347" s="1"/>
      <c r="BS347" s="1"/>
      <c r="BT347" s="1"/>
      <c r="BU347" s="1"/>
      <c r="BV347" s="1"/>
      <c r="BW347" s="1"/>
      <c r="BX347" s="1"/>
      <c r="BY347" s="1"/>
      <c r="BZ347" s="1"/>
      <c r="CA347" s="1"/>
      <c r="CB347" s="1"/>
      <c r="CC347" s="1"/>
    </row>
    <row r="348" spans="1:81" ht="18.75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86"/>
      <c r="T348" s="1"/>
      <c r="U348" s="1"/>
      <c r="V348" s="89"/>
      <c r="W348" s="3"/>
      <c r="X348" s="3"/>
      <c r="Y348" s="3"/>
      <c r="Z348" s="3"/>
      <c r="AA348" s="3"/>
      <c r="AB348" s="3"/>
      <c r="AC348" s="3"/>
      <c r="AD348" s="3"/>
      <c r="AE348" s="3"/>
      <c r="AF348" s="1"/>
      <c r="AG348" s="1"/>
      <c r="AH348" s="1"/>
      <c r="AI348" s="1"/>
      <c r="AJ348" s="1"/>
      <c r="AK348" s="1"/>
      <c r="AL348" s="1"/>
      <c r="AM348" s="86"/>
      <c r="AN348" s="1"/>
      <c r="AO348" s="1"/>
      <c r="AP348" s="1"/>
      <c r="AQ348" s="86"/>
      <c r="AR348" s="9"/>
      <c r="AS348" s="9"/>
      <c r="AT348" s="9"/>
      <c r="AU348" s="9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  <c r="BL348" s="1"/>
      <c r="BM348" s="1"/>
      <c r="BN348" s="1"/>
      <c r="BO348" s="1"/>
      <c r="BP348" s="1"/>
      <c r="BQ348" s="1"/>
      <c r="BR348" s="1"/>
      <c r="BS348" s="1"/>
      <c r="BT348" s="1"/>
      <c r="BU348" s="1"/>
      <c r="BV348" s="1"/>
      <c r="BW348" s="1"/>
      <c r="BX348" s="1"/>
      <c r="BY348" s="1"/>
      <c r="BZ348" s="1"/>
      <c r="CA348" s="1"/>
      <c r="CB348" s="1"/>
      <c r="CC348" s="1"/>
    </row>
    <row r="349" spans="1:81" ht="18.75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86"/>
      <c r="T349" s="1"/>
      <c r="U349" s="1"/>
      <c r="V349" s="89"/>
      <c r="W349" s="3"/>
      <c r="X349" s="3"/>
      <c r="Y349" s="3"/>
      <c r="Z349" s="3"/>
      <c r="AA349" s="3"/>
      <c r="AB349" s="3"/>
      <c r="AC349" s="3"/>
      <c r="AD349" s="3"/>
      <c r="AE349" s="3"/>
      <c r="AF349" s="1"/>
      <c r="AG349" s="1"/>
      <c r="AH349" s="1"/>
      <c r="AI349" s="1"/>
      <c r="AJ349" s="1"/>
      <c r="AK349" s="1"/>
      <c r="AL349" s="1"/>
      <c r="AM349" s="86"/>
      <c r="AN349" s="1"/>
      <c r="AO349" s="1"/>
      <c r="AP349" s="1"/>
      <c r="AQ349" s="86"/>
      <c r="AR349" s="9"/>
      <c r="AS349" s="9"/>
      <c r="AT349" s="9"/>
      <c r="AU349" s="9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  <c r="BL349" s="1"/>
      <c r="BM349" s="1"/>
      <c r="BN349" s="1"/>
      <c r="BO349" s="1"/>
      <c r="BP349" s="1"/>
      <c r="BQ349" s="1"/>
      <c r="BR349" s="1"/>
      <c r="BS349" s="1"/>
      <c r="BT349" s="1"/>
      <c r="BU349" s="1"/>
      <c r="BV349" s="1"/>
      <c r="BW349" s="1"/>
      <c r="BX349" s="1"/>
      <c r="BY349" s="1"/>
      <c r="BZ349" s="1"/>
      <c r="CA349" s="1"/>
      <c r="CB349" s="1"/>
      <c r="CC349" s="1"/>
    </row>
    <row r="350" spans="1:81" ht="18.75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86"/>
      <c r="T350" s="1"/>
      <c r="U350" s="1"/>
      <c r="V350" s="89"/>
      <c r="W350" s="3"/>
      <c r="X350" s="3"/>
      <c r="Y350" s="3"/>
      <c r="Z350" s="3"/>
      <c r="AA350" s="3"/>
      <c r="AB350" s="3"/>
      <c r="AC350" s="3"/>
      <c r="AD350" s="3"/>
      <c r="AE350" s="3"/>
      <c r="AF350" s="1"/>
      <c r="AG350" s="1"/>
      <c r="AH350" s="1"/>
      <c r="AI350" s="1"/>
      <c r="AJ350" s="1"/>
      <c r="AK350" s="1"/>
      <c r="AL350" s="1"/>
      <c r="AM350" s="86"/>
      <c r="AN350" s="1"/>
      <c r="AO350" s="1"/>
      <c r="AP350" s="1"/>
      <c r="AQ350" s="86"/>
      <c r="AR350" s="9"/>
      <c r="AS350" s="9"/>
      <c r="AT350" s="9"/>
      <c r="AU350" s="9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  <c r="BL350" s="1"/>
      <c r="BM350" s="1"/>
      <c r="BN350" s="1"/>
      <c r="BO350" s="1"/>
      <c r="BP350" s="1"/>
      <c r="BQ350" s="1"/>
      <c r="BR350" s="1"/>
      <c r="BS350" s="1"/>
      <c r="BT350" s="1"/>
      <c r="BU350" s="1"/>
      <c r="BV350" s="1"/>
      <c r="BW350" s="1"/>
      <c r="BX350" s="1"/>
      <c r="BY350" s="1"/>
      <c r="BZ350" s="1"/>
      <c r="CA350" s="1"/>
      <c r="CB350" s="1"/>
      <c r="CC350" s="1"/>
    </row>
    <row r="351" spans="1:81" ht="18.75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86"/>
      <c r="T351" s="1"/>
      <c r="U351" s="1"/>
      <c r="V351" s="89"/>
      <c r="W351" s="3"/>
      <c r="X351" s="3"/>
      <c r="Y351" s="3"/>
      <c r="Z351" s="3"/>
      <c r="AA351" s="3"/>
      <c r="AB351" s="3"/>
      <c r="AC351" s="3"/>
      <c r="AD351" s="3"/>
      <c r="AE351" s="3"/>
      <c r="AF351" s="1"/>
      <c r="AG351" s="1"/>
      <c r="AH351" s="1"/>
      <c r="AI351" s="1"/>
      <c r="AJ351" s="1"/>
      <c r="AK351" s="1"/>
      <c r="AL351" s="1"/>
      <c r="AM351" s="86"/>
      <c r="AN351" s="1"/>
      <c r="AO351" s="1"/>
      <c r="AP351" s="1"/>
      <c r="AQ351" s="86"/>
      <c r="AR351" s="9"/>
      <c r="AS351" s="9"/>
      <c r="AT351" s="9"/>
      <c r="AU351" s="9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  <c r="BL351" s="1"/>
      <c r="BM351" s="1"/>
      <c r="BN351" s="1"/>
      <c r="BO351" s="1"/>
      <c r="BP351" s="1"/>
      <c r="BQ351" s="1"/>
      <c r="BR351" s="1"/>
      <c r="BS351" s="1"/>
      <c r="BT351" s="1"/>
      <c r="BU351" s="1"/>
      <c r="BV351" s="1"/>
      <c r="BW351" s="1"/>
      <c r="BX351" s="1"/>
      <c r="BY351" s="1"/>
      <c r="BZ351" s="1"/>
      <c r="CA351" s="1"/>
      <c r="CB351" s="1"/>
      <c r="CC351" s="1"/>
    </row>
    <row r="352" spans="1:81" ht="18.75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86"/>
      <c r="T352" s="1"/>
      <c r="U352" s="1"/>
      <c r="V352" s="89"/>
      <c r="W352" s="3"/>
      <c r="X352" s="3"/>
      <c r="Y352" s="3"/>
      <c r="Z352" s="3"/>
      <c r="AA352" s="3"/>
      <c r="AB352" s="3"/>
      <c r="AC352" s="3"/>
      <c r="AD352" s="3"/>
      <c r="AE352" s="3"/>
      <c r="AF352" s="1"/>
      <c r="AG352" s="1"/>
      <c r="AH352" s="1"/>
      <c r="AI352" s="1"/>
      <c r="AJ352" s="1"/>
      <c r="AK352" s="1"/>
      <c r="AL352" s="1"/>
      <c r="AM352" s="86"/>
      <c r="AN352" s="1"/>
      <c r="AO352" s="1"/>
      <c r="AP352" s="1"/>
      <c r="AQ352" s="86"/>
      <c r="AR352" s="9"/>
      <c r="AS352" s="9"/>
      <c r="AT352" s="9"/>
      <c r="AU352" s="9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  <c r="BL352" s="1"/>
      <c r="BM352" s="1"/>
      <c r="BN352" s="1"/>
      <c r="BO352" s="1"/>
      <c r="BP352" s="1"/>
      <c r="BQ352" s="1"/>
      <c r="BR352" s="1"/>
      <c r="BS352" s="1"/>
      <c r="BT352" s="1"/>
      <c r="BU352" s="1"/>
      <c r="BV352" s="1"/>
      <c r="BW352" s="1"/>
      <c r="BX352" s="1"/>
      <c r="BY352" s="1"/>
      <c r="BZ352" s="1"/>
      <c r="CA352" s="1"/>
      <c r="CB352" s="1"/>
      <c r="CC352" s="1"/>
    </row>
    <row r="353" spans="1:81" ht="18.75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86"/>
      <c r="T353" s="1"/>
      <c r="U353" s="1"/>
      <c r="V353" s="89"/>
      <c r="W353" s="3"/>
      <c r="X353" s="3"/>
      <c r="Y353" s="3"/>
      <c r="Z353" s="3"/>
      <c r="AA353" s="3"/>
      <c r="AB353" s="3"/>
      <c r="AC353" s="3"/>
      <c r="AD353" s="3"/>
      <c r="AE353" s="3"/>
      <c r="AF353" s="1"/>
      <c r="AG353" s="1"/>
      <c r="AH353" s="1"/>
      <c r="AI353" s="1"/>
      <c r="AJ353" s="1"/>
      <c r="AK353" s="1"/>
      <c r="AL353" s="1"/>
      <c r="AM353" s="86"/>
      <c r="AN353" s="1"/>
      <c r="AO353" s="1"/>
      <c r="AP353" s="1"/>
      <c r="AQ353" s="86"/>
      <c r="AR353" s="9"/>
      <c r="AS353" s="9"/>
      <c r="AT353" s="9"/>
      <c r="AU353" s="9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  <c r="BL353" s="1"/>
      <c r="BM353" s="1"/>
      <c r="BN353" s="1"/>
      <c r="BO353" s="1"/>
      <c r="BP353" s="1"/>
      <c r="BQ353" s="1"/>
      <c r="BR353" s="1"/>
      <c r="BS353" s="1"/>
      <c r="BT353" s="1"/>
      <c r="BU353" s="1"/>
      <c r="BV353" s="1"/>
      <c r="BW353" s="1"/>
      <c r="BX353" s="1"/>
      <c r="BY353" s="1"/>
      <c r="BZ353" s="1"/>
      <c r="CA353" s="1"/>
      <c r="CB353" s="1"/>
      <c r="CC353" s="1"/>
    </row>
    <row r="354" spans="1:81" ht="18.75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86"/>
      <c r="T354" s="1"/>
      <c r="U354" s="1"/>
      <c r="V354" s="89"/>
      <c r="W354" s="3"/>
      <c r="X354" s="3"/>
      <c r="Y354" s="3"/>
      <c r="Z354" s="3"/>
      <c r="AA354" s="3"/>
      <c r="AB354" s="3"/>
      <c r="AC354" s="3"/>
      <c r="AD354" s="3"/>
      <c r="AE354" s="3"/>
      <c r="AF354" s="1"/>
      <c r="AG354" s="1"/>
      <c r="AH354" s="1"/>
      <c r="AI354" s="1"/>
      <c r="AJ354" s="1"/>
      <c r="AK354" s="1"/>
      <c r="AL354" s="1"/>
      <c r="AM354" s="86"/>
      <c r="AN354" s="1"/>
      <c r="AO354" s="1"/>
      <c r="AP354" s="1"/>
      <c r="AQ354" s="86"/>
      <c r="AR354" s="9"/>
      <c r="AS354" s="9"/>
      <c r="AT354" s="9"/>
      <c r="AU354" s="9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  <c r="BL354" s="1"/>
      <c r="BM354" s="1"/>
      <c r="BN354" s="1"/>
      <c r="BO354" s="1"/>
      <c r="BP354" s="1"/>
      <c r="BQ354" s="1"/>
      <c r="BR354" s="1"/>
      <c r="BS354" s="1"/>
      <c r="BT354" s="1"/>
      <c r="BU354" s="1"/>
      <c r="BV354" s="1"/>
      <c r="BW354" s="1"/>
      <c r="BX354" s="1"/>
      <c r="BY354" s="1"/>
      <c r="BZ354" s="1"/>
      <c r="CA354" s="1"/>
      <c r="CB354" s="1"/>
      <c r="CC354" s="1"/>
    </row>
    <row r="355" spans="1:81" ht="18.75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86"/>
      <c r="T355" s="1"/>
      <c r="U355" s="1"/>
      <c r="V355" s="89"/>
      <c r="W355" s="3"/>
      <c r="X355" s="3"/>
      <c r="Y355" s="3"/>
      <c r="Z355" s="3"/>
      <c r="AA355" s="3"/>
      <c r="AB355" s="3"/>
      <c r="AC355" s="3"/>
      <c r="AD355" s="3"/>
      <c r="AE355" s="3"/>
      <c r="AF355" s="1"/>
      <c r="AG355" s="1"/>
      <c r="AH355" s="1"/>
      <c r="AI355" s="1"/>
      <c r="AJ355" s="1"/>
      <c r="AK355" s="1"/>
      <c r="AL355" s="1"/>
      <c r="AM355" s="86"/>
      <c r="AN355" s="1"/>
      <c r="AO355" s="1"/>
      <c r="AP355" s="1"/>
      <c r="AQ355" s="86"/>
      <c r="AR355" s="9"/>
      <c r="AS355" s="9"/>
      <c r="AT355" s="9"/>
      <c r="AU355" s="9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  <c r="BL355" s="1"/>
      <c r="BM355" s="1"/>
      <c r="BN355" s="1"/>
      <c r="BO355" s="1"/>
      <c r="BP355" s="1"/>
      <c r="BQ355" s="1"/>
      <c r="BR355" s="1"/>
      <c r="BS355" s="1"/>
      <c r="BT355" s="1"/>
      <c r="BU355" s="1"/>
      <c r="BV355" s="1"/>
      <c r="BW355" s="1"/>
      <c r="BX355" s="1"/>
      <c r="BY355" s="1"/>
      <c r="BZ355" s="1"/>
      <c r="CA355" s="1"/>
      <c r="CB355" s="1"/>
      <c r="CC355" s="1"/>
    </row>
    <row r="356" spans="1:81" ht="18.75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86"/>
      <c r="T356" s="1"/>
      <c r="U356" s="1"/>
      <c r="V356" s="89"/>
      <c r="W356" s="3"/>
      <c r="X356" s="3"/>
      <c r="Y356" s="3"/>
      <c r="Z356" s="3"/>
      <c r="AA356" s="3"/>
      <c r="AB356" s="3"/>
      <c r="AC356" s="3"/>
      <c r="AD356" s="3"/>
      <c r="AE356" s="3"/>
      <c r="AF356" s="1"/>
      <c r="AG356" s="1"/>
      <c r="AH356" s="1"/>
      <c r="AI356" s="1"/>
      <c r="AJ356" s="1"/>
      <c r="AK356" s="1"/>
      <c r="AL356" s="1"/>
      <c r="AM356" s="86"/>
      <c r="AN356" s="1"/>
      <c r="AO356" s="1"/>
      <c r="AP356" s="1"/>
      <c r="AQ356" s="86"/>
      <c r="AR356" s="9"/>
      <c r="AS356" s="9"/>
      <c r="AT356" s="9"/>
      <c r="AU356" s="9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  <c r="BL356" s="1"/>
      <c r="BM356" s="1"/>
      <c r="BN356" s="1"/>
      <c r="BO356" s="1"/>
      <c r="BP356" s="1"/>
      <c r="BQ356" s="1"/>
      <c r="BR356" s="1"/>
      <c r="BS356" s="1"/>
      <c r="BT356" s="1"/>
      <c r="BU356" s="1"/>
      <c r="BV356" s="1"/>
      <c r="BW356" s="1"/>
      <c r="BX356" s="1"/>
      <c r="BY356" s="1"/>
      <c r="BZ356" s="1"/>
      <c r="CA356" s="1"/>
      <c r="CB356" s="1"/>
      <c r="CC356" s="1"/>
    </row>
    <row r="357" spans="1:81" ht="18.75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86"/>
      <c r="T357" s="1"/>
      <c r="U357" s="1"/>
      <c r="V357" s="89"/>
      <c r="W357" s="3"/>
      <c r="X357" s="3"/>
      <c r="Y357" s="3"/>
      <c r="Z357" s="3"/>
      <c r="AA357" s="3"/>
      <c r="AB357" s="3"/>
      <c r="AC357" s="3"/>
      <c r="AD357" s="3"/>
      <c r="AE357" s="3"/>
      <c r="AF357" s="1"/>
      <c r="AG357" s="1"/>
      <c r="AH357" s="1"/>
      <c r="AI357" s="1"/>
      <c r="AJ357" s="1"/>
      <c r="AK357" s="1"/>
      <c r="AL357" s="1"/>
      <c r="AM357" s="86"/>
      <c r="AN357" s="1"/>
      <c r="AO357" s="1"/>
      <c r="AP357" s="1"/>
      <c r="AQ357" s="86"/>
      <c r="AR357" s="9"/>
      <c r="AS357" s="9"/>
      <c r="AT357" s="9"/>
      <c r="AU357" s="9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  <c r="BL357" s="1"/>
      <c r="BM357" s="1"/>
      <c r="BN357" s="1"/>
      <c r="BO357" s="1"/>
      <c r="BP357" s="1"/>
      <c r="BQ357" s="1"/>
      <c r="BR357" s="1"/>
      <c r="BS357" s="1"/>
      <c r="BT357" s="1"/>
      <c r="BU357" s="1"/>
      <c r="BV357" s="1"/>
      <c r="BW357" s="1"/>
      <c r="BX357" s="1"/>
      <c r="BY357" s="1"/>
      <c r="BZ357" s="1"/>
      <c r="CA357" s="1"/>
      <c r="CB357" s="1"/>
      <c r="CC357" s="1"/>
    </row>
    <row r="358" spans="1:81" ht="18.75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86"/>
      <c r="T358" s="1"/>
      <c r="U358" s="1"/>
      <c r="V358" s="89"/>
      <c r="W358" s="3"/>
      <c r="X358" s="3"/>
      <c r="Y358" s="3"/>
      <c r="Z358" s="3"/>
      <c r="AA358" s="3"/>
      <c r="AB358" s="3"/>
      <c r="AC358" s="3"/>
      <c r="AD358" s="3"/>
      <c r="AE358" s="3"/>
      <c r="AF358" s="1"/>
      <c r="AG358" s="1"/>
      <c r="AH358" s="1"/>
      <c r="AI358" s="1"/>
      <c r="AJ358" s="1"/>
      <c r="AK358" s="1"/>
      <c r="AL358" s="1"/>
      <c r="AM358" s="86"/>
      <c r="AN358" s="1"/>
      <c r="AO358" s="1"/>
      <c r="AP358" s="1"/>
      <c r="AQ358" s="86"/>
      <c r="AR358" s="9"/>
      <c r="AS358" s="9"/>
      <c r="AT358" s="9"/>
      <c r="AU358" s="9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  <c r="BL358" s="1"/>
      <c r="BM358" s="1"/>
      <c r="BN358" s="1"/>
      <c r="BO358" s="1"/>
      <c r="BP358" s="1"/>
      <c r="BQ358" s="1"/>
      <c r="BR358" s="1"/>
      <c r="BS358" s="1"/>
      <c r="BT358" s="1"/>
      <c r="BU358" s="1"/>
      <c r="BV358" s="1"/>
      <c r="BW358" s="1"/>
      <c r="BX358" s="1"/>
      <c r="BY358" s="1"/>
      <c r="BZ358" s="1"/>
      <c r="CA358" s="1"/>
      <c r="CB358" s="1"/>
      <c r="CC358" s="1"/>
    </row>
    <row r="359" spans="1:81" ht="18.75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86"/>
      <c r="T359" s="1"/>
      <c r="U359" s="1"/>
      <c r="V359" s="89"/>
      <c r="W359" s="3"/>
      <c r="X359" s="3"/>
      <c r="Y359" s="3"/>
      <c r="Z359" s="3"/>
      <c r="AA359" s="3"/>
      <c r="AB359" s="3"/>
      <c r="AC359" s="3"/>
      <c r="AD359" s="3"/>
      <c r="AE359" s="3"/>
      <c r="AF359" s="1"/>
      <c r="AG359" s="1"/>
      <c r="AH359" s="1"/>
      <c r="AI359" s="1"/>
      <c r="AJ359" s="1"/>
      <c r="AK359" s="1"/>
      <c r="AL359" s="1"/>
      <c r="AM359" s="86"/>
      <c r="AN359" s="1"/>
      <c r="AO359" s="1"/>
      <c r="AP359" s="1"/>
      <c r="AQ359" s="86"/>
      <c r="AR359" s="9"/>
      <c r="AS359" s="9"/>
      <c r="AT359" s="9"/>
      <c r="AU359" s="9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  <c r="BL359" s="1"/>
      <c r="BM359" s="1"/>
      <c r="BN359" s="1"/>
      <c r="BO359" s="1"/>
      <c r="BP359" s="1"/>
      <c r="BQ359" s="1"/>
      <c r="BR359" s="1"/>
      <c r="BS359" s="1"/>
      <c r="BT359" s="1"/>
      <c r="BU359" s="1"/>
      <c r="BV359" s="1"/>
      <c r="BW359" s="1"/>
      <c r="BX359" s="1"/>
      <c r="BY359" s="1"/>
      <c r="BZ359" s="1"/>
      <c r="CA359" s="1"/>
      <c r="CB359" s="1"/>
      <c r="CC359" s="1"/>
    </row>
    <row r="360" spans="1:81" ht="18.75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86"/>
      <c r="T360" s="1"/>
      <c r="U360" s="1"/>
      <c r="V360" s="89"/>
      <c r="W360" s="3"/>
      <c r="X360" s="3"/>
      <c r="Y360" s="3"/>
      <c r="Z360" s="3"/>
      <c r="AA360" s="3"/>
      <c r="AB360" s="3"/>
      <c r="AC360" s="3"/>
      <c r="AD360" s="3"/>
      <c r="AE360" s="3"/>
      <c r="AF360" s="1"/>
      <c r="AG360" s="1"/>
      <c r="AH360" s="1"/>
      <c r="AI360" s="1"/>
      <c r="AJ360" s="1"/>
      <c r="AK360" s="1"/>
      <c r="AL360" s="1"/>
      <c r="AM360" s="86"/>
      <c r="AN360" s="1"/>
      <c r="AO360" s="1"/>
      <c r="AP360" s="1"/>
      <c r="AQ360" s="86"/>
      <c r="AR360" s="9"/>
      <c r="AS360" s="9"/>
      <c r="AT360" s="9"/>
      <c r="AU360" s="9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  <c r="BL360" s="1"/>
      <c r="BM360" s="1"/>
      <c r="BN360" s="1"/>
      <c r="BO360" s="1"/>
      <c r="BP360" s="1"/>
      <c r="BQ360" s="1"/>
      <c r="BR360" s="1"/>
      <c r="BS360" s="1"/>
      <c r="BT360" s="1"/>
      <c r="BU360" s="1"/>
      <c r="BV360" s="1"/>
      <c r="BW360" s="1"/>
      <c r="BX360" s="1"/>
      <c r="BY360" s="1"/>
      <c r="BZ360" s="1"/>
      <c r="CA360" s="1"/>
      <c r="CB360" s="1"/>
      <c r="CC360" s="1"/>
    </row>
    <row r="361" spans="1:81" ht="18.75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86"/>
      <c r="T361" s="1"/>
      <c r="U361" s="1"/>
      <c r="V361" s="89"/>
      <c r="W361" s="3"/>
      <c r="X361" s="3"/>
      <c r="Y361" s="3"/>
      <c r="Z361" s="3"/>
      <c r="AA361" s="3"/>
      <c r="AB361" s="3"/>
      <c r="AC361" s="3"/>
      <c r="AD361" s="3"/>
      <c r="AE361" s="3"/>
      <c r="AF361" s="1"/>
      <c r="AG361" s="1"/>
      <c r="AH361" s="1"/>
      <c r="AI361" s="1"/>
      <c r="AJ361" s="1"/>
      <c r="AK361" s="1"/>
      <c r="AL361" s="1"/>
      <c r="AM361" s="86"/>
      <c r="AN361" s="1"/>
      <c r="AO361" s="1"/>
      <c r="AP361" s="1"/>
      <c r="AQ361" s="86"/>
      <c r="AR361" s="9"/>
      <c r="AS361" s="9"/>
      <c r="AT361" s="9"/>
      <c r="AU361" s="9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  <c r="BL361" s="1"/>
      <c r="BM361" s="1"/>
      <c r="BN361" s="1"/>
      <c r="BO361" s="1"/>
      <c r="BP361" s="1"/>
      <c r="BQ361" s="1"/>
      <c r="BR361" s="1"/>
      <c r="BS361" s="1"/>
      <c r="BT361" s="1"/>
      <c r="BU361" s="1"/>
      <c r="BV361" s="1"/>
      <c r="BW361" s="1"/>
      <c r="BX361" s="1"/>
      <c r="BY361" s="1"/>
      <c r="BZ361" s="1"/>
      <c r="CA361" s="1"/>
      <c r="CB361" s="1"/>
      <c r="CC361" s="1"/>
    </row>
    <row r="362" spans="1:81" ht="18.75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86"/>
      <c r="T362" s="1"/>
      <c r="U362" s="1"/>
      <c r="V362" s="89"/>
      <c r="W362" s="3"/>
      <c r="X362" s="3"/>
      <c r="Y362" s="3"/>
      <c r="Z362" s="3"/>
      <c r="AA362" s="3"/>
      <c r="AB362" s="3"/>
      <c r="AC362" s="3"/>
      <c r="AD362" s="3"/>
      <c r="AE362" s="3"/>
      <c r="AF362" s="1"/>
      <c r="AG362" s="1"/>
      <c r="AH362" s="1"/>
      <c r="AI362" s="1"/>
      <c r="AJ362" s="1"/>
      <c r="AK362" s="1"/>
      <c r="AL362" s="1"/>
      <c r="AM362" s="86"/>
      <c r="AN362" s="1"/>
      <c r="AO362" s="1"/>
      <c r="AP362" s="1"/>
      <c r="AQ362" s="86"/>
      <c r="AR362" s="9"/>
      <c r="AS362" s="9"/>
      <c r="AT362" s="9"/>
      <c r="AU362" s="9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  <c r="BL362" s="1"/>
      <c r="BM362" s="1"/>
      <c r="BN362" s="1"/>
      <c r="BO362" s="1"/>
      <c r="BP362" s="1"/>
      <c r="BQ362" s="1"/>
      <c r="BR362" s="1"/>
      <c r="BS362" s="1"/>
      <c r="BT362" s="1"/>
      <c r="BU362" s="1"/>
      <c r="BV362" s="1"/>
      <c r="BW362" s="1"/>
      <c r="BX362" s="1"/>
      <c r="BY362" s="1"/>
      <c r="BZ362" s="1"/>
      <c r="CA362" s="1"/>
      <c r="CB362" s="1"/>
      <c r="CC362" s="1"/>
    </row>
    <row r="363" spans="1:81" ht="18.75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86"/>
      <c r="T363" s="1"/>
      <c r="U363" s="1"/>
      <c r="V363" s="89"/>
      <c r="W363" s="3"/>
      <c r="X363" s="3"/>
      <c r="Y363" s="3"/>
      <c r="Z363" s="3"/>
      <c r="AA363" s="3"/>
      <c r="AB363" s="3"/>
      <c r="AC363" s="3"/>
      <c r="AD363" s="3"/>
      <c r="AE363" s="3"/>
      <c r="AF363" s="1"/>
      <c r="AG363" s="1"/>
      <c r="AH363" s="1"/>
      <c r="AI363" s="1"/>
      <c r="AJ363" s="1"/>
      <c r="AK363" s="1"/>
      <c r="AL363" s="1"/>
      <c r="AM363" s="86"/>
      <c r="AN363" s="1"/>
      <c r="AO363" s="1"/>
      <c r="AP363" s="1"/>
      <c r="AQ363" s="86"/>
      <c r="AR363" s="9"/>
      <c r="AS363" s="9"/>
      <c r="AT363" s="9"/>
      <c r="AU363" s="9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  <c r="BL363" s="1"/>
      <c r="BM363" s="1"/>
      <c r="BN363" s="1"/>
      <c r="BO363" s="1"/>
      <c r="BP363" s="1"/>
      <c r="BQ363" s="1"/>
      <c r="BR363" s="1"/>
      <c r="BS363" s="1"/>
      <c r="BT363" s="1"/>
      <c r="BU363" s="1"/>
      <c r="BV363" s="1"/>
      <c r="BW363" s="1"/>
      <c r="BX363" s="1"/>
      <c r="BY363" s="1"/>
      <c r="BZ363" s="1"/>
      <c r="CA363" s="1"/>
      <c r="CB363" s="1"/>
      <c r="CC363" s="1"/>
    </row>
    <row r="364" spans="1:81" ht="18.75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86"/>
      <c r="T364" s="1"/>
      <c r="U364" s="1"/>
      <c r="V364" s="89"/>
      <c r="W364" s="3"/>
      <c r="X364" s="3"/>
      <c r="Y364" s="3"/>
      <c r="Z364" s="3"/>
      <c r="AA364" s="3"/>
      <c r="AB364" s="3"/>
      <c r="AC364" s="3"/>
      <c r="AD364" s="3"/>
      <c r="AE364" s="3"/>
      <c r="AF364" s="1"/>
      <c r="AG364" s="1"/>
      <c r="AH364" s="1"/>
      <c r="AI364" s="1"/>
      <c r="AJ364" s="1"/>
      <c r="AK364" s="1"/>
      <c r="AL364" s="1"/>
      <c r="AM364" s="86"/>
      <c r="AN364" s="1"/>
      <c r="AO364" s="1"/>
      <c r="AP364" s="1"/>
      <c r="AQ364" s="86"/>
      <c r="AR364" s="9"/>
      <c r="AS364" s="9"/>
      <c r="AT364" s="9"/>
      <c r="AU364" s="9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  <c r="BL364" s="1"/>
      <c r="BM364" s="1"/>
      <c r="BN364" s="1"/>
      <c r="BO364" s="1"/>
      <c r="BP364" s="1"/>
      <c r="BQ364" s="1"/>
      <c r="BR364" s="1"/>
      <c r="BS364" s="1"/>
      <c r="BT364" s="1"/>
      <c r="BU364" s="1"/>
      <c r="BV364" s="1"/>
      <c r="BW364" s="1"/>
      <c r="BX364" s="1"/>
      <c r="BY364" s="1"/>
      <c r="BZ364" s="1"/>
      <c r="CA364" s="1"/>
      <c r="CB364" s="1"/>
      <c r="CC364" s="1"/>
    </row>
    <row r="365" spans="1:81" ht="18.75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86"/>
      <c r="T365" s="1"/>
      <c r="U365" s="1"/>
      <c r="V365" s="89"/>
      <c r="W365" s="3"/>
      <c r="X365" s="3"/>
      <c r="Y365" s="3"/>
      <c r="Z365" s="3"/>
      <c r="AA365" s="3"/>
      <c r="AB365" s="3"/>
      <c r="AC365" s="3"/>
      <c r="AD365" s="3"/>
      <c r="AE365" s="3"/>
      <c r="AF365" s="1"/>
      <c r="AG365" s="1"/>
      <c r="AH365" s="1"/>
      <c r="AI365" s="1"/>
      <c r="AJ365" s="1"/>
      <c r="AK365" s="1"/>
      <c r="AL365" s="1"/>
      <c r="AM365" s="86"/>
      <c r="AN365" s="1"/>
      <c r="AO365" s="1"/>
      <c r="AP365" s="1"/>
      <c r="AQ365" s="86"/>
      <c r="AR365" s="9"/>
      <c r="AS365" s="9"/>
      <c r="AT365" s="9"/>
      <c r="AU365" s="9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  <c r="BL365" s="1"/>
      <c r="BM365" s="1"/>
      <c r="BN365" s="1"/>
      <c r="BO365" s="1"/>
      <c r="BP365" s="1"/>
      <c r="BQ365" s="1"/>
      <c r="BR365" s="1"/>
      <c r="BS365" s="1"/>
      <c r="BT365" s="1"/>
      <c r="BU365" s="1"/>
      <c r="BV365" s="1"/>
      <c r="BW365" s="1"/>
      <c r="BX365" s="1"/>
      <c r="BY365" s="1"/>
      <c r="BZ365" s="1"/>
      <c r="CA365" s="1"/>
      <c r="CB365" s="1"/>
      <c r="CC365" s="1"/>
    </row>
    <row r="366" spans="1:81" ht="18.75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86"/>
      <c r="T366" s="1"/>
      <c r="U366" s="1"/>
      <c r="V366" s="89"/>
      <c r="W366" s="3"/>
      <c r="X366" s="3"/>
      <c r="Y366" s="3"/>
      <c r="Z366" s="3"/>
      <c r="AA366" s="3"/>
      <c r="AB366" s="3"/>
      <c r="AC366" s="3"/>
      <c r="AD366" s="3"/>
      <c r="AE366" s="3"/>
      <c r="AF366" s="1"/>
      <c r="AG366" s="1"/>
      <c r="AH366" s="1"/>
      <c r="AI366" s="1"/>
      <c r="AJ366" s="1"/>
      <c r="AK366" s="1"/>
      <c r="AL366" s="1"/>
      <c r="AM366" s="86"/>
      <c r="AN366" s="1"/>
      <c r="AO366" s="1"/>
      <c r="AP366" s="1"/>
      <c r="AQ366" s="86"/>
      <c r="AR366" s="9"/>
      <c r="AS366" s="9"/>
      <c r="AT366" s="9"/>
      <c r="AU366" s="9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  <c r="BL366" s="1"/>
      <c r="BM366" s="1"/>
      <c r="BN366" s="1"/>
      <c r="BO366" s="1"/>
      <c r="BP366" s="1"/>
      <c r="BQ366" s="1"/>
      <c r="BR366" s="1"/>
      <c r="BS366" s="1"/>
      <c r="BT366" s="1"/>
      <c r="BU366" s="1"/>
      <c r="BV366" s="1"/>
      <c r="BW366" s="1"/>
      <c r="BX366" s="1"/>
      <c r="BY366" s="1"/>
      <c r="BZ366" s="1"/>
      <c r="CA366" s="1"/>
      <c r="CB366" s="1"/>
      <c r="CC366" s="1"/>
    </row>
    <row r="367" spans="1:81" ht="18.75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86"/>
      <c r="T367" s="1"/>
      <c r="U367" s="1"/>
      <c r="V367" s="89"/>
      <c r="W367" s="3"/>
      <c r="X367" s="3"/>
      <c r="Y367" s="3"/>
      <c r="Z367" s="3"/>
      <c r="AA367" s="3"/>
      <c r="AB367" s="3"/>
      <c r="AC367" s="3"/>
      <c r="AD367" s="3"/>
      <c r="AE367" s="3"/>
      <c r="AF367" s="1"/>
      <c r="AG367" s="1"/>
      <c r="AH367" s="1"/>
      <c r="AI367" s="1"/>
      <c r="AJ367" s="1"/>
      <c r="AK367" s="1"/>
      <c r="AL367" s="1"/>
      <c r="AM367" s="86"/>
      <c r="AN367" s="1"/>
      <c r="AO367" s="1"/>
      <c r="AP367" s="1"/>
      <c r="AQ367" s="86"/>
      <c r="AR367" s="9"/>
      <c r="AS367" s="9"/>
      <c r="AT367" s="9"/>
      <c r="AU367" s="9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  <c r="BL367" s="1"/>
      <c r="BM367" s="1"/>
      <c r="BN367" s="1"/>
      <c r="BO367" s="1"/>
      <c r="BP367" s="1"/>
      <c r="BQ367" s="1"/>
      <c r="BR367" s="1"/>
      <c r="BS367" s="1"/>
      <c r="BT367" s="1"/>
      <c r="BU367" s="1"/>
      <c r="BV367" s="1"/>
      <c r="BW367" s="1"/>
      <c r="BX367" s="1"/>
      <c r="BY367" s="1"/>
      <c r="BZ367" s="1"/>
      <c r="CA367" s="1"/>
      <c r="CB367" s="1"/>
      <c r="CC367" s="1"/>
    </row>
    <row r="368" spans="1:81" ht="18.75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86"/>
      <c r="T368" s="1"/>
      <c r="U368" s="1"/>
      <c r="V368" s="89"/>
      <c r="W368" s="3"/>
      <c r="X368" s="3"/>
      <c r="Y368" s="3"/>
      <c r="Z368" s="3"/>
      <c r="AA368" s="3"/>
      <c r="AB368" s="3"/>
      <c r="AC368" s="3"/>
      <c r="AD368" s="3"/>
      <c r="AE368" s="3"/>
      <c r="AF368" s="1"/>
      <c r="AG368" s="1"/>
      <c r="AH368" s="1"/>
      <c r="AI368" s="1"/>
      <c r="AJ368" s="1"/>
      <c r="AK368" s="1"/>
      <c r="AL368" s="1"/>
      <c r="AM368" s="86"/>
      <c r="AN368" s="1"/>
      <c r="AO368" s="1"/>
      <c r="AP368" s="1"/>
      <c r="AQ368" s="86"/>
      <c r="AR368" s="9"/>
      <c r="AS368" s="9"/>
      <c r="AT368" s="9"/>
      <c r="AU368" s="9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  <c r="BL368" s="1"/>
      <c r="BM368" s="1"/>
      <c r="BN368" s="1"/>
      <c r="BO368" s="1"/>
      <c r="BP368" s="1"/>
      <c r="BQ368" s="1"/>
      <c r="BR368" s="1"/>
      <c r="BS368" s="1"/>
      <c r="BT368" s="1"/>
      <c r="BU368" s="1"/>
      <c r="BV368" s="1"/>
      <c r="BW368" s="1"/>
      <c r="BX368" s="1"/>
      <c r="BY368" s="1"/>
      <c r="BZ368" s="1"/>
      <c r="CA368" s="1"/>
      <c r="CB368" s="1"/>
      <c r="CC368" s="1"/>
    </row>
    <row r="369" spans="1:81" ht="18.75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86"/>
      <c r="T369" s="1"/>
      <c r="U369" s="1"/>
      <c r="V369" s="89"/>
      <c r="W369" s="3"/>
      <c r="X369" s="3"/>
      <c r="Y369" s="3"/>
      <c r="Z369" s="3"/>
      <c r="AA369" s="3"/>
      <c r="AB369" s="3"/>
      <c r="AC369" s="3"/>
      <c r="AD369" s="3"/>
      <c r="AE369" s="3"/>
      <c r="AF369" s="1"/>
      <c r="AG369" s="1"/>
      <c r="AH369" s="1"/>
      <c r="AI369" s="1"/>
      <c r="AJ369" s="1"/>
      <c r="AK369" s="1"/>
      <c r="AL369" s="1"/>
      <c r="AM369" s="86"/>
      <c r="AN369" s="1"/>
      <c r="AO369" s="1"/>
      <c r="AP369" s="1"/>
      <c r="AQ369" s="86"/>
      <c r="AR369" s="9"/>
      <c r="AS369" s="9"/>
      <c r="AT369" s="9"/>
      <c r="AU369" s="9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  <c r="BL369" s="1"/>
      <c r="BM369" s="1"/>
      <c r="BN369" s="1"/>
      <c r="BO369" s="1"/>
      <c r="BP369" s="1"/>
      <c r="BQ369" s="1"/>
      <c r="BR369" s="1"/>
      <c r="BS369" s="1"/>
      <c r="BT369" s="1"/>
      <c r="BU369" s="1"/>
      <c r="BV369" s="1"/>
      <c r="BW369" s="1"/>
      <c r="BX369" s="1"/>
      <c r="BY369" s="1"/>
      <c r="BZ369" s="1"/>
      <c r="CA369" s="1"/>
      <c r="CB369" s="1"/>
      <c r="CC369" s="1"/>
    </row>
    <row r="370" spans="1:81" ht="18.75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86"/>
      <c r="T370" s="1"/>
      <c r="U370" s="1"/>
      <c r="V370" s="89"/>
      <c r="W370" s="3"/>
      <c r="X370" s="3"/>
      <c r="Y370" s="3"/>
      <c r="Z370" s="3"/>
      <c r="AA370" s="3"/>
      <c r="AB370" s="3"/>
      <c r="AC370" s="3"/>
      <c r="AD370" s="3"/>
      <c r="AE370" s="3"/>
      <c r="AF370" s="1"/>
      <c r="AG370" s="1"/>
      <c r="AH370" s="1"/>
      <c r="AI370" s="1"/>
      <c r="AJ370" s="1"/>
      <c r="AK370" s="1"/>
      <c r="AL370" s="1"/>
      <c r="AM370" s="86"/>
      <c r="AN370" s="1"/>
      <c r="AO370" s="1"/>
      <c r="AP370" s="1"/>
      <c r="AQ370" s="86"/>
      <c r="AR370" s="9"/>
      <c r="AS370" s="9"/>
      <c r="AT370" s="9"/>
      <c r="AU370" s="9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  <c r="BL370" s="1"/>
      <c r="BM370" s="1"/>
      <c r="BN370" s="1"/>
      <c r="BO370" s="1"/>
      <c r="BP370" s="1"/>
      <c r="BQ370" s="1"/>
      <c r="BR370" s="1"/>
      <c r="BS370" s="1"/>
      <c r="BT370" s="1"/>
      <c r="BU370" s="1"/>
      <c r="BV370" s="1"/>
      <c r="BW370" s="1"/>
      <c r="BX370" s="1"/>
      <c r="BY370" s="1"/>
      <c r="BZ370" s="1"/>
      <c r="CA370" s="1"/>
      <c r="CB370" s="1"/>
      <c r="CC370" s="1"/>
    </row>
    <row r="371" spans="1:81" ht="18.75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86"/>
      <c r="T371" s="1"/>
      <c r="U371" s="1"/>
      <c r="V371" s="89"/>
      <c r="W371" s="3"/>
      <c r="X371" s="3"/>
      <c r="Y371" s="3"/>
      <c r="Z371" s="3"/>
      <c r="AA371" s="3"/>
      <c r="AB371" s="3"/>
      <c r="AC371" s="3"/>
      <c r="AD371" s="3"/>
      <c r="AE371" s="3"/>
      <c r="AF371" s="1"/>
      <c r="AG371" s="1"/>
      <c r="AH371" s="1"/>
      <c r="AI371" s="1"/>
      <c r="AJ371" s="1"/>
      <c r="AK371" s="1"/>
      <c r="AL371" s="1"/>
      <c r="AM371" s="86"/>
      <c r="AN371" s="1"/>
      <c r="AO371" s="1"/>
      <c r="AP371" s="1"/>
      <c r="AQ371" s="86"/>
      <c r="AR371" s="9"/>
      <c r="AS371" s="9"/>
      <c r="AT371" s="9"/>
      <c r="AU371" s="9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  <c r="BL371" s="1"/>
      <c r="BM371" s="1"/>
      <c r="BN371" s="1"/>
      <c r="BO371" s="1"/>
      <c r="BP371" s="1"/>
      <c r="BQ371" s="1"/>
      <c r="BR371" s="1"/>
      <c r="BS371" s="1"/>
      <c r="BT371" s="1"/>
      <c r="BU371" s="1"/>
      <c r="BV371" s="1"/>
      <c r="BW371" s="1"/>
      <c r="BX371" s="1"/>
      <c r="BY371" s="1"/>
      <c r="BZ371" s="1"/>
      <c r="CA371" s="1"/>
      <c r="CB371" s="1"/>
      <c r="CC371" s="1"/>
    </row>
    <row r="372" spans="1:81" ht="18.75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86"/>
      <c r="T372" s="1"/>
      <c r="U372" s="1"/>
      <c r="V372" s="89"/>
      <c r="W372" s="3"/>
      <c r="X372" s="3"/>
      <c r="Y372" s="3"/>
      <c r="Z372" s="3"/>
      <c r="AA372" s="3"/>
      <c r="AB372" s="3"/>
      <c r="AC372" s="3"/>
      <c r="AD372" s="3"/>
      <c r="AE372" s="3"/>
      <c r="AF372" s="1"/>
      <c r="AG372" s="1"/>
      <c r="AH372" s="1"/>
      <c r="AI372" s="1"/>
      <c r="AJ372" s="1"/>
      <c r="AK372" s="1"/>
      <c r="AL372" s="1"/>
      <c r="AM372" s="86"/>
      <c r="AN372" s="1"/>
      <c r="AO372" s="1"/>
      <c r="AP372" s="1"/>
      <c r="AQ372" s="86"/>
      <c r="AR372" s="9"/>
      <c r="AS372" s="9"/>
      <c r="AT372" s="9"/>
      <c r="AU372" s="9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  <c r="BL372" s="1"/>
      <c r="BM372" s="1"/>
      <c r="BN372" s="1"/>
      <c r="BO372" s="1"/>
      <c r="BP372" s="1"/>
      <c r="BQ372" s="1"/>
      <c r="BR372" s="1"/>
      <c r="BS372" s="1"/>
      <c r="BT372" s="1"/>
      <c r="BU372" s="1"/>
      <c r="BV372" s="1"/>
      <c r="BW372" s="1"/>
      <c r="BX372" s="1"/>
      <c r="BY372" s="1"/>
      <c r="BZ372" s="1"/>
      <c r="CA372" s="1"/>
      <c r="CB372" s="1"/>
      <c r="CC372" s="1"/>
    </row>
    <row r="373" spans="1:81" ht="18.75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86"/>
      <c r="T373" s="1"/>
      <c r="U373" s="1"/>
      <c r="V373" s="89"/>
      <c r="W373" s="3"/>
      <c r="X373" s="3"/>
      <c r="Y373" s="3"/>
      <c r="Z373" s="3"/>
      <c r="AA373" s="3"/>
      <c r="AB373" s="3"/>
      <c r="AC373" s="3"/>
      <c r="AD373" s="3"/>
      <c r="AE373" s="3"/>
      <c r="AF373" s="1"/>
      <c r="AG373" s="1"/>
      <c r="AH373" s="1"/>
      <c r="AI373" s="1"/>
      <c r="AJ373" s="1"/>
      <c r="AK373" s="1"/>
      <c r="AL373" s="1"/>
      <c r="AM373" s="86"/>
      <c r="AN373" s="1"/>
      <c r="AO373" s="1"/>
      <c r="AP373" s="1"/>
      <c r="AQ373" s="86"/>
      <c r="AR373" s="9"/>
      <c r="AS373" s="9"/>
      <c r="AT373" s="9"/>
      <c r="AU373" s="9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  <c r="BL373" s="1"/>
      <c r="BM373" s="1"/>
      <c r="BN373" s="1"/>
      <c r="BO373" s="1"/>
      <c r="BP373" s="1"/>
      <c r="BQ373" s="1"/>
      <c r="BR373" s="1"/>
      <c r="BS373" s="1"/>
      <c r="BT373" s="1"/>
      <c r="BU373" s="1"/>
      <c r="BV373" s="1"/>
      <c r="BW373" s="1"/>
      <c r="BX373" s="1"/>
      <c r="BY373" s="1"/>
      <c r="BZ373" s="1"/>
      <c r="CA373" s="1"/>
      <c r="CB373" s="1"/>
      <c r="CC373" s="1"/>
    </row>
    <row r="374" spans="1:81" ht="18.75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86"/>
      <c r="T374" s="1"/>
      <c r="U374" s="1"/>
      <c r="V374" s="89"/>
      <c r="W374" s="3"/>
      <c r="X374" s="3"/>
      <c r="Y374" s="3"/>
      <c r="Z374" s="3"/>
      <c r="AA374" s="3"/>
      <c r="AB374" s="3"/>
      <c r="AC374" s="3"/>
      <c r="AD374" s="3"/>
      <c r="AE374" s="3"/>
      <c r="AF374" s="1"/>
      <c r="AG374" s="1"/>
      <c r="AH374" s="1"/>
      <c r="AI374" s="1"/>
      <c r="AJ374" s="1"/>
      <c r="AK374" s="1"/>
      <c r="AL374" s="1"/>
      <c r="AM374" s="86"/>
      <c r="AN374" s="1"/>
      <c r="AO374" s="1"/>
      <c r="AP374" s="1"/>
      <c r="AQ374" s="86"/>
      <c r="AR374" s="9"/>
      <c r="AS374" s="9"/>
      <c r="AT374" s="9"/>
      <c r="AU374" s="9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  <c r="BL374" s="1"/>
      <c r="BM374" s="1"/>
      <c r="BN374" s="1"/>
      <c r="BO374" s="1"/>
      <c r="BP374" s="1"/>
      <c r="BQ374" s="1"/>
      <c r="BR374" s="1"/>
      <c r="BS374" s="1"/>
      <c r="BT374" s="1"/>
      <c r="BU374" s="1"/>
      <c r="BV374" s="1"/>
      <c r="BW374" s="1"/>
      <c r="BX374" s="1"/>
      <c r="BY374" s="1"/>
      <c r="BZ374" s="1"/>
      <c r="CA374" s="1"/>
      <c r="CB374" s="1"/>
      <c r="CC374" s="1"/>
    </row>
    <row r="375" spans="1:81" ht="18.75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86"/>
      <c r="T375" s="1"/>
      <c r="U375" s="1"/>
      <c r="V375" s="89"/>
      <c r="W375" s="3"/>
      <c r="X375" s="3"/>
      <c r="Y375" s="3"/>
      <c r="Z375" s="3"/>
      <c r="AA375" s="3"/>
      <c r="AB375" s="3"/>
      <c r="AC375" s="3"/>
      <c r="AD375" s="3"/>
      <c r="AE375" s="3"/>
      <c r="AF375" s="1"/>
      <c r="AG375" s="1"/>
      <c r="AH375" s="1"/>
      <c r="AI375" s="1"/>
      <c r="AJ375" s="1"/>
      <c r="AK375" s="1"/>
      <c r="AL375" s="1"/>
      <c r="AM375" s="86"/>
      <c r="AN375" s="1"/>
      <c r="AO375" s="1"/>
      <c r="AP375" s="1"/>
      <c r="AQ375" s="86"/>
      <c r="AR375" s="9"/>
      <c r="AS375" s="9"/>
      <c r="AT375" s="9"/>
      <c r="AU375" s="9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  <c r="BL375" s="1"/>
      <c r="BM375" s="1"/>
      <c r="BN375" s="1"/>
      <c r="BO375" s="1"/>
      <c r="BP375" s="1"/>
      <c r="BQ375" s="1"/>
      <c r="BR375" s="1"/>
      <c r="BS375" s="1"/>
      <c r="BT375" s="1"/>
      <c r="BU375" s="1"/>
      <c r="BV375" s="1"/>
      <c r="BW375" s="1"/>
      <c r="BX375" s="1"/>
      <c r="BY375" s="1"/>
      <c r="BZ375" s="1"/>
      <c r="CA375" s="1"/>
      <c r="CB375" s="1"/>
      <c r="CC375" s="1"/>
    </row>
    <row r="376" spans="1:81" ht="18.75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86"/>
      <c r="T376" s="1"/>
      <c r="U376" s="1"/>
      <c r="V376" s="89"/>
      <c r="W376" s="3"/>
      <c r="X376" s="3"/>
      <c r="Y376" s="3"/>
      <c r="Z376" s="3"/>
      <c r="AA376" s="3"/>
      <c r="AB376" s="3"/>
      <c r="AC376" s="3"/>
      <c r="AD376" s="3"/>
      <c r="AE376" s="3"/>
      <c r="AF376" s="1"/>
      <c r="AG376" s="1"/>
      <c r="AH376" s="1"/>
      <c r="AI376" s="1"/>
      <c r="AJ376" s="1"/>
      <c r="AK376" s="1"/>
      <c r="AL376" s="1"/>
      <c r="AM376" s="86"/>
      <c r="AN376" s="1"/>
      <c r="AO376" s="1"/>
      <c r="AP376" s="1"/>
      <c r="AQ376" s="86"/>
      <c r="AR376" s="9"/>
      <c r="AS376" s="9"/>
      <c r="AT376" s="9"/>
      <c r="AU376" s="9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  <c r="BL376" s="1"/>
      <c r="BM376" s="1"/>
      <c r="BN376" s="1"/>
      <c r="BO376" s="1"/>
      <c r="BP376" s="1"/>
      <c r="BQ376" s="1"/>
      <c r="BR376" s="1"/>
      <c r="BS376" s="1"/>
      <c r="BT376" s="1"/>
      <c r="BU376" s="1"/>
      <c r="BV376" s="1"/>
      <c r="BW376" s="1"/>
      <c r="BX376" s="1"/>
      <c r="BY376" s="1"/>
      <c r="BZ376" s="1"/>
      <c r="CA376" s="1"/>
      <c r="CB376" s="1"/>
      <c r="CC376" s="1"/>
    </row>
    <row r="377" spans="1:81" ht="18.75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86"/>
      <c r="T377" s="1"/>
      <c r="U377" s="1"/>
      <c r="V377" s="89"/>
      <c r="W377" s="3"/>
      <c r="X377" s="3"/>
      <c r="Y377" s="3"/>
      <c r="Z377" s="3"/>
      <c r="AA377" s="3"/>
      <c r="AB377" s="3"/>
      <c r="AC377" s="3"/>
      <c r="AD377" s="3"/>
      <c r="AE377" s="3"/>
      <c r="AF377" s="1"/>
      <c r="AG377" s="1"/>
      <c r="AH377" s="1"/>
      <c r="AI377" s="1"/>
      <c r="AJ377" s="1"/>
      <c r="AK377" s="1"/>
      <c r="AL377" s="1"/>
      <c r="AM377" s="86"/>
      <c r="AN377" s="1"/>
      <c r="AO377" s="1"/>
      <c r="AP377" s="1"/>
      <c r="AQ377" s="86"/>
      <c r="AR377" s="9"/>
      <c r="AS377" s="9"/>
      <c r="AT377" s="9"/>
      <c r="AU377" s="9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  <c r="BL377" s="1"/>
      <c r="BM377" s="1"/>
      <c r="BN377" s="1"/>
      <c r="BO377" s="1"/>
      <c r="BP377" s="1"/>
      <c r="BQ377" s="1"/>
      <c r="BR377" s="1"/>
      <c r="BS377" s="1"/>
      <c r="BT377" s="1"/>
      <c r="BU377" s="1"/>
      <c r="BV377" s="1"/>
      <c r="BW377" s="1"/>
      <c r="BX377" s="1"/>
      <c r="BY377" s="1"/>
      <c r="BZ377" s="1"/>
      <c r="CA377" s="1"/>
      <c r="CB377" s="1"/>
      <c r="CC377" s="1"/>
    </row>
    <row r="378" spans="1:81" ht="18.75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86"/>
      <c r="T378" s="1"/>
      <c r="U378" s="1"/>
      <c r="V378" s="89"/>
      <c r="W378" s="3"/>
      <c r="X378" s="3"/>
      <c r="Y378" s="3"/>
      <c r="Z378" s="3"/>
      <c r="AA378" s="3"/>
      <c r="AB378" s="3"/>
      <c r="AC378" s="3"/>
      <c r="AD378" s="3"/>
      <c r="AE378" s="3"/>
      <c r="AF378" s="1"/>
      <c r="AG378" s="1"/>
      <c r="AH378" s="1"/>
      <c r="AI378" s="1"/>
      <c r="AJ378" s="1"/>
      <c r="AK378" s="1"/>
      <c r="AL378" s="1"/>
      <c r="AM378" s="86"/>
      <c r="AN378" s="1"/>
      <c r="AO378" s="1"/>
      <c r="AP378" s="1"/>
      <c r="AQ378" s="86"/>
      <c r="AR378" s="9"/>
      <c r="AS378" s="9"/>
      <c r="AT378" s="9"/>
      <c r="AU378" s="9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  <c r="BL378" s="1"/>
      <c r="BM378" s="1"/>
      <c r="BN378" s="1"/>
      <c r="BO378" s="1"/>
      <c r="BP378" s="1"/>
      <c r="BQ378" s="1"/>
      <c r="BR378" s="1"/>
      <c r="BS378" s="1"/>
      <c r="BT378" s="1"/>
      <c r="BU378" s="1"/>
      <c r="BV378" s="1"/>
      <c r="BW378" s="1"/>
      <c r="BX378" s="1"/>
      <c r="BY378" s="1"/>
      <c r="BZ378" s="1"/>
      <c r="CA378" s="1"/>
      <c r="CB378" s="1"/>
      <c r="CC378" s="1"/>
    </row>
    <row r="379" spans="1:81" ht="18.75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86"/>
      <c r="T379" s="1"/>
      <c r="U379" s="1"/>
      <c r="V379" s="89"/>
      <c r="W379" s="3"/>
      <c r="X379" s="3"/>
      <c r="Y379" s="3"/>
      <c r="Z379" s="3"/>
      <c r="AA379" s="3"/>
      <c r="AB379" s="3"/>
      <c r="AC379" s="3"/>
      <c r="AD379" s="3"/>
      <c r="AE379" s="3"/>
      <c r="AF379" s="1"/>
      <c r="AG379" s="1"/>
      <c r="AH379" s="1"/>
      <c r="AI379" s="1"/>
      <c r="AJ379" s="1"/>
      <c r="AK379" s="1"/>
      <c r="AL379" s="1"/>
      <c r="AM379" s="86"/>
      <c r="AN379" s="1"/>
      <c r="AO379" s="1"/>
      <c r="AP379" s="1"/>
      <c r="AQ379" s="86"/>
      <c r="AR379" s="9"/>
      <c r="AS379" s="9"/>
      <c r="AT379" s="9"/>
      <c r="AU379" s="9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  <c r="BL379" s="1"/>
      <c r="BM379" s="1"/>
      <c r="BN379" s="1"/>
      <c r="BO379" s="1"/>
      <c r="BP379" s="1"/>
      <c r="BQ379" s="1"/>
      <c r="BR379" s="1"/>
      <c r="BS379" s="1"/>
      <c r="BT379" s="1"/>
      <c r="BU379" s="1"/>
      <c r="BV379" s="1"/>
      <c r="BW379" s="1"/>
      <c r="BX379" s="1"/>
      <c r="BY379" s="1"/>
      <c r="BZ379" s="1"/>
      <c r="CA379" s="1"/>
      <c r="CB379" s="1"/>
      <c r="CC379" s="1"/>
    </row>
    <row r="380" spans="1:81" ht="18.75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86"/>
      <c r="T380" s="1"/>
      <c r="U380" s="1"/>
      <c r="V380" s="89"/>
      <c r="W380" s="3"/>
      <c r="X380" s="3"/>
      <c r="Y380" s="3"/>
      <c r="Z380" s="3"/>
      <c r="AA380" s="3"/>
      <c r="AB380" s="3"/>
      <c r="AC380" s="3"/>
      <c r="AD380" s="3"/>
      <c r="AE380" s="3"/>
      <c r="AF380" s="1"/>
      <c r="AG380" s="1"/>
      <c r="AH380" s="1"/>
      <c r="AI380" s="1"/>
      <c r="AJ380" s="1"/>
      <c r="AK380" s="1"/>
      <c r="AL380" s="1"/>
      <c r="AM380" s="86"/>
      <c r="AN380" s="1"/>
      <c r="AO380" s="1"/>
      <c r="AP380" s="1"/>
      <c r="AQ380" s="86"/>
      <c r="AR380" s="9"/>
      <c r="AS380" s="9"/>
      <c r="AT380" s="9"/>
      <c r="AU380" s="9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  <c r="BL380" s="1"/>
      <c r="BM380" s="1"/>
      <c r="BN380" s="1"/>
      <c r="BO380" s="1"/>
      <c r="BP380" s="1"/>
      <c r="BQ380" s="1"/>
      <c r="BR380" s="1"/>
      <c r="BS380" s="1"/>
      <c r="BT380" s="1"/>
      <c r="BU380" s="1"/>
      <c r="BV380" s="1"/>
      <c r="BW380" s="1"/>
      <c r="BX380" s="1"/>
      <c r="BY380" s="1"/>
      <c r="BZ380" s="1"/>
      <c r="CA380" s="1"/>
      <c r="CB380" s="1"/>
      <c r="CC380" s="1"/>
    </row>
    <row r="381" spans="1:81" ht="18.75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86"/>
      <c r="T381" s="1"/>
      <c r="U381" s="1"/>
      <c r="V381" s="89"/>
      <c r="W381" s="3"/>
      <c r="X381" s="3"/>
      <c r="Y381" s="3"/>
      <c r="Z381" s="3"/>
      <c r="AA381" s="3"/>
      <c r="AB381" s="3"/>
      <c r="AC381" s="3"/>
      <c r="AD381" s="3"/>
      <c r="AE381" s="3"/>
      <c r="AF381" s="1"/>
      <c r="AG381" s="1"/>
      <c r="AH381" s="1"/>
      <c r="AI381" s="1"/>
      <c r="AJ381" s="1"/>
      <c r="AK381" s="1"/>
      <c r="AL381" s="1"/>
      <c r="AM381" s="86"/>
      <c r="AN381" s="1"/>
      <c r="AO381" s="1"/>
      <c r="AP381" s="1"/>
      <c r="AQ381" s="86"/>
      <c r="AR381" s="9"/>
      <c r="AS381" s="9"/>
      <c r="AT381" s="9"/>
      <c r="AU381" s="9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  <c r="BL381" s="1"/>
      <c r="BM381" s="1"/>
      <c r="BN381" s="1"/>
      <c r="BO381" s="1"/>
      <c r="BP381" s="1"/>
      <c r="BQ381" s="1"/>
      <c r="BR381" s="1"/>
      <c r="BS381" s="1"/>
      <c r="BT381" s="1"/>
      <c r="BU381" s="1"/>
      <c r="BV381" s="1"/>
      <c r="BW381" s="1"/>
      <c r="BX381" s="1"/>
      <c r="BY381" s="1"/>
      <c r="BZ381" s="1"/>
      <c r="CA381" s="1"/>
      <c r="CB381" s="1"/>
      <c r="CC381" s="1"/>
    </row>
    <row r="382" spans="1:81" ht="18.75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86"/>
      <c r="T382" s="1"/>
      <c r="U382" s="1"/>
      <c r="V382" s="89"/>
      <c r="W382" s="3"/>
      <c r="X382" s="3"/>
      <c r="Y382" s="3"/>
      <c r="Z382" s="3"/>
      <c r="AA382" s="3"/>
      <c r="AB382" s="3"/>
      <c r="AC382" s="3"/>
      <c r="AD382" s="3"/>
      <c r="AE382" s="3"/>
      <c r="AF382" s="1"/>
      <c r="AG382" s="1"/>
      <c r="AH382" s="1"/>
      <c r="AI382" s="1"/>
      <c r="AJ382" s="1"/>
      <c r="AK382" s="1"/>
      <c r="AL382" s="1"/>
      <c r="AM382" s="86"/>
      <c r="AN382" s="1"/>
      <c r="AO382" s="1"/>
      <c r="AP382" s="1"/>
      <c r="AQ382" s="86"/>
      <c r="AR382" s="9"/>
      <c r="AS382" s="9"/>
      <c r="AT382" s="9"/>
      <c r="AU382" s="9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  <c r="BL382" s="1"/>
      <c r="BM382" s="1"/>
      <c r="BN382" s="1"/>
      <c r="BO382" s="1"/>
      <c r="BP382" s="1"/>
      <c r="BQ382" s="1"/>
      <c r="BR382" s="1"/>
      <c r="BS382" s="1"/>
      <c r="BT382" s="1"/>
      <c r="BU382" s="1"/>
      <c r="BV382" s="1"/>
      <c r="BW382" s="1"/>
      <c r="BX382" s="1"/>
      <c r="BY382" s="1"/>
      <c r="BZ382" s="1"/>
      <c r="CA382" s="1"/>
      <c r="CB382" s="1"/>
      <c r="CC382" s="1"/>
    </row>
    <row r="383" spans="1:81" ht="18.75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86"/>
      <c r="T383" s="1"/>
      <c r="U383" s="1"/>
      <c r="V383" s="89"/>
      <c r="W383" s="3"/>
      <c r="X383" s="3"/>
      <c r="Y383" s="3"/>
      <c r="Z383" s="3"/>
      <c r="AA383" s="3"/>
      <c r="AB383" s="3"/>
      <c r="AC383" s="3"/>
      <c r="AD383" s="3"/>
      <c r="AE383" s="3"/>
      <c r="AF383" s="1"/>
      <c r="AG383" s="1"/>
      <c r="AH383" s="1"/>
      <c r="AI383" s="1"/>
      <c r="AJ383" s="1"/>
      <c r="AK383" s="1"/>
      <c r="AL383" s="1"/>
      <c r="AM383" s="86"/>
      <c r="AN383" s="1"/>
      <c r="AO383" s="1"/>
      <c r="AP383" s="1"/>
      <c r="AQ383" s="86"/>
      <c r="AR383" s="9"/>
      <c r="AS383" s="9"/>
      <c r="AT383" s="9"/>
      <c r="AU383" s="9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  <c r="BL383" s="1"/>
      <c r="BM383" s="1"/>
      <c r="BN383" s="1"/>
      <c r="BO383" s="1"/>
      <c r="BP383" s="1"/>
      <c r="BQ383" s="1"/>
      <c r="BR383" s="1"/>
      <c r="BS383" s="1"/>
      <c r="BT383" s="1"/>
      <c r="BU383" s="1"/>
      <c r="BV383" s="1"/>
      <c r="BW383" s="1"/>
      <c r="BX383" s="1"/>
      <c r="BY383" s="1"/>
      <c r="BZ383" s="1"/>
      <c r="CA383" s="1"/>
      <c r="CB383" s="1"/>
      <c r="CC383" s="1"/>
    </row>
    <row r="384" spans="1:81" ht="18.75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86"/>
      <c r="T384" s="1"/>
      <c r="U384" s="1"/>
      <c r="V384" s="89"/>
      <c r="W384" s="3"/>
      <c r="X384" s="3"/>
      <c r="Y384" s="3"/>
      <c r="Z384" s="3"/>
      <c r="AA384" s="3"/>
      <c r="AB384" s="3"/>
      <c r="AC384" s="3"/>
      <c r="AD384" s="3"/>
      <c r="AE384" s="3"/>
      <c r="AF384" s="1"/>
      <c r="AG384" s="1"/>
      <c r="AH384" s="1"/>
      <c r="AI384" s="1"/>
      <c r="AJ384" s="1"/>
      <c r="AK384" s="1"/>
      <c r="AL384" s="1"/>
      <c r="AM384" s="86"/>
      <c r="AN384" s="1"/>
      <c r="AO384" s="1"/>
      <c r="AP384" s="1"/>
      <c r="AQ384" s="86"/>
      <c r="AR384" s="9"/>
      <c r="AS384" s="9"/>
      <c r="AT384" s="9"/>
      <c r="AU384" s="9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  <c r="BL384" s="1"/>
      <c r="BM384" s="1"/>
      <c r="BN384" s="1"/>
      <c r="BO384" s="1"/>
      <c r="BP384" s="1"/>
      <c r="BQ384" s="1"/>
      <c r="BR384" s="1"/>
      <c r="BS384" s="1"/>
      <c r="BT384" s="1"/>
      <c r="BU384" s="1"/>
      <c r="BV384" s="1"/>
      <c r="BW384" s="1"/>
      <c r="BX384" s="1"/>
      <c r="BY384" s="1"/>
      <c r="BZ384" s="1"/>
      <c r="CA384" s="1"/>
      <c r="CB384" s="1"/>
      <c r="CC384" s="1"/>
    </row>
    <row r="385" spans="1:81" ht="18.75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86"/>
      <c r="T385" s="1"/>
      <c r="U385" s="1"/>
      <c r="V385" s="89"/>
      <c r="W385" s="3"/>
      <c r="X385" s="3"/>
      <c r="Y385" s="3"/>
      <c r="Z385" s="3"/>
      <c r="AA385" s="3"/>
      <c r="AB385" s="3"/>
      <c r="AC385" s="3"/>
      <c r="AD385" s="3"/>
      <c r="AE385" s="3"/>
      <c r="AF385" s="1"/>
      <c r="AG385" s="1"/>
      <c r="AH385" s="1"/>
      <c r="AI385" s="1"/>
      <c r="AJ385" s="1"/>
      <c r="AK385" s="1"/>
      <c r="AL385" s="1"/>
      <c r="AM385" s="86"/>
      <c r="AN385" s="1"/>
      <c r="AO385" s="1"/>
      <c r="AP385" s="1"/>
      <c r="AQ385" s="86"/>
      <c r="AR385" s="9"/>
      <c r="AS385" s="9"/>
      <c r="AT385" s="9"/>
      <c r="AU385" s="9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  <c r="BL385" s="1"/>
      <c r="BM385" s="1"/>
      <c r="BN385" s="1"/>
      <c r="BO385" s="1"/>
      <c r="BP385" s="1"/>
      <c r="BQ385" s="1"/>
      <c r="BR385" s="1"/>
      <c r="BS385" s="1"/>
      <c r="BT385" s="1"/>
      <c r="BU385" s="1"/>
      <c r="BV385" s="1"/>
      <c r="BW385" s="1"/>
      <c r="BX385" s="1"/>
      <c r="BY385" s="1"/>
      <c r="BZ385" s="1"/>
      <c r="CA385" s="1"/>
      <c r="CB385" s="1"/>
      <c r="CC385" s="1"/>
    </row>
    <row r="386" spans="1:81" ht="18.75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86"/>
      <c r="T386" s="1"/>
      <c r="U386" s="1"/>
      <c r="V386" s="89"/>
      <c r="W386" s="3"/>
      <c r="X386" s="3"/>
      <c r="Y386" s="3"/>
      <c r="Z386" s="3"/>
      <c r="AA386" s="3"/>
      <c r="AB386" s="3"/>
      <c r="AC386" s="3"/>
      <c r="AD386" s="3"/>
      <c r="AE386" s="3"/>
      <c r="AF386" s="1"/>
      <c r="AG386" s="1"/>
      <c r="AH386" s="1"/>
      <c r="AI386" s="1"/>
      <c r="AJ386" s="1"/>
      <c r="AK386" s="1"/>
      <c r="AL386" s="1"/>
      <c r="AM386" s="86"/>
      <c r="AN386" s="1"/>
      <c r="AO386" s="1"/>
      <c r="AP386" s="1"/>
      <c r="AQ386" s="86"/>
      <c r="AR386" s="9"/>
      <c r="AS386" s="9"/>
      <c r="AT386" s="9"/>
      <c r="AU386" s="9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  <c r="BL386" s="1"/>
      <c r="BM386" s="1"/>
      <c r="BN386" s="1"/>
      <c r="BO386" s="1"/>
      <c r="BP386" s="1"/>
      <c r="BQ386" s="1"/>
      <c r="BR386" s="1"/>
      <c r="BS386" s="1"/>
      <c r="BT386" s="1"/>
      <c r="BU386" s="1"/>
      <c r="BV386" s="1"/>
      <c r="BW386" s="1"/>
      <c r="BX386" s="1"/>
      <c r="BY386" s="1"/>
      <c r="BZ386" s="1"/>
      <c r="CA386" s="1"/>
      <c r="CB386" s="1"/>
      <c r="CC386" s="1"/>
    </row>
    <row r="387" spans="1:81" ht="18.75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86"/>
      <c r="T387" s="1"/>
      <c r="U387" s="1"/>
      <c r="V387" s="89"/>
      <c r="W387" s="3"/>
      <c r="X387" s="3"/>
      <c r="Y387" s="3"/>
      <c r="Z387" s="3"/>
      <c r="AA387" s="3"/>
      <c r="AB387" s="3"/>
      <c r="AC387" s="3"/>
      <c r="AD387" s="3"/>
      <c r="AE387" s="3"/>
      <c r="AF387" s="1"/>
      <c r="AG387" s="1"/>
      <c r="AH387" s="1"/>
      <c r="AI387" s="1"/>
      <c r="AJ387" s="1"/>
      <c r="AK387" s="1"/>
      <c r="AL387" s="1"/>
      <c r="AM387" s="86"/>
      <c r="AN387" s="1"/>
      <c r="AO387" s="1"/>
      <c r="AP387" s="1"/>
      <c r="AQ387" s="86"/>
      <c r="AR387" s="9"/>
      <c r="AS387" s="9"/>
      <c r="AT387" s="9"/>
      <c r="AU387" s="9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  <c r="BL387" s="1"/>
      <c r="BM387" s="1"/>
      <c r="BN387" s="1"/>
      <c r="BO387" s="1"/>
      <c r="BP387" s="1"/>
      <c r="BQ387" s="1"/>
      <c r="BR387" s="1"/>
      <c r="BS387" s="1"/>
      <c r="BT387" s="1"/>
      <c r="BU387" s="1"/>
      <c r="BV387" s="1"/>
      <c r="BW387" s="1"/>
      <c r="BX387" s="1"/>
      <c r="BY387" s="1"/>
      <c r="BZ387" s="1"/>
      <c r="CA387" s="1"/>
      <c r="CB387" s="1"/>
      <c r="CC387" s="1"/>
    </row>
    <row r="388" spans="1:81" ht="18.75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86"/>
      <c r="T388" s="1"/>
      <c r="U388" s="1"/>
      <c r="V388" s="89"/>
      <c r="W388" s="3"/>
      <c r="X388" s="3"/>
      <c r="Y388" s="3"/>
      <c r="Z388" s="3"/>
      <c r="AA388" s="3"/>
      <c r="AB388" s="3"/>
      <c r="AC388" s="3"/>
      <c r="AD388" s="3"/>
      <c r="AE388" s="3"/>
      <c r="AF388" s="1"/>
      <c r="AG388" s="1"/>
      <c r="AH388" s="1"/>
      <c r="AI388" s="1"/>
      <c r="AJ388" s="1"/>
      <c r="AK388" s="1"/>
      <c r="AL388" s="1"/>
      <c r="AM388" s="86"/>
      <c r="AN388" s="1"/>
      <c r="AO388" s="1"/>
      <c r="AP388" s="1"/>
      <c r="AQ388" s="86"/>
      <c r="AR388" s="9"/>
      <c r="AS388" s="9"/>
      <c r="AT388" s="9"/>
      <c r="AU388" s="9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  <c r="BL388" s="1"/>
      <c r="BM388" s="1"/>
      <c r="BN388" s="1"/>
      <c r="BO388" s="1"/>
      <c r="BP388" s="1"/>
      <c r="BQ388" s="1"/>
      <c r="BR388" s="1"/>
      <c r="BS388" s="1"/>
      <c r="BT388" s="1"/>
      <c r="BU388" s="1"/>
      <c r="BV388" s="1"/>
      <c r="BW388" s="1"/>
      <c r="BX388" s="1"/>
      <c r="BY388" s="1"/>
      <c r="BZ388" s="1"/>
      <c r="CA388" s="1"/>
      <c r="CB388" s="1"/>
      <c r="CC388" s="1"/>
    </row>
    <row r="389" spans="1:81" ht="18.75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86"/>
      <c r="T389" s="1"/>
      <c r="U389" s="1"/>
      <c r="V389" s="89"/>
      <c r="W389" s="3"/>
      <c r="X389" s="3"/>
      <c r="Y389" s="3"/>
      <c r="Z389" s="3"/>
      <c r="AA389" s="3"/>
      <c r="AB389" s="3"/>
      <c r="AC389" s="3"/>
      <c r="AD389" s="3"/>
      <c r="AE389" s="3"/>
      <c r="AF389" s="1"/>
      <c r="AG389" s="1"/>
      <c r="AH389" s="1"/>
      <c r="AI389" s="1"/>
      <c r="AJ389" s="1"/>
      <c r="AK389" s="1"/>
      <c r="AL389" s="1"/>
      <c r="AM389" s="86"/>
      <c r="AN389" s="1"/>
      <c r="AO389" s="1"/>
      <c r="AP389" s="1"/>
      <c r="AQ389" s="86"/>
      <c r="AR389" s="9"/>
      <c r="AS389" s="9"/>
      <c r="AT389" s="9"/>
      <c r="AU389" s="9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  <c r="BL389" s="1"/>
      <c r="BM389" s="1"/>
      <c r="BN389" s="1"/>
      <c r="BO389" s="1"/>
      <c r="BP389" s="1"/>
      <c r="BQ389" s="1"/>
      <c r="BR389" s="1"/>
      <c r="BS389" s="1"/>
      <c r="BT389" s="1"/>
      <c r="BU389" s="1"/>
      <c r="BV389" s="1"/>
      <c r="BW389" s="1"/>
      <c r="BX389" s="1"/>
      <c r="BY389" s="1"/>
      <c r="BZ389" s="1"/>
      <c r="CA389" s="1"/>
      <c r="CB389" s="1"/>
      <c r="CC389" s="1"/>
    </row>
    <row r="390" spans="1:81" ht="18.75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86"/>
      <c r="T390" s="1"/>
      <c r="U390" s="1"/>
      <c r="V390" s="89"/>
      <c r="W390" s="3"/>
      <c r="X390" s="3"/>
      <c r="Y390" s="3"/>
      <c r="Z390" s="3"/>
      <c r="AA390" s="3"/>
      <c r="AB390" s="3"/>
      <c r="AC390" s="3"/>
      <c r="AD390" s="3"/>
      <c r="AE390" s="3"/>
      <c r="AF390" s="1"/>
      <c r="AG390" s="1"/>
      <c r="AH390" s="1"/>
      <c r="AI390" s="1"/>
      <c r="AJ390" s="1"/>
      <c r="AK390" s="1"/>
      <c r="AL390" s="1"/>
      <c r="AM390" s="86"/>
      <c r="AN390" s="1"/>
      <c r="AO390" s="1"/>
      <c r="AP390" s="1"/>
      <c r="AQ390" s="86"/>
      <c r="AR390" s="9"/>
      <c r="AS390" s="9"/>
      <c r="AT390" s="9"/>
      <c r="AU390" s="9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  <c r="BL390" s="1"/>
      <c r="BM390" s="1"/>
      <c r="BN390" s="1"/>
      <c r="BO390" s="1"/>
      <c r="BP390" s="1"/>
      <c r="BQ390" s="1"/>
      <c r="BR390" s="1"/>
      <c r="BS390" s="1"/>
      <c r="BT390" s="1"/>
      <c r="BU390" s="1"/>
      <c r="BV390" s="1"/>
      <c r="BW390" s="1"/>
      <c r="BX390" s="1"/>
      <c r="BY390" s="1"/>
      <c r="BZ390" s="1"/>
      <c r="CA390" s="1"/>
      <c r="CB390" s="1"/>
      <c r="CC390" s="1"/>
    </row>
    <row r="391" spans="1:81" ht="18.75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86"/>
      <c r="T391" s="1"/>
      <c r="U391" s="1"/>
      <c r="V391" s="89"/>
      <c r="W391" s="3"/>
      <c r="X391" s="3"/>
      <c r="Y391" s="3"/>
      <c r="Z391" s="3"/>
      <c r="AA391" s="3"/>
      <c r="AB391" s="3"/>
      <c r="AC391" s="3"/>
      <c r="AD391" s="3"/>
      <c r="AE391" s="3"/>
      <c r="AF391" s="1"/>
      <c r="AG391" s="1"/>
      <c r="AH391" s="1"/>
      <c r="AI391" s="1"/>
      <c r="AJ391" s="1"/>
      <c r="AK391" s="1"/>
      <c r="AL391" s="1"/>
      <c r="AM391" s="86"/>
      <c r="AN391" s="1"/>
      <c r="AO391" s="1"/>
      <c r="AP391" s="1"/>
      <c r="AQ391" s="86"/>
      <c r="AR391" s="9"/>
      <c r="AS391" s="9"/>
      <c r="AT391" s="9"/>
      <c r="AU391" s="9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  <c r="BL391" s="1"/>
      <c r="BM391" s="1"/>
      <c r="BN391" s="1"/>
      <c r="BO391" s="1"/>
      <c r="BP391" s="1"/>
      <c r="BQ391" s="1"/>
      <c r="BR391" s="1"/>
      <c r="BS391" s="1"/>
      <c r="BT391" s="1"/>
      <c r="BU391" s="1"/>
      <c r="BV391" s="1"/>
      <c r="BW391" s="1"/>
      <c r="BX391" s="1"/>
      <c r="BY391" s="1"/>
      <c r="BZ391" s="1"/>
      <c r="CA391" s="1"/>
      <c r="CB391" s="1"/>
      <c r="CC391" s="1"/>
    </row>
    <row r="392" spans="1:81" ht="18.75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86"/>
      <c r="T392" s="1"/>
      <c r="U392" s="1"/>
      <c r="V392" s="89"/>
      <c r="W392" s="3"/>
      <c r="X392" s="3"/>
      <c r="Y392" s="3"/>
      <c r="Z392" s="3"/>
      <c r="AA392" s="3"/>
      <c r="AB392" s="3"/>
      <c r="AC392" s="3"/>
      <c r="AD392" s="3"/>
      <c r="AE392" s="3"/>
      <c r="AF392" s="1"/>
      <c r="AG392" s="1"/>
      <c r="AH392" s="1"/>
      <c r="AI392" s="1"/>
      <c r="AJ392" s="1"/>
      <c r="AK392" s="1"/>
      <c r="AL392" s="1"/>
      <c r="AM392" s="86"/>
      <c r="AN392" s="1"/>
      <c r="AO392" s="1"/>
      <c r="AP392" s="1"/>
      <c r="AQ392" s="86"/>
      <c r="AR392" s="9"/>
      <c r="AS392" s="9"/>
      <c r="AT392" s="9"/>
      <c r="AU392" s="9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  <c r="BL392" s="1"/>
      <c r="BM392" s="1"/>
      <c r="BN392" s="1"/>
      <c r="BO392" s="1"/>
      <c r="BP392" s="1"/>
      <c r="BQ392" s="1"/>
      <c r="BR392" s="1"/>
      <c r="BS392" s="1"/>
      <c r="BT392" s="1"/>
      <c r="BU392" s="1"/>
      <c r="BV392" s="1"/>
      <c r="BW392" s="1"/>
      <c r="BX392" s="1"/>
      <c r="BY392" s="1"/>
      <c r="BZ392" s="1"/>
      <c r="CA392" s="1"/>
      <c r="CB392" s="1"/>
      <c r="CC392" s="1"/>
    </row>
    <row r="393" spans="1:81" ht="18.75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86"/>
      <c r="T393" s="1"/>
      <c r="U393" s="1"/>
      <c r="V393" s="89"/>
      <c r="W393" s="3"/>
      <c r="X393" s="3"/>
      <c r="Y393" s="3"/>
      <c r="Z393" s="3"/>
      <c r="AA393" s="3"/>
      <c r="AB393" s="3"/>
      <c r="AC393" s="3"/>
      <c r="AD393" s="3"/>
      <c r="AE393" s="3"/>
      <c r="AF393" s="1"/>
      <c r="AG393" s="1"/>
      <c r="AH393" s="1"/>
      <c r="AI393" s="1"/>
      <c r="AJ393" s="1"/>
      <c r="AK393" s="1"/>
      <c r="AL393" s="1"/>
      <c r="AM393" s="86"/>
      <c r="AN393" s="1"/>
      <c r="AO393" s="1"/>
      <c r="AP393" s="1"/>
      <c r="AQ393" s="86"/>
      <c r="AR393" s="9"/>
      <c r="AS393" s="9"/>
      <c r="AT393" s="9"/>
      <c r="AU393" s="9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  <c r="BL393" s="1"/>
      <c r="BM393" s="1"/>
      <c r="BN393" s="1"/>
      <c r="BO393" s="1"/>
      <c r="BP393" s="1"/>
      <c r="BQ393" s="1"/>
      <c r="BR393" s="1"/>
      <c r="BS393" s="1"/>
      <c r="BT393" s="1"/>
      <c r="BU393" s="1"/>
      <c r="BV393" s="1"/>
      <c r="BW393" s="1"/>
      <c r="BX393" s="1"/>
      <c r="BY393" s="1"/>
      <c r="BZ393" s="1"/>
      <c r="CA393" s="1"/>
      <c r="CB393" s="1"/>
      <c r="CC393" s="1"/>
    </row>
    <row r="394" spans="1:81" ht="18.75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86"/>
      <c r="T394" s="1"/>
      <c r="U394" s="1"/>
      <c r="V394" s="89"/>
      <c r="W394" s="3"/>
      <c r="X394" s="3"/>
      <c r="Y394" s="3"/>
      <c r="Z394" s="3"/>
      <c r="AA394" s="3"/>
      <c r="AB394" s="3"/>
      <c r="AC394" s="3"/>
      <c r="AD394" s="3"/>
      <c r="AE394" s="3"/>
      <c r="AF394" s="1"/>
      <c r="AG394" s="1"/>
      <c r="AH394" s="1"/>
      <c r="AI394" s="1"/>
      <c r="AJ394" s="1"/>
      <c r="AK394" s="1"/>
      <c r="AL394" s="1"/>
      <c r="AM394" s="86"/>
      <c r="AN394" s="1"/>
      <c r="AO394" s="1"/>
      <c r="AP394" s="1"/>
      <c r="AQ394" s="86"/>
      <c r="AR394" s="9"/>
      <c r="AS394" s="9"/>
      <c r="AT394" s="9"/>
      <c r="AU394" s="9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  <c r="BL394" s="1"/>
      <c r="BM394" s="1"/>
      <c r="BN394" s="1"/>
      <c r="BO394" s="1"/>
      <c r="BP394" s="1"/>
      <c r="BQ394" s="1"/>
      <c r="BR394" s="1"/>
      <c r="BS394" s="1"/>
      <c r="BT394" s="1"/>
      <c r="BU394" s="1"/>
      <c r="BV394" s="1"/>
      <c r="BW394" s="1"/>
      <c r="BX394" s="1"/>
      <c r="BY394" s="1"/>
      <c r="BZ394" s="1"/>
      <c r="CA394" s="1"/>
      <c r="CB394" s="1"/>
      <c r="CC394" s="1"/>
    </row>
    <row r="395" spans="1:81" ht="18.75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86"/>
      <c r="T395" s="1"/>
      <c r="U395" s="1"/>
      <c r="V395" s="89"/>
      <c r="W395" s="3"/>
      <c r="X395" s="3"/>
      <c r="Y395" s="3"/>
      <c r="Z395" s="3"/>
      <c r="AA395" s="3"/>
      <c r="AB395" s="3"/>
      <c r="AC395" s="3"/>
      <c r="AD395" s="3"/>
      <c r="AE395" s="3"/>
      <c r="AF395" s="1"/>
      <c r="AG395" s="1"/>
      <c r="AH395" s="1"/>
      <c r="AI395" s="1"/>
      <c r="AJ395" s="1"/>
      <c r="AK395" s="1"/>
      <c r="AL395" s="1"/>
      <c r="AM395" s="86"/>
      <c r="AN395" s="1"/>
      <c r="AO395" s="1"/>
      <c r="AP395" s="1"/>
      <c r="AQ395" s="86"/>
      <c r="AR395" s="9"/>
      <c r="AS395" s="9"/>
      <c r="AT395" s="9"/>
      <c r="AU395" s="9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  <c r="BL395" s="1"/>
      <c r="BM395" s="1"/>
      <c r="BN395" s="1"/>
      <c r="BO395" s="1"/>
      <c r="BP395" s="1"/>
      <c r="BQ395" s="1"/>
      <c r="BR395" s="1"/>
      <c r="BS395" s="1"/>
      <c r="BT395" s="1"/>
      <c r="BU395" s="1"/>
      <c r="BV395" s="1"/>
      <c r="BW395" s="1"/>
      <c r="BX395" s="1"/>
      <c r="BY395" s="1"/>
      <c r="BZ395" s="1"/>
      <c r="CA395" s="1"/>
      <c r="CB395" s="1"/>
      <c r="CC395" s="1"/>
    </row>
    <row r="396" spans="1:81" ht="18.75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86"/>
      <c r="T396" s="1"/>
      <c r="U396" s="1"/>
      <c r="V396" s="89"/>
      <c r="W396" s="3"/>
      <c r="X396" s="3"/>
      <c r="Y396" s="3"/>
      <c r="Z396" s="3"/>
      <c r="AA396" s="3"/>
      <c r="AB396" s="3"/>
      <c r="AC396" s="3"/>
      <c r="AD396" s="3"/>
      <c r="AE396" s="3"/>
      <c r="AF396" s="1"/>
      <c r="AG396" s="1"/>
      <c r="AH396" s="1"/>
      <c r="AI396" s="1"/>
      <c r="AJ396" s="1"/>
      <c r="AK396" s="1"/>
      <c r="AL396" s="1"/>
      <c r="AM396" s="86"/>
      <c r="AN396" s="1"/>
      <c r="AO396" s="1"/>
      <c r="AP396" s="1"/>
      <c r="AQ396" s="86"/>
      <c r="AR396" s="9"/>
      <c r="AS396" s="9"/>
      <c r="AT396" s="9"/>
      <c r="AU396" s="9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  <c r="BL396" s="1"/>
      <c r="BM396" s="1"/>
      <c r="BN396" s="1"/>
      <c r="BO396" s="1"/>
      <c r="BP396" s="1"/>
      <c r="BQ396" s="1"/>
      <c r="BR396" s="1"/>
      <c r="BS396" s="1"/>
      <c r="BT396" s="1"/>
      <c r="BU396" s="1"/>
      <c r="BV396" s="1"/>
      <c r="BW396" s="1"/>
      <c r="BX396" s="1"/>
      <c r="BY396" s="1"/>
      <c r="BZ396" s="1"/>
      <c r="CA396" s="1"/>
      <c r="CB396" s="1"/>
      <c r="CC396" s="1"/>
    </row>
    <row r="397" spans="1:81" ht="18.75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86"/>
      <c r="T397" s="1"/>
      <c r="U397" s="1"/>
      <c r="V397" s="89"/>
      <c r="W397" s="3"/>
      <c r="X397" s="3"/>
      <c r="Y397" s="3"/>
      <c r="Z397" s="3"/>
      <c r="AA397" s="3"/>
      <c r="AB397" s="3"/>
      <c r="AC397" s="3"/>
      <c r="AD397" s="3"/>
      <c r="AE397" s="3"/>
      <c r="AF397" s="1"/>
      <c r="AG397" s="1"/>
      <c r="AH397" s="1"/>
      <c r="AI397" s="1"/>
      <c r="AJ397" s="1"/>
      <c r="AK397" s="1"/>
      <c r="AL397" s="1"/>
      <c r="AM397" s="86"/>
      <c r="AN397" s="1"/>
      <c r="AO397" s="1"/>
      <c r="AP397" s="1"/>
      <c r="AQ397" s="86"/>
      <c r="AR397" s="9"/>
      <c r="AS397" s="9"/>
      <c r="AT397" s="9"/>
      <c r="AU397" s="9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  <c r="BL397" s="1"/>
      <c r="BM397" s="1"/>
      <c r="BN397" s="1"/>
      <c r="BO397" s="1"/>
      <c r="BP397" s="1"/>
      <c r="BQ397" s="1"/>
      <c r="BR397" s="1"/>
      <c r="BS397" s="1"/>
      <c r="BT397" s="1"/>
      <c r="BU397" s="1"/>
      <c r="BV397" s="1"/>
      <c r="BW397" s="1"/>
      <c r="BX397" s="1"/>
      <c r="BY397" s="1"/>
      <c r="BZ397" s="1"/>
      <c r="CA397" s="1"/>
      <c r="CB397" s="1"/>
      <c r="CC397" s="1"/>
    </row>
    <row r="398" spans="1:81" ht="18.75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86"/>
      <c r="T398" s="1"/>
      <c r="U398" s="1"/>
      <c r="V398" s="89"/>
      <c r="W398" s="3"/>
      <c r="X398" s="3"/>
      <c r="Y398" s="3"/>
      <c r="Z398" s="3"/>
      <c r="AA398" s="3"/>
      <c r="AB398" s="3"/>
      <c r="AC398" s="3"/>
      <c r="AD398" s="3"/>
      <c r="AE398" s="3"/>
      <c r="AF398" s="1"/>
      <c r="AG398" s="1"/>
      <c r="AH398" s="1"/>
      <c r="AI398" s="1"/>
      <c r="AJ398" s="1"/>
      <c r="AK398" s="1"/>
      <c r="AL398" s="1"/>
      <c r="AM398" s="86"/>
      <c r="AN398" s="1"/>
      <c r="AO398" s="1"/>
      <c r="AP398" s="1"/>
      <c r="AQ398" s="86"/>
      <c r="AR398" s="9"/>
      <c r="AS398" s="9"/>
      <c r="AT398" s="9"/>
      <c r="AU398" s="9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  <c r="BL398" s="1"/>
      <c r="BM398" s="1"/>
      <c r="BN398" s="1"/>
      <c r="BO398" s="1"/>
      <c r="BP398" s="1"/>
      <c r="BQ398" s="1"/>
      <c r="BR398" s="1"/>
      <c r="BS398" s="1"/>
      <c r="BT398" s="1"/>
      <c r="BU398" s="1"/>
      <c r="BV398" s="1"/>
      <c r="BW398" s="1"/>
      <c r="BX398" s="1"/>
      <c r="BY398" s="1"/>
      <c r="BZ398" s="1"/>
      <c r="CA398" s="1"/>
      <c r="CB398" s="1"/>
      <c r="CC398" s="1"/>
    </row>
    <row r="399" spans="1:81" ht="18.75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86"/>
      <c r="T399" s="1"/>
      <c r="U399" s="1"/>
      <c r="V399" s="89"/>
      <c r="W399" s="3"/>
      <c r="X399" s="3"/>
      <c r="Y399" s="3"/>
      <c r="Z399" s="3"/>
      <c r="AA399" s="3"/>
      <c r="AB399" s="3"/>
      <c r="AC399" s="3"/>
      <c r="AD399" s="3"/>
      <c r="AE399" s="3"/>
      <c r="AF399" s="1"/>
      <c r="AG399" s="1"/>
      <c r="AH399" s="1"/>
      <c r="AI399" s="1"/>
      <c r="AJ399" s="1"/>
      <c r="AK399" s="1"/>
      <c r="AL399" s="1"/>
      <c r="AM399" s="86"/>
      <c r="AN399" s="1"/>
      <c r="AO399" s="1"/>
      <c r="AP399" s="1"/>
      <c r="AQ399" s="86"/>
      <c r="AR399" s="9"/>
      <c r="AS399" s="9"/>
      <c r="AT399" s="9"/>
      <c r="AU399" s="9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  <c r="BL399" s="1"/>
      <c r="BM399" s="1"/>
      <c r="BN399" s="1"/>
      <c r="BO399" s="1"/>
      <c r="BP399" s="1"/>
      <c r="BQ399" s="1"/>
      <c r="BR399" s="1"/>
      <c r="BS399" s="1"/>
      <c r="BT399" s="1"/>
      <c r="BU399" s="1"/>
      <c r="BV399" s="1"/>
      <c r="BW399" s="1"/>
      <c r="BX399" s="1"/>
      <c r="BY399" s="1"/>
      <c r="BZ399" s="1"/>
      <c r="CA399" s="1"/>
      <c r="CB399" s="1"/>
      <c r="CC399" s="1"/>
    </row>
    <row r="400" spans="1:81" ht="18.75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86"/>
      <c r="T400" s="1"/>
      <c r="U400" s="1"/>
      <c r="V400" s="89"/>
      <c r="W400" s="3"/>
      <c r="X400" s="3"/>
      <c r="Y400" s="3"/>
      <c r="Z400" s="3"/>
      <c r="AA400" s="3"/>
      <c r="AB400" s="3"/>
      <c r="AC400" s="3"/>
      <c r="AD400" s="3"/>
      <c r="AE400" s="3"/>
      <c r="AF400" s="1"/>
      <c r="AG400" s="1"/>
      <c r="AH400" s="1"/>
      <c r="AI400" s="1"/>
      <c r="AJ400" s="1"/>
      <c r="AK400" s="1"/>
      <c r="AL400" s="1"/>
      <c r="AM400" s="86"/>
      <c r="AN400" s="1"/>
      <c r="AO400" s="1"/>
      <c r="AP400" s="1"/>
      <c r="AQ400" s="86"/>
      <c r="AR400" s="9"/>
      <c r="AS400" s="9"/>
      <c r="AT400" s="9"/>
      <c r="AU400" s="9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  <c r="BL400" s="1"/>
      <c r="BM400" s="1"/>
      <c r="BN400" s="1"/>
      <c r="BO400" s="1"/>
      <c r="BP400" s="1"/>
      <c r="BQ400" s="1"/>
      <c r="BR400" s="1"/>
      <c r="BS400" s="1"/>
      <c r="BT400" s="1"/>
      <c r="BU400" s="1"/>
      <c r="BV400" s="1"/>
      <c r="BW400" s="1"/>
      <c r="BX400" s="1"/>
      <c r="BY400" s="1"/>
      <c r="BZ400" s="1"/>
      <c r="CA400" s="1"/>
      <c r="CB400" s="1"/>
      <c r="CC400" s="1"/>
    </row>
    <row r="401" spans="1:81" ht="18.75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86"/>
      <c r="T401" s="1"/>
      <c r="U401" s="1"/>
      <c r="V401" s="89"/>
      <c r="W401" s="3"/>
      <c r="X401" s="3"/>
      <c r="Y401" s="3"/>
      <c r="Z401" s="3"/>
      <c r="AA401" s="3"/>
      <c r="AB401" s="3"/>
      <c r="AC401" s="3"/>
      <c r="AD401" s="3"/>
      <c r="AE401" s="3"/>
      <c r="AF401" s="1"/>
      <c r="AG401" s="1"/>
      <c r="AH401" s="1"/>
      <c r="AI401" s="1"/>
      <c r="AJ401" s="1"/>
      <c r="AK401" s="1"/>
      <c r="AL401" s="1"/>
      <c r="AM401" s="86"/>
      <c r="AN401" s="1"/>
      <c r="AO401" s="1"/>
      <c r="AP401" s="1"/>
      <c r="AQ401" s="86"/>
      <c r="AR401" s="9"/>
      <c r="AS401" s="9"/>
      <c r="AT401" s="9"/>
      <c r="AU401" s="9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  <c r="BL401" s="1"/>
      <c r="BM401" s="1"/>
      <c r="BN401" s="1"/>
      <c r="BO401" s="1"/>
      <c r="BP401" s="1"/>
      <c r="BQ401" s="1"/>
      <c r="BR401" s="1"/>
      <c r="BS401" s="1"/>
      <c r="BT401" s="1"/>
      <c r="BU401" s="1"/>
      <c r="BV401" s="1"/>
      <c r="BW401" s="1"/>
      <c r="BX401" s="1"/>
      <c r="BY401" s="1"/>
      <c r="BZ401" s="1"/>
      <c r="CA401" s="1"/>
      <c r="CB401" s="1"/>
      <c r="CC401" s="1"/>
    </row>
    <row r="402" spans="1:81" ht="18.75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86"/>
      <c r="T402" s="1"/>
      <c r="U402" s="1"/>
      <c r="V402" s="89"/>
      <c r="W402" s="3"/>
      <c r="X402" s="3"/>
      <c r="Y402" s="3"/>
      <c r="Z402" s="3"/>
      <c r="AA402" s="3"/>
      <c r="AB402" s="3"/>
      <c r="AC402" s="3"/>
      <c r="AD402" s="3"/>
      <c r="AE402" s="3"/>
      <c r="AF402" s="1"/>
      <c r="AG402" s="1"/>
      <c r="AH402" s="1"/>
      <c r="AI402" s="1"/>
      <c r="AJ402" s="1"/>
      <c r="AK402" s="1"/>
      <c r="AL402" s="1"/>
      <c r="AM402" s="86"/>
      <c r="AN402" s="1"/>
      <c r="AO402" s="1"/>
      <c r="AP402" s="1"/>
      <c r="AQ402" s="86"/>
      <c r="AR402" s="9"/>
      <c r="AS402" s="9"/>
      <c r="AT402" s="9"/>
      <c r="AU402" s="9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  <c r="BL402" s="1"/>
      <c r="BM402" s="1"/>
      <c r="BN402" s="1"/>
      <c r="BO402" s="1"/>
      <c r="BP402" s="1"/>
      <c r="BQ402" s="1"/>
      <c r="BR402" s="1"/>
      <c r="BS402" s="1"/>
      <c r="BT402" s="1"/>
      <c r="BU402" s="1"/>
      <c r="BV402" s="1"/>
      <c r="BW402" s="1"/>
      <c r="BX402" s="1"/>
      <c r="BY402" s="1"/>
      <c r="BZ402" s="1"/>
      <c r="CA402" s="1"/>
      <c r="CB402" s="1"/>
      <c r="CC402" s="1"/>
    </row>
    <row r="403" spans="1:81" ht="18.75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86"/>
      <c r="T403" s="1"/>
      <c r="U403" s="1"/>
      <c r="V403" s="89"/>
      <c r="W403" s="3"/>
      <c r="X403" s="3"/>
      <c r="Y403" s="3"/>
      <c r="Z403" s="3"/>
      <c r="AA403" s="3"/>
      <c r="AB403" s="3"/>
      <c r="AC403" s="3"/>
      <c r="AD403" s="3"/>
      <c r="AE403" s="3"/>
      <c r="AF403" s="1"/>
      <c r="AG403" s="1"/>
      <c r="AH403" s="1"/>
      <c r="AI403" s="1"/>
      <c r="AJ403" s="1"/>
      <c r="AK403" s="1"/>
      <c r="AL403" s="1"/>
      <c r="AM403" s="86"/>
      <c r="AN403" s="1"/>
      <c r="AO403" s="1"/>
      <c r="AP403" s="1"/>
      <c r="AQ403" s="86"/>
      <c r="AR403" s="9"/>
      <c r="AS403" s="9"/>
      <c r="AT403" s="9"/>
      <c r="AU403" s="9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  <c r="BL403" s="1"/>
      <c r="BM403" s="1"/>
      <c r="BN403" s="1"/>
      <c r="BO403" s="1"/>
      <c r="BP403" s="1"/>
      <c r="BQ403" s="1"/>
      <c r="BR403" s="1"/>
      <c r="BS403" s="1"/>
      <c r="BT403" s="1"/>
      <c r="BU403" s="1"/>
      <c r="BV403" s="1"/>
      <c r="BW403" s="1"/>
      <c r="BX403" s="1"/>
      <c r="BY403" s="1"/>
      <c r="BZ403" s="1"/>
      <c r="CA403" s="1"/>
      <c r="CB403" s="1"/>
      <c r="CC403" s="1"/>
    </row>
    <row r="404" spans="1:81" ht="18.75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86"/>
      <c r="T404" s="1"/>
      <c r="U404" s="1"/>
      <c r="V404" s="89"/>
      <c r="W404" s="3"/>
      <c r="X404" s="3"/>
      <c r="Y404" s="3"/>
      <c r="Z404" s="3"/>
      <c r="AA404" s="3"/>
      <c r="AB404" s="3"/>
      <c r="AC404" s="3"/>
      <c r="AD404" s="3"/>
      <c r="AE404" s="3"/>
      <c r="AF404" s="1"/>
      <c r="AG404" s="1"/>
      <c r="AH404" s="1"/>
      <c r="AI404" s="1"/>
      <c r="AJ404" s="1"/>
      <c r="AK404" s="1"/>
      <c r="AL404" s="1"/>
      <c r="AM404" s="86"/>
      <c r="AN404" s="1"/>
      <c r="AO404" s="1"/>
      <c r="AP404" s="1"/>
      <c r="AQ404" s="86"/>
      <c r="AR404" s="9"/>
      <c r="AS404" s="9"/>
      <c r="AT404" s="9"/>
      <c r="AU404" s="9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  <c r="BL404" s="1"/>
      <c r="BM404" s="1"/>
      <c r="BN404" s="1"/>
      <c r="BO404" s="1"/>
      <c r="BP404" s="1"/>
      <c r="BQ404" s="1"/>
      <c r="BR404" s="1"/>
      <c r="BS404" s="1"/>
      <c r="BT404" s="1"/>
      <c r="BU404" s="1"/>
      <c r="BV404" s="1"/>
      <c r="BW404" s="1"/>
      <c r="BX404" s="1"/>
      <c r="BY404" s="1"/>
      <c r="BZ404" s="1"/>
      <c r="CA404" s="1"/>
      <c r="CB404" s="1"/>
      <c r="CC404" s="1"/>
    </row>
    <row r="405" spans="1:81" ht="18.75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86"/>
      <c r="T405" s="1"/>
      <c r="U405" s="1"/>
      <c r="V405" s="89"/>
      <c r="W405" s="3"/>
      <c r="X405" s="3"/>
      <c r="Y405" s="3"/>
      <c r="Z405" s="3"/>
      <c r="AA405" s="3"/>
      <c r="AB405" s="3"/>
      <c r="AC405" s="3"/>
      <c r="AD405" s="3"/>
      <c r="AE405" s="3"/>
      <c r="AF405" s="1"/>
      <c r="AG405" s="1"/>
      <c r="AH405" s="1"/>
      <c r="AI405" s="1"/>
      <c r="AJ405" s="1"/>
      <c r="AK405" s="1"/>
      <c r="AL405" s="1"/>
      <c r="AM405" s="86"/>
      <c r="AN405" s="1"/>
      <c r="AO405" s="1"/>
      <c r="AP405" s="1"/>
      <c r="AQ405" s="86"/>
      <c r="AR405" s="9"/>
      <c r="AS405" s="9"/>
      <c r="AT405" s="9"/>
      <c r="AU405" s="9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  <c r="BL405" s="1"/>
      <c r="BM405" s="1"/>
      <c r="BN405" s="1"/>
      <c r="BO405" s="1"/>
      <c r="BP405" s="1"/>
      <c r="BQ405" s="1"/>
      <c r="BR405" s="1"/>
      <c r="BS405" s="1"/>
      <c r="BT405" s="1"/>
      <c r="BU405" s="1"/>
      <c r="BV405" s="1"/>
      <c r="BW405" s="1"/>
      <c r="BX405" s="1"/>
      <c r="BY405" s="1"/>
      <c r="BZ405" s="1"/>
      <c r="CA405" s="1"/>
      <c r="CB405" s="1"/>
      <c r="CC405" s="1"/>
    </row>
    <row r="406" spans="1:81" ht="18.75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86"/>
      <c r="T406" s="1"/>
      <c r="U406" s="1"/>
      <c r="V406" s="89"/>
      <c r="W406" s="3"/>
      <c r="X406" s="3"/>
      <c r="Y406" s="3"/>
      <c r="Z406" s="3"/>
      <c r="AA406" s="3"/>
      <c r="AB406" s="3"/>
      <c r="AC406" s="3"/>
      <c r="AD406" s="3"/>
      <c r="AE406" s="3"/>
      <c r="AF406" s="1"/>
      <c r="AG406" s="1"/>
      <c r="AH406" s="1"/>
      <c r="AI406" s="1"/>
      <c r="AJ406" s="1"/>
      <c r="AK406" s="1"/>
      <c r="AL406" s="1"/>
      <c r="AM406" s="86"/>
      <c r="AN406" s="1"/>
      <c r="AO406" s="1"/>
      <c r="AP406" s="1"/>
      <c r="AQ406" s="86"/>
      <c r="AR406" s="9"/>
      <c r="AS406" s="9"/>
      <c r="AT406" s="9"/>
      <c r="AU406" s="9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  <c r="BL406" s="1"/>
      <c r="BM406" s="1"/>
      <c r="BN406" s="1"/>
      <c r="BO406" s="1"/>
      <c r="BP406" s="1"/>
      <c r="BQ406" s="1"/>
      <c r="BR406" s="1"/>
      <c r="BS406" s="1"/>
      <c r="BT406" s="1"/>
      <c r="BU406" s="1"/>
      <c r="BV406" s="1"/>
      <c r="BW406" s="1"/>
      <c r="BX406" s="1"/>
      <c r="BY406" s="1"/>
      <c r="BZ406" s="1"/>
      <c r="CA406" s="1"/>
      <c r="CB406" s="1"/>
      <c r="CC406" s="1"/>
    </row>
    <row r="407" spans="1:81" ht="18.75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86"/>
      <c r="T407" s="1"/>
      <c r="U407" s="1"/>
      <c r="V407" s="89"/>
      <c r="W407" s="3"/>
      <c r="X407" s="3"/>
      <c r="Y407" s="3"/>
      <c r="Z407" s="3"/>
      <c r="AA407" s="3"/>
      <c r="AB407" s="3"/>
      <c r="AC407" s="3"/>
      <c r="AD407" s="3"/>
      <c r="AE407" s="3"/>
      <c r="AF407" s="1"/>
      <c r="AG407" s="1"/>
      <c r="AH407" s="1"/>
      <c r="AI407" s="1"/>
      <c r="AJ407" s="1"/>
      <c r="AK407" s="1"/>
      <c r="AL407" s="1"/>
      <c r="AM407" s="86"/>
      <c r="AN407" s="1"/>
      <c r="AO407" s="1"/>
      <c r="AP407" s="1"/>
      <c r="AQ407" s="86"/>
      <c r="AR407" s="9"/>
      <c r="AS407" s="9"/>
      <c r="AT407" s="9"/>
      <c r="AU407" s="9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  <c r="BL407" s="1"/>
      <c r="BM407" s="1"/>
      <c r="BN407" s="1"/>
      <c r="BO407" s="1"/>
      <c r="BP407" s="1"/>
      <c r="BQ407" s="1"/>
      <c r="BR407" s="1"/>
      <c r="BS407" s="1"/>
      <c r="BT407" s="1"/>
      <c r="BU407" s="1"/>
      <c r="BV407" s="1"/>
      <c r="BW407" s="1"/>
      <c r="BX407" s="1"/>
      <c r="BY407" s="1"/>
      <c r="BZ407" s="1"/>
      <c r="CA407" s="1"/>
      <c r="CB407" s="1"/>
      <c r="CC407" s="1"/>
    </row>
    <row r="408" spans="1:81" ht="18.75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86"/>
      <c r="T408" s="1"/>
      <c r="U408" s="1"/>
      <c r="V408" s="89"/>
      <c r="W408" s="3"/>
      <c r="X408" s="3"/>
      <c r="Y408" s="3"/>
      <c r="Z408" s="3"/>
      <c r="AA408" s="3"/>
      <c r="AB408" s="3"/>
      <c r="AC408" s="3"/>
      <c r="AD408" s="3"/>
      <c r="AE408" s="3"/>
      <c r="AF408" s="1"/>
      <c r="AG408" s="1"/>
      <c r="AH408" s="1"/>
      <c r="AI408" s="1"/>
      <c r="AJ408" s="1"/>
      <c r="AK408" s="1"/>
      <c r="AL408" s="1"/>
      <c r="AM408" s="86"/>
      <c r="AN408" s="1"/>
      <c r="AO408" s="1"/>
      <c r="AP408" s="1"/>
      <c r="AQ408" s="86"/>
      <c r="AR408" s="9"/>
      <c r="AS408" s="9"/>
      <c r="AT408" s="9"/>
      <c r="AU408" s="9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  <c r="BL408" s="1"/>
      <c r="BM408" s="1"/>
      <c r="BN408" s="1"/>
      <c r="BO408" s="1"/>
      <c r="BP408" s="1"/>
      <c r="BQ408" s="1"/>
      <c r="BR408" s="1"/>
      <c r="BS408" s="1"/>
      <c r="BT408" s="1"/>
      <c r="BU408" s="1"/>
      <c r="BV408" s="1"/>
      <c r="BW408" s="1"/>
      <c r="BX408" s="1"/>
      <c r="BY408" s="1"/>
      <c r="BZ408" s="1"/>
      <c r="CA408" s="1"/>
      <c r="CB408" s="1"/>
      <c r="CC408" s="1"/>
    </row>
    <row r="409" spans="1:81" ht="18.75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86"/>
      <c r="T409" s="1"/>
      <c r="U409" s="1"/>
      <c r="V409" s="89"/>
      <c r="W409" s="3"/>
      <c r="X409" s="3"/>
      <c r="Y409" s="3"/>
      <c r="Z409" s="3"/>
      <c r="AA409" s="3"/>
      <c r="AB409" s="3"/>
      <c r="AC409" s="3"/>
      <c r="AD409" s="3"/>
      <c r="AE409" s="3"/>
      <c r="AF409" s="1"/>
      <c r="AG409" s="1"/>
      <c r="AH409" s="1"/>
      <c r="AI409" s="1"/>
      <c r="AJ409" s="1"/>
      <c r="AK409" s="1"/>
      <c r="AL409" s="1"/>
      <c r="AM409" s="86"/>
      <c r="AN409" s="1"/>
      <c r="AO409" s="1"/>
      <c r="AP409" s="1"/>
      <c r="AQ409" s="86"/>
      <c r="AR409" s="9"/>
      <c r="AS409" s="9"/>
      <c r="AT409" s="9"/>
      <c r="AU409" s="9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  <c r="BL409" s="1"/>
      <c r="BM409" s="1"/>
      <c r="BN409" s="1"/>
      <c r="BO409" s="1"/>
      <c r="BP409" s="1"/>
      <c r="BQ409" s="1"/>
      <c r="BR409" s="1"/>
      <c r="BS409" s="1"/>
      <c r="BT409" s="1"/>
      <c r="BU409" s="1"/>
      <c r="BV409" s="1"/>
      <c r="BW409" s="1"/>
      <c r="BX409" s="1"/>
      <c r="BY409" s="1"/>
      <c r="BZ409" s="1"/>
      <c r="CA409" s="1"/>
      <c r="CB409" s="1"/>
      <c r="CC409" s="1"/>
    </row>
    <row r="410" spans="1:81" ht="18.75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86"/>
      <c r="T410" s="1"/>
      <c r="U410" s="1"/>
      <c r="V410" s="89"/>
      <c r="W410" s="3"/>
      <c r="X410" s="3"/>
      <c r="Y410" s="3"/>
      <c r="Z410" s="3"/>
      <c r="AA410" s="3"/>
      <c r="AB410" s="3"/>
      <c r="AC410" s="3"/>
      <c r="AD410" s="3"/>
      <c r="AE410" s="3"/>
      <c r="AF410" s="1"/>
      <c r="AG410" s="1"/>
      <c r="AH410" s="1"/>
      <c r="AI410" s="1"/>
      <c r="AJ410" s="1"/>
      <c r="AK410" s="1"/>
      <c r="AL410" s="1"/>
      <c r="AM410" s="86"/>
      <c r="AN410" s="1"/>
      <c r="AO410" s="1"/>
      <c r="AP410" s="1"/>
      <c r="AQ410" s="86"/>
      <c r="AR410" s="9"/>
      <c r="AS410" s="9"/>
      <c r="AT410" s="9"/>
      <c r="AU410" s="9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  <c r="BL410" s="1"/>
      <c r="BM410" s="1"/>
      <c r="BN410" s="1"/>
      <c r="BO410" s="1"/>
      <c r="BP410" s="1"/>
      <c r="BQ410" s="1"/>
      <c r="BR410" s="1"/>
      <c r="BS410" s="1"/>
      <c r="BT410" s="1"/>
      <c r="BU410" s="1"/>
      <c r="BV410" s="1"/>
      <c r="BW410" s="1"/>
      <c r="BX410" s="1"/>
      <c r="BY410" s="1"/>
      <c r="BZ410" s="1"/>
      <c r="CA410" s="1"/>
      <c r="CB410" s="1"/>
      <c r="CC410" s="1"/>
    </row>
    <row r="411" spans="1:81" ht="18.75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86"/>
      <c r="T411" s="1"/>
      <c r="U411" s="1"/>
      <c r="V411" s="89"/>
      <c r="W411" s="3"/>
      <c r="X411" s="3"/>
      <c r="Y411" s="3"/>
      <c r="Z411" s="3"/>
      <c r="AA411" s="3"/>
      <c r="AB411" s="3"/>
      <c r="AC411" s="3"/>
      <c r="AD411" s="3"/>
      <c r="AE411" s="3"/>
      <c r="AF411" s="1"/>
      <c r="AG411" s="1"/>
      <c r="AH411" s="1"/>
      <c r="AI411" s="1"/>
      <c r="AJ411" s="1"/>
      <c r="AK411" s="1"/>
      <c r="AL411" s="1"/>
      <c r="AM411" s="86"/>
      <c r="AN411" s="1"/>
      <c r="AO411" s="1"/>
      <c r="AP411" s="1"/>
      <c r="AQ411" s="86"/>
      <c r="AR411" s="9"/>
      <c r="AS411" s="9"/>
      <c r="AT411" s="9"/>
      <c r="AU411" s="9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  <c r="BL411" s="1"/>
      <c r="BM411" s="1"/>
      <c r="BN411" s="1"/>
      <c r="BO411" s="1"/>
      <c r="BP411" s="1"/>
      <c r="BQ411" s="1"/>
      <c r="BR411" s="1"/>
      <c r="BS411" s="1"/>
      <c r="BT411" s="1"/>
      <c r="BU411" s="1"/>
      <c r="BV411" s="1"/>
      <c r="BW411" s="1"/>
      <c r="BX411" s="1"/>
      <c r="BY411" s="1"/>
      <c r="BZ411" s="1"/>
      <c r="CA411" s="1"/>
      <c r="CB411" s="1"/>
      <c r="CC411" s="1"/>
    </row>
    <row r="412" spans="1:81" ht="18.75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86"/>
      <c r="T412" s="1"/>
      <c r="U412" s="1"/>
      <c r="V412" s="89"/>
      <c r="W412" s="3"/>
      <c r="X412" s="3"/>
      <c r="Y412" s="3"/>
      <c r="Z412" s="3"/>
      <c r="AA412" s="3"/>
      <c r="AB412" s="3"/>
      <c r="AC412" s="3"/>
      <c r="AD412" s="3"/>
      <c r="AE412" s="3"/>
      <c r="AF412" s="1"/>
      <c r="AG412" s="1"/>
      <c r="AH412" s="1"/>
      <c r="AI412" s="1"/>
      <c r="AJ412" s="1"/>
      <c r="AK412" s="1"/>
      <c r="AL412" s="1"/>
      <c r="AM412" s="86"/>
      <c r="AN412" s="1"/>
      <c r="AO412" s="1"/>
      <c r="AP412" s="1"/>
      <c r="AQ412" s="86"/>
      <c r="AR412" s="9"/>
      <c r="AS412" s="9"/>
      <c r="AT412" s="9"/>
      <c r="AU412" s="9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  <c r="BL412" s="1"/>
      <c r="BM412" s="1"/>
      <c r="BN412" s="1"/>
      <c r="BO412" s="1"/>
      <c r="BP412" s="1"/>
      <c r="BQ412" s="1"/>
      <c r="BR412" s="1"/>
      <c r="BS412" s="1"/>
      <c r="BT412" s="1"/>
      <c r="BU412" s="1"/>
      <c r="BV412" s="1"/>
      <c r="BW412" s="1"/>
      <c r="BX412" s="1"/>
      <c r="BY412" s="1"/>
      <c r="BZ412" s="1"/>
      <c r="CA412" s="1"/>
      <c r="CB412" s="1"/>
      <c r="CC412" s="1"/>
    </row>
    <row r="413" spans="1:81" ht="18.75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86"/>
      <c r="T413" s="1"/>
      <c r="U413" s="1"/>
      <c r="V413" s="89"/>
      <c r="W413" s="3"/>
      <c r="X413" s="3"/>
      <c r="Y413" s="3"/>
      <c r="Z413" s="3"/>
      <c r="AA413" s="3"/>
      <c r="AB413" s="3"/>
      <c r="AC413" s="3"/>
      <c r="AD413" s="3"/>
      <c r="AE413" s="3"/>
      <c r="AF413" s="1"/>
      <c r="AG413" s="1"/>
      <c r="AH413" s="1"/>
      <c r="AI413" s="1"/>
      <c r="AJ413" s="1"/>
      <c r="AK413" s="1"/>
      <c r="AL413" s="1"/>
      <c r="AM413" s="86"/>
      <c r="AN413" s="1"/>
      <c r="AO413" s="1"/>
      <c r="AP413" s="1"/>
      <c r="AQ413" s="86"/>
      <c r="AR413" s="9"/>
      <c r="AS413" s="9"/>
      <c r="AT413" s="9"/>
      <c r="AU413" s="9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  <c r="BL413" s="1"/>
      <c r="BM413" s="1"/>
      <c r="BN413" s="1"/>
      <c r="BO413" s="1"/>
      <c r="BP413" s="1"/>
      <c r="BQ413" s="1"/>
      <c r="BR413" s="1"/>
      <c r="BS413" s="1"/>
      <c r="BT413" s="1"/>
      <c r="BU413" s="1"/>
      <c r="BV413" s="1"/>
      <c r="BW413" s="1"/>
      <c r="BX413" s="1"/>
      <c r="BY413" s="1"/>
      <c r="BZ413" s="1"/>
      <c r="CA413" s="1"/>
      <c r="CB413" s="1"/>
      <c r="CC413" s="1"/>
    </row>
    <row r="414" spans="1:81" ht="18.75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86"/>
      <c r="T414" s="1"/>
      <c r="U414" s="1"/>
      <c r="V414" s="89"/>
      <c r="W414" s="3"/>
      <c r="X414" s="3"/>
      <c r="Y414" s="3"/>
      <c r="Z414" s="3"/>
      <c r="AA414" s="3"/>
      <c r="AB414" s="3"/>
      <c r="AC414" s="3"/>
      <c r="AD414" s="3"/>
      <c r="AE414" s="3"/>
      <c r="AF414" s="1"/>
      <c r="AG414" s="1"/>
      <c r="AH414" s="1"/>
      <c r="AI414" s="1"/>
      <c r="AJ414" s="1"/>
      <c r="AK414" s="1"/>
      <c r="AL414" s="1"/>
      <c r="AM414" s="86"/>
      <c r="AN414" s="1"/>
      <c r="AO414" s="1"/>
      <c r="AP414" s="1"/>
      <c r="AQ414" s="86"/>
      <c r="AR414" s="9"/>
      <c r="AS414" s="9"/>
      <c r="AT414" s="9"/>
      <c r="AU414" s="9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  <c r="BL414" s="1"/>
      <c r="BM414" s="1"/>
      <c r="BN414" s="1"/>
      <c r="BO414" s="1"/>
      <c r="BP414" s="1"/>
      <c r="BQ414" s="1"/>
      <c r="BR414" s="1"/>
      <c r="BS414" s="1"/>
      <c r="BT414" s="1"/>
      <c r="BU414" s="1"/>
      <c r="BV414" s="1"/>
      <c r="BW414" s="1"/>
      <c r="BX414" s="1"/>
      <c r="BY414" s="1"/>
      <c r="BZ414" s="1"/>
      <c r="CA414" s="1"/>
      <c r="CB414" s="1"/>
      <c r="CC414" s="1"/>
    </row>
    <row r="415" spans="1:81" ht="18.75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86"/>
      <c r="T415" s="1"/>
      <c r="U415" s="1"/>
      <c r="V415" s="89"/>
      <c r="W415" s="3"/>
      <c r="X415" s="3"/>
      <c r="Y415" s="3"/>
      <c r="Z415" s="3"/>
      <c r="AA415" s="3"/>
      <c r="AB415" s="3"/>
      <c r="AC415" s="3"/>
      <c r="AD415" s="3"/>
      <c r="AE415" s="3"/>
      <c r="AF415" s="1"/>
      <c r="AG415" s="1"/>
      <c r="AH415" s="1"/>
      <c r="AI415" s="1"/>
      <c r="AJ415" s="1"/>
      <c r="AK415" s="1"/>
      <c r="AL415" s="1"/>
      <c r="AM415" s="86"/>
      <c r="AN415" s="1"/>
      <c r="AO415" s="1"/>
      <c r="AP415" s="1"/>
      <c r="AQ415" s="86"/>
      <c r="AR415" s="9"/>
      <c r="AS415" s="9"/>
      <c r="AT415" s="9"/>
      <c r="AU415" s="9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  <c r="BL415" s="1"/>
      <c r="BM415" s="1"/>
      <c r="BN415" s="1"/>
      <c r="BO415" s="1"/>
      <c r="BP415" s="1"/>
      <c r="BQ415" s="1"/>
      <c r="BR415" s="1"/>
      <c r="BS415" s="1"/>
      <c r="BT415" s="1"/>
      <c r="BU415" s="1"/>
      <c r="BV415" s="1"/>
      <c r="BW415" s="1"/>
      <c r="BX415" s="1"/>
      <c r="BY415" s="1"/>
      <c r="BZ415" s="1"/>
      <c r="CA415" s="1"/>
      <c r="CB415" s="1"/>
      <c r="CC415" s="1"/>
    </row>
    <row r="416" spans="1:81" ht="18.75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86"/>
      <c r="T416" s="1"/>
      <c r="U416" s="1"/>
      <c r="V416" s="89"/>
      <c r="W416" s="3"/>
      <c r="X416" s="3"/>
      <c r="Y416" s="3"/>
      <c r="Z416" s="3"/>
      <c r="AA416" s="3"/>
      <c r="AB416" s="3"/>
      <c r="AC416" s="3"/>
      <c r="AD416" s="3"/>
      <c r="AE416" s="3"/>
      <c r="AF416" s="1"/>
      <c r="AG416" s="1"/>
      <c r="AH416" s="1"/>
      <c r="AI416" s="1"/>
      <c r="AJ416" s="1"/>
      <c r="AK416" s="1"/>
      <c r="AL416" s="1"/>
      <c r="AM416" s="86"/>
      <c r="AN416" s="1"/>
      <c r="AO416" s="1"/>
      <c r="AP416" s="1"/>
      <c r="AQ416" s="86"/>
      <c r="AR416" s="9"/>
      <c r="AS416" s="9"/>
      <c r="AT416" s="9"/>
      <c r="AU416" s="9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  <c r="BL416" s="1"/>
      <c r="BM416" s="1"/>
      <c r="BN416" s="1"/>
      <c r="BO416" s="1"/>
      <c r="BP416" s="1"/>
      <c r="BQ416" s="1"/>
      <c r="BR416" s="1"/>
      <c r="BS416" s="1"/>
      <c r="BT416" s="1"/>
      <c r="BU416" s="1"/>
      <c r="BV416" s="1"/>
      <c r="BW416" s="1"/>
      <c r="BX416" s="1"/>
      <c r="BY416" s="1"/>
      <c r="BZ416" s="1"/>
      <c r="CA416" s="1"/>
      <c r="CB416" s="1"/>
      <c r="CC416" s="1"/>
    </row>
    <row r="417" spans="1:81" ht="18.75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86"/>
      <c r="T417" s="1"/>
      <c r="U417" s="1"/>
      <c r="V417" s="89"/>
      <c r="W417" s="3"/>
      <c r="X417" s="3"/>
      <c r="Y417" s="3"/>
      <c r="Z417" s="3"/>
      <c r="AA417" s="3"/>
      <c r="AB417" s="3"/>
      <c r="AC417" s="3"/>
      <c r="AD417" s="3"/>
      <c r="AE417" s="3"/>
      <c r="AF417" s="1"/>
      <c r="AG417" s="1"/>
      <c r="AH417" s="1"/>
      <c r="AI417" s="1"/>
      <c r="AJ417" s="1"/>
      <c r="AK417" s="1"/>
      <c r="AL417" s="1"/>
      <c r="AM417" s="86"/>
      <c r="AN417" s="1"/>
      <c r="AO417" s="1"/>
      <c r="AP417" s="1"/>
      <c r="AQ417" s="86"/>
      <c r="AR417" s="9"/>
      <c r="AS417" s="9"/>
      <c r="AT417" s="9"/>
      <c r="AU417" s="9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  <c r="BL417" s="1"/>
      <c r="BM417" s="1"/>
      <c r="BN417" s="1"/>
      <c r="BO417" s="1"/>
      <c r="BP417" s="1"/>
      <c r="BQ417" s="1"/>
      <c r="BR417" s="1"/>
      <c r="BS417" s="1"/>
      <c r="BT417" s="1"/>
      <c r="BU417" s="1"/>
      <c r="BV417" s="1"/>
      <c r="BW417" s="1"/>
      <c r="BX417" s="1"/>
      <c r="BY417" s="1"/>
      <c r="BZ417" s="1"/>
      <c r="CA417" s="1"/>
      <c r="CB417" s="1"/>
      <c r="CC417" s="1"/>
    </row>
    <row r="418" spans="1:81" ht="18.75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86"/>
      <c r="T418" s="1"/>
      <c r="U418" s="1"/>
      <c r="V418" s="89"/>
      <c r="W418" s="3"/>
      <c r="X418" s="3"/>
      <c r="Y418" s="3"/>
      <c r="Z418" s="3"/>
      <c r="AA418" s="3"/>
      <c r="AB418" s="3"/>
      <c r="AC418" s="3"/>
      <c r="AD418" s="3"/>
      <c r="AE418" s="3"/>
      <c r="AF418" s="1"/>
      <c r="AG418" s="1"/>
      <c r="AH418" s="1"/>
      <c r="AI418" s="1"/>
      <c r="AJ418" s="1"/>
      <c r="AK418" s="1"/>
      <c r="AL418" s="1"/>
      <c r="AM418" s="86"/>
      <c r="AN418" s="1"/>
      <c r="AO418" s="1"/>
      <c r="AP418" s="1"/>
      <c r="AQ418" s="86"/>
      <c r="AR418" s="9"/>
      <c r="AS418" s="9"/>
      <c r="AT418" s="9"/>
      <c r="AU418" s="9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  <c r="BL418" s="1"/>
      <c r="BM418" s="1"/>
      <c r="BN418" s="1"/>
      <c r="BO418" s="1"/>
      <c r="BP418" s="1"/>
      <c r="BQ418" s="1"/>
      <c r="BR418" s="1"/>
      <c r="BS418" s="1"/>
      <c r="BT418" s="1"/>
      <c r="BU418" s="1"/>
      <c r="BV418" s="1"/>
      <c r="BW418" s="1"/>
      <c r="BX418" s="1"/>
      <c r="BY418" s="1"/>
      <c r="BZ418" s="1"/>
      <c r="CA418" s="1"/>
      <c r="CB418" s="1"/>
      <c r="CC418" s="1"/>
    </row>
    <row r="419" spans="1:81" ht="18.75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86"/>
      <c r="T419" s="1"/>
      <c r="U419" s="1"/>
      <c r="V419" s="89"/>
      <c r="W419" s="3"/>
      <c r="X419" s="3"/>
      <c r="Y419" s="3"/>
      <c r="Z419" s="3"/>
      <c r="AA419" s="3"/>
      <c r="AB419" s="3"/>
      <c r="AC419" s="3"/>
      <c r="AD419" s="3"/>
      <c r="AE419" s="3"/>
      <c r="AF419" s="1"/>
      <c r="AG419" s="1"/>
      <c r="AH419" s="1"/>
      <c r="AI419" s="1"/>
      <c r="AJ419" s="1"/>
      <c r="AK419" s="1"/>
      <c r="AL419" s="1"/>
      <c r="AM419" s="86"/>
      <c r="AN419" s="1"/>
      <c r="AO419" s="1"/>
      <c r="AP419" s="1"/>
      <c r="AQ419" s="86"/>
      <c r="AR419" s="9"/>
      <c r="AS419" s="9"/>
      <c r="AT419" s="9"/>
      <c r="AU419" s="9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  <c r="BL419" s="1"/>
      <c r="BM419" s="1"/>
      <c r="BN419" s="1"/>
      <c r="BO419" s="1"/>
      <c r="BP419" s="1"/>
      <c r="BQ419" s="1"/>
      <c r="BR419" s="1"/>
      <c r="BS419" s="1"/>
      <c r="BT419" s="1"/>
      <c r="BU419" s="1"/>
      <c r="BV419" s="1"/>
      <c r="BW419" s="1"/>
      <c r="BX419" s="1"/>
      <c r="BY419" s="1"/>
      <c r="BZ419" s="1"/>
      <c r="CA419" s="1"/>
      <c r="CB419" s="1"/>
      <c r="CC419" s="1"/>
    </row>
    <row r="420" spans="1:81" ht="18.75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86"/>
      <c r="T420" s="1"/>
      <c r="U420" s="1"/>
      <c r="V420" s="89"/>
      <c r="W420" s="3"/>
      <c r="X420" s="3"/>
      <c r="Y420" s="3"/>
      <c r="Z420" s="3"/>
      <c r="AA420" s="3"/>
      <c r="AB420" s="3"/>
      <c r="AC420" s="3"/>
      <c r="AD420" s="3"/>
      <c r="AE420" s="3"/>
      <c r="AF420" s="1"/>
      <c r="AG420" s="1"/>
      <c r="AH420" s="1"/>
      <c r="AI420" s="1"/>
      <c r="AJ420" s="1"/>
      <c r="AK420" s="1"/>
      <c r="AL420" s="1"/>
      <c r="AM420" s="86"/>
      <c r="AN420" s="1"/>
      <c r="AO420" s="1"/>
      <c r="AP420" s="1"/>
      <c r="AQ420" s="86"/>
      <c r="AR420" s="9"/>
      <c r="AS420" s="9"/>
      <c r="AT420" s="9"/>
      <c r="AU420" s="9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  <c r="BL420" s="1"/>
      <c r="BM420" s="1"/>
      <c r="BN420" s="1"/>
      <c r="BO420" s="1"/>
      <c r="BP420" s="1"/>
      <c r="BQ420" s="1"/>
      <c r="BR420" s="1"/>
      <c r="BS420" s="1"/>
      <c r="BT420" s="1"/>
      <c r="BU420" s="1"/>
      <c r="BV420" s="1"/>
      <c r="BW420" s="1"/>
      <c r="BX420" s="1"/>
      <c r="BY420" s="1"/>
      <c r="BZ420" s="1"/>
      <c r="CA420" s="1"/>
      <c r="CB420" s="1"/>
      <c r="CC420" s="1"/>
    </row>
    <row r="421" spans="1:81" ht="18.75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86"/>
      <c r="T421" s="1"/>
      <c r="U421" s="1"/>
      <c r="V421" s="89"/>
      <c r="W421" s="3"/>
      <c r="X421" s="3"/>
      <c r="Y421" s="3"/>
      <c r="Z421" s="3"/>
      <c r="AA421" s="3"/>
      <c r="AB421" s="3"/>
      <c r="AC421" s="3"/>
      <c r="AD421" s="3"/>
      <c r="AE421" s="3"/>
      <c r="AF421" s="1"/>
      <c r="AG421" s="1"/>
      <c r="AH421" s="1"/>
      <c r="AI421" s="1"/>
      <c r="AJ421" s="1"/>
      <c r="AK421" s="1"/>
      <c r="AL421" s="1"/>
      <c r="AM421" s="86"/>
      <c r="AN421" s="1"/>
      <c r="AO421" s="1"/>
      <c r="AP421" s="1"/>
      <c r="AQ421" s="86"/>
      <c r="AR421" s="9"/>
      <c r="AS421" s="9"/>
      <c r="AT421" s="9"/>
      <c r="AU421" s="9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  <c r="BL421" s="1"/>
      <c r="BM421" s="1"/>
      <c r="BN421" s="1"/>
      <c r="BO421" s="1"/>
      <c r="BP421" s="1"/>
      <c r="BQ421" s="1"/>
      <c r="BR421" s="1"/>
      <c r="BS421" s="1"/>
      <c r="BT421" s="1"/>
      <c r="BU421" s="1"/>
      <c r="BV421" s="1"/>
      <c r="BW421" s="1"/>
      <c r="BX421" s="1"/>
      <c r="BY421" s="1"/>
      <c r="BZ421" s="1"/>
      <c r="CA421" s="1"/>
      <c r="CB421" s="1"/>
      <c r="CC421" s="1"/>
    </row>
    <row r="422" spans="1:81" ht="18.75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86"/>
      <c r="T422" s="1"/>
      <c r="U422" s="1"/>
      <c r="V422" s="89"/>
      <c r="W422" s="3"/>
      <c r="X422" s="3"/>
      <c r="Y422" s="3"/>
      <c r="Z422" s="3"/>
      <c r="AA422" s="3"/>
      <c r="AB422" s="3"/>
      <c r="AC422" s="3"/>
      <c r="AD422" s="3"/>
      <c r="AE422" s="3"/>
      <c r="AF422" s="1"/>
      <c r="AG422" s="1"/>
      <c r="AH422" s="1"/>
      <c r="AI422" s="1"/>
      <c r="AJ422" s="1"/>
      <c r="AK422" s="1"/>
      <c r="AL422" s="1"/>
      <c r="AM422" s="86"/>
      <c r="AN422" s="1"/>
      <c r="AO422" s="1"/>
      <c r="AP422" s="1"/>
      <c r="AQ422" s="86"/>
      <c r="AR422" s="9"/>
      <c r="AS422" s="9"/>
      <c r="AT422" s="9"/>
      <c r="AU422" s="9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  <c r="BL422" s="1"/>
      <c r="BM422" s="1"/>
      <c r="BN422" s="1"/>
      <c r="BO422" s="1"/>
      <c r="BP422" s="1"/>
      <c r="BQ422" s="1"/>
      <c r="BR422" s="1"/>
      <c r="BS422" s="1"/>
      <c r="BT422" s="1"/>
      <c r="BU422" s="1"/>
      <c r="BV422" s="1"/>
      <c r="BW422" s="1"/>
      <c r="BX422" s="1"/>
      <c r="BY422" s="1"/>
      <c r="BZ422" s="1"/>
      <c r="CA422" s="1"/>
      <c r="CB422" s="1"/>
      <c r="CC422" s="1"/>
    </row>
    <row r="423" spans="1:81" ht="18.75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86"/>
      <c r="T423" s="1"/>
      <c r="U423" s="1"/>
      <c r="V423" s="89"/>
      <c r="W423" s="3"/>
      <c r="X423" s="3"/>
      <c r="Y423" s="3"/>
      <c r="Z423" s="3"/>
      <c r="AA423" s="3"/>
      <c r="AB423" s="3"/>
      <c r="AC423" s="3"/>
      <c r="AD423" s="3"/>
      <c r="AE423" s="3"/>
      <c r="AF423" s="1"/>
      <c r="AG423" s="1"/>
      <c r="AH423" s="1"/>
      <c r="AI423" s="1"/>
      <c r="AJ423" s="1"/>
      <c r="AK423" s="1"/>
      <c r="AL423" s="1"/>
      <c r="AM423" s="86"/>
      <c r="AN423" s="1"/>
      <c r="AO423" s="1"/>
      <c r="AP423" s="1"/>
      <c r="AQ423" s="86"/>
      <c r="AR423" s="9"/>
      <c r="AS423" s="9"/>
      <c r="AT423" s="9"/>
      <c r="AU423" s="9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  <c r="BL423" s="1"/>
      <c r="BM423" s="1"/>
      <c r="BN423" s="1"/>
      <c r="BO423" s="1"/>
      <c r="BP423" s="1"/>
      <c r="BQ423" s="1"/>
      <c r="BR423" s="1"/>
      <c r="BS423" s="1"/>
      <c r="BT423" s="1"/>
      <c r="BU423" s="1"/>
      <c r="BV423" s="1"/>
      <c r="BW423" s="1"/>
      <c r="BX423" s="1"/>
      <c r="BY423" s="1"/>
      <c r="BZ423" s="1"/>
      <c r="CA423" s="1"/>
      <c r="CB423" s="1"/>
      <c r="CC423" s="1"/>
    </row>
    <row r="424" spans="1:81" ht="18.75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86"/>
      <c r="T424" s="1"/>
      <c r="U424" s="1"/>
      <c r="V424" s="89"/>
      <c r="W424" s="3"/>
      <c r="X424" s="3"/>
      <c r="Y424" s="3"/>
      <c r="Z424" s="3"/>
      <c r="AA424" s="3"/>
      <c r="AB424" s="3"/>
      <c r="AC424" s="3"/>
      <c r="AD424" s="3"/>
      <c r="AE424" s="3"/>
      <c r="AF424" s="1"/>
      <c r="AG424" s="1"/>
      <c r="AH424" s="1"/>
      <c r="AI424" s="1"/>
      <c r="AJ424" s="1"/>
      <c r="AK424" s="1"/>
      <c r="AL424" s="1"/>
      <c r="AM424" s="86"/>
      <c r="AN424" s="1"/>
      <c r="AO424" s="1"/>
      <c r="AP424" s="1"/>
      <c r="AQ424" s="86"/>
      <c r="AR424" s="9"/>
      <c r="AS424" s="9"/>
      <c r="AT424" s="9"/>
      <c r="AU424" s="9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  <c r="BL424" s="1"/>
      <c r="BM424" s="1"/>
      <c r="BN424" s="1"/>
      <c r="BO424" s="1"/>
      <c r="BP424" s="1"/>
      <c r="BQ424" s="1"/>
      <c r="BR424" s="1"/>
      <c r="BS424" s="1"/>
      <c r="BT424" s="1"/>
      <c r="BU424" s="1"/>
      <c r="BV424" s="1"/>
      <c r="BW424" s="1"/>
      <c r="BX424" s="1"/>
      <c r="BY424" s="1"/>
      <c r="BZ424" s="1"/>
      <c r="CA424" s="1"/>
      <c r="CB424" s="1"/>
      <c r="CC424" s="1"/>
    </row>
    <row r="425" spans="1:81" ht="18.75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86"/>
      <c r="T425" s="1"/>
      <c r="U425" s="1"/>
      <c r="V425" s="89"/>
      <c r="W425" s="3"/>
      <c r="X425" s="3"/>
      <c r="Y425" s="3"/>
      <c r="Z425" s="3"/>
      <c r="AA425" s="3"/>
      <c r="AB425" s="3"/>
      <c r="AC425" s="3"/>
      <c r="AD425" s="3"/>
      <c r="AE425" s="3"/>
      <c r="AF425" s="1"/>
      <c r="AG425" s="1"/>
      <c r="AH425" s="1"/>
      <c r="AI425" s="1"/>
      <c r="AJ425" s="1"/>
      <c r="AK425" s="1"/>
      <c r="AL425" s="1"/>
      <c r="AM425" s="86"/>
      <c r="AN425" s="1"/>
      <c r="AO425" s="1"/>
      <c r="AP425" s="1"/>
      <c r="AQ425" s="86"/>
      <c r="AR425" s="9"/>
      <c r="AS425" s="9"/>
      <c r="AT425" s="9"/>
      <c r="AU425" s="9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  <c r="BL425" s="1"/>
      <c r="BM425" s="1"/>
      <c r="BN425" s="1"/>
      <c r="BO425" s="1"/>
      <c r="BP425" s="1"/>
      <c r="BQ425" s="1"/>
      <c r="BR425" s="1"/>
      <c r="BS425" s="1"/>
      <c r="BT425" s="1"/>
      <c r="BU425" s="1"/>
      <c r="BV425" s="1"/>
      <c r="BW425" s="1"/>
      <c r="BX425" s="1"/>
      <c r="BY425" s="1"/>
      <c r="BZ425" s="1"/>
      <c r="CA425" s="1"/>
      <c r="CB425" s="1"/>
      <c r="CC425" s="1"/>
    </row>
    <row r="426" spans="1:81" ht="18.75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86"/>
      <c r="T426" s="1"/>
      <c r="U426" s="1"/>
      <c r="V426" s="89"/>
      <c r="W426" s="3"/>
      <c r="X426" s="3"/>
      <c r="Y426" s="3"/>
      <c r="Z426" s="3"/>
      <c r="AA426" s="3"/>
      <c r="AB426" s="3"/>
      <c r="AC426" s="3"/>
      <c r="AD426" s="3"/>
      <c r="AE426" s="3"/>
      <c r="AF426" s="1"/>
      <c r="AG426" s="1"/>
      <c r="AH426" s="1"/>
      <c r="AI426" s="1"/>
      <c r="AJ426" s="1"/>
      <c r="AK426" s="1"/>
      <c r="AL426" s="1"/>
      <c r="AM426" s="86"/>
      <c r="AN426" s="1"/>
      <c r="AO426" s="1"/>
      <c r="AP426" s="1"/>
      <c r="AQ426" s="86"/>
      <c r="AR426" s="9"/>
      <c r="AS426" s="9"/>
      <c r="AT426" s="9"/>
      <c r="AU426" s="9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  <c r="BL426" s="1"/>
      <c r="BM426" s="1"/>
      <c r="BN426" s="1"/>
      <c r="BO426" s="1"/>
      <c r="BP426" s="1"/>
      <c r="BQ426" s="1"/>
      <c r="BR426" s="1"/>
      <c r="BS426" s="1"/>
      <c r="BT426" s="1"/>
      <c r="BU426" s="1"/>
      <c r="BV426" s="1"/>
      <c r="BW426" s="1"/>
      <c r="BX426" s="1"/>
      <c r="BY426" s="1"/>
      <c r="BZ426" s="1"/>
      <c r="CA426" s="1"/>
      <c r="CB426" s="1"/>
      <c r="CC426" s="1"/>
    </row>
    <row r="427" spans="1:81" ht="18.75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86"/>
      <c r="T427" s="1"/>
      <c r="U427" s="1"/>
      <c r="V427" s="89"/>
      <c r="W427" s="3"/>
      <c r="X427" s="3"/>
      <c r="Y427" s="3"/>
      <c r="Z427" s="3"/>
      <c r="AA427" s="3"/>
      <c r="AB427" s="3"/>
      <c r="AC427" s="3"/>
      <c r="AD427" s="3"/>
      <c r="AE427" s="3"/>
      <c r="AF427" s="1"/>
      <c r="AG427" s="1"/>
      <c r="AH427" s="1"/>
      <c r="AI427" s="1"/>
      <c r="AJ427" s="1"/>
      <c r="AK427" s="1"/>
      <c r="AL427" s="1"/>
      <c r="AM427" s="86"/>
      <c r="AN427" s="1"/>
      <c r="AO427" s="1"/>
      <c r="AP427" s="1"/>
      <c r="AQ427" s="86"/>
      <c r="AR427" s="9"/>
      <c r="AS427" s="9"/>
      <c r="AT427" s="9"/>
      <c r="AU427" s="9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  <c r="BL427" s="1"/>
      <c r="BM427" s="1"/>
      <c r="BN427" s="1"/>
      <c r="BO427" s="1"/>
      <c r="BP427" s="1"/>
      <c r="BQ427" s="1"/>
      <c r="BR427" s="1"/>
      <c r="BS427" s="1"/>
      <c r="BT427" s="1"/>
      <c r="BU427" s="1"/>
      <c r="BV427" s="1"/>
      <c r="BW427" s="1"/>
      <c r="BX427" s="1"/>
      <c r="BY427" s="1"/>
      <c r="BZ427" s="1"/>
      <c r="CA427" s="1"/>
      <c r="CB427" s="1"/>
      <c r="CC427" s="1"/>
    </row>
    <row r="428" spans="1:81" ht="18.75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86"/>
      <c r="T428" s="1"/>
      <c r="U428" s="1"/>
      <c r="V428" s="89"/>
      <c r="W428" s="3"/>
      <c r="X428" s="3"/>
      <c r="Y428" s="3"/>
      <c r="Z428" s="3"/>
      <c r="AA428" s="3"/>
      <c r="AB428" s="3"/>
      <c r="AC428" s="3"/>
      <c r="AD428" s="3"/>
      <c r="AE428" s="3"/>
      <c r="AF428" s="1"/>
      <c r="AG428" s="1"/>
      <c r="AH428" s="1"/>
      <c r="AI428" s="1"/>
      <c r="AJ428" s="1"/>
      <c r="AK428" s="1"/>
      <c r="AL428" s="1"/>
      <c r="AM428" s="86"/>
      <c r="AN428" s="1"/>
      <c r="AO428" s="1"/>
      <c r="AP428" s="1"/>
      <c r="AQ428" s="86"/>
      <c r="AR428" s="9"/>
      <c r="AS428" s="9"/>
      <c r="AT428" s="9"/>
      <c r="AU428" s="9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  <c r="BL428" s="1"/>
      <c r="BM428" s="1"/>
      <c r="BN428" s="1"/>
      <c r="BO428" s="1"/>
      <c r="BP428" s="1"/>
      <c r="BQ428" s="1"/>
      <c r="BR428" s="1"/>
      <c r="BS428" s="1"/>
      <c r="BT428" s="1"/>
      <c r="BU428" s="1"/>
      <c r="BV428" s="1"/>
      <c r="BW428" s="1"/>
      <c r="BX428" s="1"/>
      <c r="BY428" s="1"/>
      <c r="BZ428" s="1"/>
      <c r="CA428" s="1"/>
      <c r="CB428" s="1"/>
      <c r="CC428" s="1"/>
    </row>
    <row r="429" spans="1:81" ht="18.75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86"/>
      <c r="T429" s="1"/>
      <c r="U429" s="1"/>
      <c r="V429" s="89"/>
      <c r="W429" s="3"/>
      <c r="X429" s="3"/>
      <c r="Y429" s="3"/>
      <c r="Z429" s="3"/>
      <c r="AA429" s="3"/>
      <c r="AB429" s="3"/>
      <c r="AC429" s="3"/>
      <c r="AD429" s="3"/>
      <c r="AE429" s="3"/>
      <c r="AF429" s="1"/>
      <c r="AG429" s="1"/>
      <c r="AH429" s="1"/>
      <c r="AI429" s="1"/>
      <c r="AJ429" s="1"/>
      <c r="AK429" s="1"/>
      <c r="AL429" s="1"/>
      <c r="AM429" s="86"/>
      <c r="AN429" s="1"/>
      <c r="AO429" s="1"/>
      <c r="AP429" s="1"/>
      <c r="AQ429" s="86"/>
      <c r="AR429" s="9"/>
      <c r="AS429" s="9"/>
      <c r="AT429" s="9"/>
      <c r="AU429" s="9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  <c r="BL429" s="1"/>
      <c r="BM429" s="1"/>
      <c r="BN429" s="1"/>
      <c r="BO429" s="1"/>
      <c r="BP429" s="1"/>
      <c r="BQ429" s="1"/>
      <c r="BR429" s="1"/>
      <c r="BS429" s="1"/>
      <c r="BT429" s="1"/>
      <c r="BU429" s="1"/>
      <c r="BV429" s="1"/>
      <c r="BW429" s="1"/>
      <c r="BX429" s="1"/>
      <c r="BY429" s="1"/>
      <c r="BZ429" s="1"/>
      <c r="CA429" s="1"/>
      <c r="CB429" s="1"/>
      <c r="CC429" s="1"/>
    </row>
    <row r="430" spans="1:81" ht="18.75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86"/>
      <c r="T430" s="1"/>
      <c r="U430" s="1"/>
      <c r="V430" s="89"/>
      <c r="W430" s="3"/>
      <c r="X430" s="3"/>
      <c r="Y430" s="3"/>
      <c r="Z430" s="3"/>
      <c r="AA430" s="3"/>
      <c r="AB430" s="3"/>
      <c r="AC430" s="3"/>
      <c r="AD430" s="3"/>
      <c r="AE430" s="3"/>
      <c r="AF430" s="1"/>
      <c r="AG430" s="1"/>
      <c r="AH430" s="1"/>
      <c r="AI430" s="1"/>
      <c r="AJ430" s="1"/>
      <c r="AK430" s="1"/>
      <c r="AL430" s="1"/>
      <c r="AM430" s="86"/>
      <c r="AN430" s="1"/>
      <c r="AO430" s="1"/>
      <c r="AP430" s="1"/>
      <c r="AQ430" s="86"/>
      <c r="AR430" s="9"/>
      <c r="AS430" s="9"/>
      <c r="AT430" s="9"/>
      <c r="AU430" s="9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  <c r="BL430" s="1"/>
      <c r="BM430" s="1"/>
      <c r="BN430" s="1"/>
      <c r="BO430" s="1"/>
      <c r="BP430" s="1"/>
      <c r="BQ430" s="1"/>
      <c r="BR430" s="1"/>
      <c r="BS430" s="1"/>
      <c r="BT430" s="1"/>
      <c r="BU430" s="1"/>
      <c r="BV430" s="1"/>
      <c r="BW430" s="1"/>
      <c r="BX430" s="1"/>
      <c r="BY430" s="1"/>
      <c r="BZ430" s="1"/>
      <c r="CA430" s="1"/>
      <c r="CB430" s="1"/>
      <c r="CC430" s="1"/>
    </row>
    <row r="431" spans="1:81" ht="18.75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86"/>
      <c r="T431" s="1"/>
      <c r="U431" s="1"/>
      <c r="V431" s="89"/>
      <c r="W431" s="3"/>
      <c r="X431" s="3"/>
      <c r="Y431" s="3"/>
      <c r="Z431" s="3"/>
      <c r="AA431" s="3"/>
      <c r="AB431" s="3"/>
      <c r="AC431" s="3"/>
      <c r="AD431" s="3"/>
      <c r="AE431" s="3"/>
      <c r="AF431" s="1"/>
      <c r="AG431" s="1"/>
      <c r="AH431" s="1"/>
      <c r="AI431" s="1"/>
      <c r="AJ431" s="1"/>
      <c r="AK431" s="1"/>
      <c r="AL431" s="1"/>
      <c r="AM431" s="86"/>
      <c r="AN431" s="1"/>
      <c r="AO431" s="1"/>
      <c r="AP431" s="1"/>
      <c r="AQ431" s="86"/>
      <c r="AR431" s="9"/>
      <c r="AS431" s="9"/>
      <c r="AT431" s="9"/>
      <c r="AU431" s="9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  <c r="BL431" s="1"/>
      <c r="BM431" s="1"/>
      <c r="BN431" s="1"/>
      <c r="BO431" s="1"/>
      <c r="BP431" s="1"/>
      <c r="BQ431" s="1"/>
      <c r="BR431" s="1"/>
      <c r="BS431" s="1"/>
      <c r="BT431" s="1"/>
      <c r="BU431" s="1"/>
      <c r="BV431" s="1"/>
      <c r="BW431" s="1"/>
      <c r="BX431" s="1"/>
      <c r="BY431" s="1"/>
      <c r="BZ431" s="1"/>
      <c r="CA431" s="1"/>
      <c r="CB431" s="1"/>
      <c r="CC431" s="1"/>
    </row>
    <row r="432" spans="1:81" ht="18.75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86"/>
      <c r="T432" s="1"/>
      <c r="U432" s="1"/>
      <c r="V432" s="89"/>
      <c r="W432" s="3"/>
      <c r="X432" s="3"/>
      <c r="Y432" s="3"/>
      <c r="Z432" s="3"/>
      <c r="AA432" s="3"/>
      <c r="AB432" s="3"/>
      <c r="AC432" s="3"/>
      <c r="AD432" s="3"/>
      <c r="AE432" s="3"/>
      <c r="AF432" s="1"/>
      <c r="AG432" s="1"/>
      <c r="AH432" s="1"/>
      <c r="AI432" s="1"/>
      <c r="AJ432" s="1"/>
      <c r="AK432" s="1"/>
      <c r="AL432" s="1"/>
      <c r="AM432" s="86"/>
      <c r="AN432" s="1"/>
      <c r="AO432" s="1"/>
      <c r="AP432" s="1"/>
      <c r="AQ432" s="86"/>
      <c r="AR432" s="9"/>
      <c r="AS432" s="9"/>
      <c r="AT432" s="9"/>
      <c r="AU432" s="9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  <c r="BL432" s="1"/>
      <c r="BM432" s="1"/>
      <c r="BN432" s="1"/>
      <c r="BO432" s="1"/>
      <c r="BP432" s="1"/>
      <c r="BQ432" s="1"/>
      <c r="BR432" s="1"/>
      <c r="BS432" s="1"/>
      <c r="BT432" s="1"/>
      <c r="BU432" s="1"/>
      <c r="BV432" s="1"/>
      <c r="BW432" s="1"/>
      <c r="BX432" s="1"/>
      <c r="BY432" s="1"/>
      <c r="BZ432" s="1"/>
      <c r="CA432" s="1"/>
      <c r="CB432" s="1"/>
      <c r="CC432" s="1"/>
    </row>
    <row r="433" spans="1:81" ht="18.75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86"/>
      <c r="T433" s="1"/>
      <c r="U433" s="1"/>
      <c r="V433" s="89"/>
      <c r="W433" s="3"/>
      <c r="X433" s="3"/>
      <c r="Y433" s="3"/>
      <c r="Z433" s="3"/>
      <c r="AA433" s="3"/>
      <c r="AB433" s="3"/>
      <c r="AC433" s="3"/>
      <c r="AD433" s="3"/>
      <c r="AE433" s="3"/>
      <c r="AF433" s="1"/>
      <c r="AG433" s="1"/>
      <c r="AH433" s="1"/>
      <c r="AI433" s="1"/>
      <c r="AJ433" s="1"/>
      <c r="AK433" s="1"/>
      <c r="AL433" s="1"/>
      <c r="AM433" s="86"/>
      <c r="AN433" s="1"/>
      <c r="AO433" s="1"/>
      <c r="AP433" s="1"/>
      <c r="AQ433" s="86"/>
      <c r="AR433" s="9"/>
      <c r="AS433" s="9"/>
      <c r="AT433" s="9"/>
      <c r="AU433" s="9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  <c r="BL433" s="1"/>
      <c r="BM433" s="1"/>
      <c r="BN433" s="1"/>
      <c r="BO433" s="1"/>
      <c r="BP433" s="1"/>
      <c r="BQ433" s="1"/>
      <c r="BR433" s="1"/>
      <c r="BS433" s="1"/>
      <c r="BT433" s="1"/>
      <c r="BU433" s="1"/>
      <c r="BV433" s="1"/>
      <c r="BW433" s="1"/>
      <c r="BX433" s="1"/>
      <c r="BY433" s="1"/>
      <c r="BZ433" s="1"/>
      <c r="CA433" s="1"/>
      <c r="CB433" s="1"/>
      <c r="CC433" s="1"/>
    </row>
    <row r="434" spans="1:81" ht="18.75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86"/>
      <c r="T434" s="1"/>
      <c r="U434" s="1"/>
      <c r="V434" s="89"/>
      <c r="W434" s="3"/>
      <c r="X434" s="3"/>
      <c r="Y434" s="3"/>
      <c r="Z434" s="3"/>
      <c r="AA434" s="3"/>
      <c r="AB434" s="3"/>
      <c r="AC434" s="3"/>
      <c r="AD434" s="3"/>
      <c r="AE434" s="3"/>
      <c r="AF434" s="1"/>
      <c r="AG434" s="1"/>
      <c r="AH434" s="1"/>
      <c r="AI434" s="1"/>
      <c r="AJ434" s="1"/>
      <c r="AK434" s="1"/>
      <c r="AL434" s="1"/>
      <c r="AM434" s="86"/>
      <c r="AN434" s="1"/>
      <c r="AO434" s="1"/>
      <c r="AP434" s="1"/>
      <c r="AQ434" s="86"/>
      <c r="AR434" s="9"/>
      <c r="AS434" s="9"/>
      <c r="AT434" s="9"/>
      <c r="AU434" s="9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  <c r="BL434" s="1"/>
      <c r="BM434" s="1"/>
      <c r="BN434" s="1"/>
      <c r="BO434" s="1"/>
      <c r="BP434" s="1"/>
      <c r="BQ434" s="1"/>
      <c r="BR434" s="1"/>
      <c r="BS434" s="1"/>
      <c r="BT434" s="1"/>
      <c r="BU434" s="1"/>
      <c r="BV434" s="1"/>
      <c r="BW434" s="1"/>
      <c r="BX434" s="1"/>
      <c r="BY434" s="1"/>
      <c r="BZ434" s="1"/>
      <c r="CA434" s="1"/>
      <c r="CB434" s="1"/>
      <c r="CC434" s="1"/>
    </row>
    <row r="435" spans="1:81" ht="18.75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86"/>
      <c r="T435" s="1"/>
      <c r="U435" s="1"/>
      <c r="V435" s="89"/>
      <c r="W435" s="3"/>
      <c r="X435" s="3"/>
      <c r="Y435" s="3"/>
      <c r="Z435" s="3"/>
      <c r="AA435" s="3"/>
      <c r="AB435" s="3"/>
      <c r="AC435" s="3"/>
      <c r="AD435" s="3"/>
      <c r="AE435" s="3"/>
      <c r="AF435" s="1"/>
      <c r="AG435" s="1"/>
      <c r="AH435" s="1"/>
      <c r="AI435" s="1"/>
      <c r="AJ435" s="1"/>
      <c r="AK435" s="1"/>
      <c r="AL435" s="1"/>
      <c r="AM435" s="86"/>
      <c r="AN435" s="1"/>
      <c r="AO435" s="1"/>
      <c r="AP435" s="1"/>
      <c r="AQ435" s="86"/>
      <c r="AR435" s="9"/>
      <c r="AS435" s="9"/>
      <c r="AT435" s="9"/>
      <c r="AU435" s="9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  <c r="BL435" s="1"/>
      <c r="BM435" s="1"/>
      <c r="BN435" s="1"/>
      <c r="BO435" s="1"/>
      <c r="BP435" s="1"/>
      <c r="BQ435" s="1"/>
      <c r="BR435" s="1"/>
      <c r="BS435" s="1"/>
      <c r="BT435" s="1"/>
      <c r="BU435" s="1"/>
      <c r="BV435" s="1"/>
      <c r="BW435" s="1"/>
      <c r="BX435" s="1"/>
      <c r="BY435" s="1"/>
      <c r="BZ435" s="1"/>
      <c r="CA435" s="1"/>
      <c r="CB435" s="1"/>
      <c r="CC435" s="1"/>
    </row>
    <row r="436" spans="1:81" ht="18.75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86"/>
      <c r="T436" s="1"/>
      <c r="U436" s="1"/>
      <c r="V436" s="89"/>
      <c r="W436" s="3"/>
      <c r="X436" s="3"/>
      <c r="Y436" s="3"/>
      <c r="Z436" s="3"/>
      <c r="AA436" s="3"/>
      <c r="AB436" s="3"/>
      <c r="AC436" s="3"/>
      <c r="AD436" s="3"/>
      <c r="AE436" s="3"/>
      <c r="AF436" s="1"/>
      <c r="AG436" s="1"/>
      <c r="AH436" s="1"/>
      <c r="AI436" s="1"/>
      <c r="AJ436" s="1"/>
      <c r="AK436" s="1"/>
      <c r="AL436" s="1"/>
      <c r="AM436" s="86"/>
      <c r="AN436" s="1"/>
      <c r="AO436" s="1"/>
      <c r="AP436" s="1"/>
      <c r="AQ436" s="86"/>
      <c r="AR436" s="9"/>
      <c r="AS436" s="9"/>
      <c r="AT436" s="9"/>
      <c r="AU436" s="9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  <c r="BL436" s="1"/>
      <c r="BM436" s="1"/>
      <c r="BN436" s="1"/>
      <c r="BO436" s="1"/>
      <c r="BP436" s="1"/>
      <c r="BQ436" s="1"/>
      <c r="BR436" s="1"/>
      <c r="BS436" s="1"/>
      <c r="BT436" s="1"/>
      <c r="BU436" s="1"/>
      <c r="BV436" s="1"/>
      <c r="BW436" s="1"/>
      <c r="BX436" s="1"/>
      <c r="BY436" s="1"/>
      <c r="BZ436" s="1"/>
      <c r="CA436" s="1"/>
      <c r="CB436" s="1"/>
      <c r="CC436" s="1"/>
    </row>
    <row r="437" spans="1:81" ht="18.75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86"/>
      <c r="T437" s="1"/>
      <c r="U437" s="1"/>
      <c r="V437" s="89"/>
      <c r="W437" s="3"/>
      <c r="X437" s="3"/>
      <c r="Y437" s="3"/>
      <c r="Z437" s="3"/>
      <c r="AA437" s="3"/>
      <c r="AB437" s="3"/>
      <c r="AC437" s="3"/>
      <c r="AD437" s="3"/>
      <c r="AE437" s="3"/>
      <c r="AF437" s="1"/>
      <c r="AG437" s="1"/>
      <c r="AH437" s="1"/>
      <c r="AI437" s="1"/>
      <c r="AJ437" s="1"/>
      <c r="AK437" s="1"/>
      <c r="AL437" s="1"/>
      <c r="AM437" s="86"/>
      <c r="AN437" s="1"/>
      <c r="AO437" s="1"/>
      <c r="AP437" s="1"/>
      <c r="AQ437" s="86"/>
      <c r="AR437" s="9"/>
      <c r="AS437" s="9"/>
      <c r="AT437" s="9"/>
      <c r="AU437" s="9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  <c r="BL437" s="1"/>
      <c r="BM437" s="1"/>
      <c r="BN437" s="1"/>
      <c r="BO437" s="1"/>
      <c r="BP437" s="1"/>
      <c r="BQ437" s="1"/>
      <c r="BR437" s="1"/>
      <c r="BS437" s="1"/>
      <c r="BT437" s="1"/>
      <c r="BU437" s="1"/>
      <c r="BV437" s="1"/>
      <c r="BW437" s="1"/>
      <c r="BX437" s="1"/>
      <c r="BY437" s="1"/>
      <c r="BZ437" s="1"/>
      <c r="CA437" s="1"/>
      <c r="CB437" s="1"/>
      <c r="CC437" s="1"/>
    </row>
    <row r="438" spans="1:81" ht="18.75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86"/>
      <c r="T438" s="1"/>
      <c r="U438" s="1"/>
      <c r="V438" s="89"/>
      <c r="W438" s="3"/>
      <c r="X438" s="3"/>
      <c r="Y438" s="3"/>
      <c r="Z438" s="3"/>
      <c r="AA438" s="3"/>
      <c r="AB438" s="3"/>
      <c r="AC438" s="3"/>
      <c r="AD438" s="3"/>
      <c r="AE438" s="3"/>
      <c r="AF438" s="1"/>
      <c r="AG438" s="1"/>
      <c r="AH438" s="1"/>
      <c r="AI438" s="1"/>
      <c r="AJ438" s="1"/>
      <c r="AK438" s="1"/>
      <c r="AL438" s="1"/>
      <c r="AM438" s="86"/>
      <c r="AN438" s="1"/>
      <c r="AO438" s="1"/>
      <c r="AP438" s="1"/>
      <c r="AQ438" s="86"/>
      <c r="AR438" s="9"/>
      <c r="AS438" s="9"/>
      <c r="AT438" s="9"/>
      <c r="AU438" s="9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  <c r="BL438" s="1"/>
      <c r="BM438" s="1"/>
      <c r="BN438" s="1"/>
      <c r="BO438" s="1"/>
      <c r="BP438" s="1"/>
      <c r="BQ438" s="1"/>
      <c r="BR438" s="1"/>
      <c r="BS438" s="1"/>
      <c r="BT438" s="1"/>
      <c r="BU438" s="1"/>
      <c r="BV438" s="1"/>
      <c r="BW438" s="1"/>
      <c r="BX438" s="1"/>
      <c r="BY438" s="1"/>
      <c r="BZ438" s="1"/>
      <c r="CA438" s="1"/>
      <c r="CB438" s="1"/>
      <c r="CC438" s="1"/>
    </row>
    <row r="439" spans="1:81" ht="18.75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86"/>
      <c r="T439" s="1"/>
      <c r="U439" s="1"/>
      <c r="V439" s="89"/>
      <c r="W439" s="3"/>
      <c r="X439" s="3"/>
      <c r="Y439" s="3"/>
      <c r="Z439" s="3"/>
      <c r="AA439" s="3"/>
      <c r="AB439" s="3"/>
      <c r="AC439" s="3"/>
      <c r="AD439" s="3"/>
      <c r="AE439" s="3"/>
      <c r="AF439" s="1"/>
      <c r="AG439" s="1"/>
      <c r="AH439" s="1"/>
      <c r="AI439" s="1"/>
      <c r="AJ439" s="1"/>
      <c r="AK439" s="1"/>
      <c r="AL439" s="1"/>
      <c r="AM439" s="86"/>
      <c r="AN439" s="1"/>
      <c r="AO439" s="1"/>
      <c r="AP439" s="1"/>
      <c r="AQ439" s="86"/>
      <c r="AR439" s="9"/>
      <c r="AS439" s="9"/>
      <c r="AT439" s="9"/>
      <c r="AU439" s="9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  <c r="BL439" s="1"/>
      <c r="BM439" s="1"/>
      <c r="BN439" s="1"/>
      <c r="BO439" s="1"/>
      <c r="BP439" s="1"/>
      <c r="BQ439" s="1"/>
      <c r="BR439" s="1"/>
      <c r="BS439" s="1"/>
      <c r="BT439" s="1"/>
      <c r="BU439" s="1"/>
      <c r="BV439" s="1"/>
      <c r="BW439" s="1"/>
      <c r="BX439" s="1"/>
      <c r="BY439" s="1"/>
      <c r="BZ439" s="1"/>
      <c r="CA439" s="1"/>
      <c r="CB439" s="1"/>
      <c r="CC439" s="1"/>
    </row>
    <row r="440" spans="1:81" ht="18.75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86"/>
      <c r="T440" s="1"/>
      <c r="U440" s="1"/>
      <c r="V440" s="89"/>
      <c r="W440" s="3"/>
      <c r="X440" s="3"/>
      <c r="Y440" s="3"/>
      <c r="Z440" s="3"/>
      <c r="AA440" s="3"/>
      <c r="AB440" s="3"/>
      <c r="AC440" s="3"/>
      <c r="AD440" s="3"/>
      <c r="AE440" s="3"/>
      <c r="AF440" s="1"/>
      <c r="AG440" s="1"/>
      <c r="AH440" s="1"/>
      <c r="AI440" s="1"/>
      <c r="AJ440" s="1"/>
      <c r="AK440" s="1"/>
      <c r="AL440" s="1"/>
      <c r="AM440" s="86"/>
      <c r="AN440" s="1"/>
      <c r="AO440" s="1"/>
      <c r="AP440" s="1"/>
      <c r="AQ440" s="86"/>
      <c r="AR440" s="9"/>
      <c r="AS440" s="9"/>
      <c r="AT440" s="9"/>
      <c r="AU440" s="9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  <c r="BL440" s="1"/>
      <c r="BM440" s="1"/>
      <c r="BN440" s="1"/>
      <c r="BO440" s="1"/>
      <c r="BP440" s="1"/>
      <c r="BQ440" s="1"/>
      <c r="BR440" s="1"/>
      <c r="BS440" s="1"/>
      <c r="BT440" s="1"/>
      <c r="BU440" s="1"/>
      <c r="BV440" s="1"/>
      <c r="BW440" s="1"/>
      <c r="BX440" s="1"/>
      <c r="BY440" s="1"/>
      <c r="BZ440" s="1"/>
      <c r="CA440" s="1"/>
      <c r="CB440" s="1"/>
      <c r="CC440" s="1"/>
    </row>
    <row r="441" spans="1:81" ht="18.75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86"/>
      <c r="T441" s="1"/>
      <c r="U441" s="1"/>
      <c r="V441" s="89"/>
      <c r="W441" s="3"/>
      <c r="X441" s="3"/>
      <c r="Y441" s="3"/>
      <c r="Z441" s="3"/>
      <c r="AA441" s="3"/>
      <c r="AB441" s="3"/>
      <c r="AC441" s="3"/>
      <c r="AD441" s="3"/>
      <c r="AE441" s="3"/>
      <c r="AF441" s="1"/>
      <c r="AG441" s="1"/>
      <c r="AH441" s="1"/>
      <c r="AI441" s="1"/>
      <c r="AJ441" s="1"/>
      <c r="AK441" s="1"/>
      <c r="AL441" s="1"/>
      <c r="AM441" s="86"/>
      <c r="AN441" s="1"/>
      <c r="AO441" s="1"/>
      <c r="AP441" s="1"/>
      <c r="AQ441" s="86"/>
      <c r="AR441" s="9"/>
      <c r="AS441" s="9"/>
      <c r="AT441" s="9"/>
      <c r="AU441" s="9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  <c r="BL441" s="1"/>
      <c r="BM441" s="1"/>
      <c r="BN441" s="1"/>
      <c r="BO441" s="1"/>
      <c r="BP441" s="1"/>
      <c r="BQ441" s="1"/>
      <c r="BR441" s="1"/>
      <c r="BS441" s="1"/>
      <c r="BT441" s="1"/>
      <c r="BU441" s="1"/>
      <c r="BV441" s="1"/>
      <c r="BW441" s="1"/>
      <c r="BX441" s="1"/>
      <c r="BY441" s="1"/>
      <c r="BZ441" s="1"/>
      <c r="CA441" s="1"/>
      <c r="CB441" s="1"/>
      <c r="CC441" s="1"/>
    </row>
    <row r="442" spans="1:81" ht="18.75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86"/>
      <c r="T442" s="1"/>
      <c r="U442" s="1"/>
      <c r="V442" s="89"/>
      <c r="W442" s="3"/>
      <c r="X442" s="3"/>
      <c r="Y442" s="3"/>
      <c r="Z442" s="3"/>
      <c r="AA442" s="3"/>
      <c r="AB442" s="3"/>
      <c r="AC442" s="3"/>
      <c r="AD442" s="3"/>
      <c r="AE442" s="3"/>
      <c r="AF442" s="1"/>
      <c r="AG442" s="1"/>
      <c r="AH442" s="1"/>
      <c r="AI442" s="1"/>
      <c r="AJ442" s="1"/>
      <c r="AK442" s="1"/>
      <c r="AL442" s="1"/>
      <c r="AM442" s="86"/>
      <c r="AN442" s="1"/>
      <c r="AO442" s="1"/>
      <c r="AP442" s="1"/>
      <c r="AQ442" s="86"/>
      <c r="AR442" s="9"/>
      <c r="AS442" s="9"/>
      <c r="AT442" s="9"/>
      <c r="AU442" s="9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  <c r="BL442" s="1"/>
      <c r="BM442" s="1"/>
      <c r="BN442" s="1"/>
      <c r="BO442" s="1"/>
      <c r="BP442" s="1"/>
      <c r="BQ442" s="1"/>
      <c r="BR442" s="1"/>
      <c r="BS442" s="1"/>
      <c r="BT442" s="1"/>
      <c r="BU442" s="1"/>
      <c r="BV442" s="1"/>
      <c r="BW442" s="1"/>
      <c r="BX442" s="1"/>
      <c r="BY442" s="1"/>
      <c r="BZ442" s="1"/>
      <c r="CA442" s="1"/>
      <c r="CB442" s="1"/>
      <c r="CC442" s="1"/>
    </row>
    <row r="443" spans="1:81" ht="18.75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86"/>
      <c r="T443" s="1"/>
      <c r="U443" s="1"/>
      <c r="V443" s="89"/>
      <c r="W443" s="3"/>
      <c r="X443" s="3"/>
      <c r="Y443" s="3"/>
      <c r="Z443" s="3"/>
      <c r="AA443" s="3"/>
      <c r="AB443" s="3"/>
      <c r="AC443" s="3"/>
      <c r="AD443" s="3"/>
      <c r="AE443" s="3"/>
      <c r="AF443" s="1"/>
      <c r="AG443" s="1"/>
      <c r="AH443" s="1"/>
      <c r="AI443" s="1"/>
      <c r="AJ443" s="1"/>
      <c r="AK443" s="1"/>
      <c r="AL443" s="1"/>
      <c r="AM443" s="86"/>
      <c r="AN443" s="1"/>
      <c r="AO443" s="1"/>
      <c r="AP443" s="1"/>
      <c r="AQ443" s="86"/>
      <c r="AR443" s="9"/>
      <c r="AS443" s="9"/>
      <c r="AT443" s="9"/>
      <c r="AU443" s="9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  <c r="BL443" s="1"/>
      <c r="BM443" s="1"/>
      <c r="BN443" s="1"/>
      <c r="BO443" s="1"/>
      <c r="BP443" s="1"/>
      <c r="BQ443" s="1"/>
      <c r="BR443" s="1"/>
      <c r="BS443" s="1"/>
      <c r="BT443" s="1"/>
      <c r="BU443" s="1"/>
      <c r="BV443" s="1"/>
      <c r="BW443" s="1"/>
      <c r="BX443" s="1"/>
      <c r="BY443" s="1"/>
      <c r="BZ443" s="1"/>
      <c r="CA443" s="1"/>
      <c r="CB443" s="1"/>
      <c r="CC443" s="1"/>
    </row>
    <row r="444" spans="1:81" ht="18.75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86"/>
      <c r="T444" s="1"/>
      <c r="U444" s="1"/>
      <c r="V444" s="89"/>
      <c r="W444" s="3"/>
      <c r="X444" s="3"/>
      <c r="Y444" s="3"/>
      <c r="Z444" s="3"/>
      <c r="AA444" s="3"/>
      <c r="AB444" s="3"/>
      <c r="AC444" s="3"/>
      <c r="AD444" s="3"/>
      <c r="AE444" s="3"/>
      <c r="AF444" s="1"/>
      <c r="AG444" s="1"/>
      <c r="AH444" s="1"/>
      <c r="AI444" s="1"/>
      <c r="AJ444" s="1"/>
      <c r="AK444" s="1"/>
      <c r="AL444" s="1"/>
      <c r="AM444" s="86"/>
      <c r="AN444" s="1"/>
      <c r="AO444" s="1"/>
      <c r="AP444" s="1"/>
      <c r="AQ444" s="86"/>
      <c r="AR444" s="9"/>
      <c r="AS444" s="9"/>
      <c r="AT444" s="9"/>
      <c r="AU444" s="9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  <c r="BL444" s="1"/>
      <c r="BM444" s="1"/>
      <c r="BN444" s="1"/>
      <c r="BO444" s="1"/>
      <c r="BP444" s="1"/>
      <c r="BQ444" s="1"/>
      <c r="BR444" s="1"/>
      <c r="BS444" s="1"/>
      <c r="BT444" s="1"/>
      <c r="BU444" s="1"/>
      <c r="BV444" s="1"/>
      <c r="BW444" s="1"/>
      <c r="BX444" s="1"/>
      <c r="BY444" s="1"/>
      <c r="BZ444" s="1"/>
      <c r="CA444" s="1"/>
      <c r="CB444" s="1"/>
      <c r="CC444" s="1"/>
    </row>
    <row r="445" spans="1:81" ht="18.75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86"/>
      <c r="T445" s="1"/>
      <c r="U445" s="1"/>
      <c r="V445" s="89"/>
      <c r="W445" s="3"/>
      <c r="X445" s="3"/>
      <c r="Y445" s="3"/>
      <c r="Z445" s="3"/>
      <c r="AA445" s="3"/>
      <c r="AB445" s="3"/>
      <c r="AC445" s="3"/>
      <c r="AD445" s="3"/>
      <c r="AE445" s="3"/>
      <c r="AF445" s="1"/>
      <c r="AG445" s="1"/>
      <c r="AH445" s="1"/>
      <c r="AI445" s="1"/>
      <c r="AJ445" s="1"/>
      <c r="AK445" s="1"/>
      <c r="AL445" s="1"/>
      <c r="AM445" s="86"/>
      <c r="AN445" s="1"/>
      <c r="AO445" s="1"/>
      <c r="AP445" s="1"/>
      <c r="AQ445" s="86"/>
      <c r="AR445" s="9"/>
      <c r="AS445" s="9"/>
      <c r="AT445" s="9"/>
      <c r="AU445" s="9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  <c r="BL445" s="1"/>
      <c r="BM445" s="1"/>
      <c r="BN445" s="1"/>
      <c r="BO445" s="1"/>
      <c r="BP445" s="1"/>
      <c r="BQ445" s="1"/>
      <c r="BR445" s="1"/>
      <c r="BS445" s="1"/>
      <c r="BT445" s="1"/>
      <c r="BU445" s="1"/>
      <c r="BV445" s="1"/>
      <c r="BW445" s="1"/>
      <c r="BX445" s="1"/>
      <c r="BY445" s="1"/>
      <c r="BZ445" s="1"/>
      <c r="CA445" s="1"/>
      <c r="CB445" s="1"/>
      <c r="CC445" s="1"/>
    </row>
    <row r="446" spans="1:81" ht="18.75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86"/>
      <c r="T446" s="1"/>
      <c r="U446" s="1"/>
      <c r="V446" s="89"/>
      <c r="W446" s="3"/>
      <c r="X446" s="3"/>
      <c r="Y446" s="3"/>
      <c r="Z446" s="3"/>
      <c r="AA446" s="3"/>
      <c r="AB446" s="3"/>
      <c r="AC446" s="3"/>
      <c r="AD446" s="3"/>
      <c r="AE446" s="3"/>
      <c r="AF446" s="1"/>
      <c r="AG446" s="1"/>
      <c r="AH446" s="1"/>
      <c r="AI446" s="1"/>
      <c r="AJ446" s="1"/>
      <c r="AK446" s="1"/>
      <c r="AL446" s="1"/>
      <c r="AM446" s="86"/>
      <c r="AN446" s="1"/>
      <c r="AO446" s="1"/>
      <c r="AP446" s="1"/>
      <c r="AQ446" s="86"/>
      <c r="AR446" s="9"/>
      <c r="AS446" s="9"/>
      <c r="AT446" s="9"/>
      <c r="AU446" s="9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  <c r="BL446" s="1"/>
      <c r="BM446" s="1"/>
      <c r="BN446" s="1"/>
      <c r="BO446" s="1"/>
      <c r="BP446" s="1"/>
      <c r="BQ446" s="1"/>
      <c r="BR446" s="1"/>
      <c r="BS446" s="1"/>
      <c r="BT446" s="1"/>
      <c r="BU446" s="1"/>
      <c r="BV446" s="1"/>
      <c r="BW446" s="1"/>
      <c r="BX446" s="1"/>
      <c r="BY446" s="1"/>
      <c r="BZ446" s="1"/>
      <c r="CA446" s="1"/>
      <c r="CB446" s="1"/>
      <c r="CC446" s="1"/>
    </row>
    <row r="447" spans="1:81" ht="18.75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86"/>
      <c r="T447" s="1"/>
      <c r="U447" s="1"/>
      <c r="V447" s="89"/>
      <c r="W447" s="3"/>
      <c r="X447" s="3"/>
      <c r="Y447" s="3"/>
      <c r="Z447" s="3"/>
      <c r="AA447" s="3"/>
      <c r="AB447" s="3"/>
      <c r="AC447" s="3"/>
      <c r="AD447" s="3"/>
      <c r="AE447" s="3"/>
      <c r="AF447" s="1"/>
      <c r="AG447" s="1"/>
      <c r="AH447" s="1"/>
      <c r="AI447" s="1"/>
      <c r="AJ447" s="1"/>
      <c r="AK447" s="1"/>
      <c r="AL447" s="1"/>
      <c r="AM447" s="86"/>
      <c r="AN447" s="1"/>
      <c r="AO447" s="1"/>
      <c r="AP447" s="1"/>
      <c r="AQ447" s="86"/>
      <c r="AR447" s="9"/>
      <c r="AS447" s="9"/>
      <c r="AT447" s="9"/>
      <c r="AU447" s="9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  <c r="BL447" s="1"/>
      <c r="BM447" s="1"/>
      <c r="BN447" s="1"/>
      <c r="BO447" s="1"/>
      <c r="BP447" s="1"/>
      <c r="BQ447" s="1"/>
      <c r="BR447" s="1"/>
      <c r="BS447" s="1"/>
      <c r="BT447" s="1"/>
      <c r="BU447" s="1"/>
      <c r="BV447" s="1"/>
      <c r="BW447" s="1"/>
      <c r="BX447" s="1"/>
      <c r="BY447" s="1"/>
      <c r="BZ447" s="1"/>
      <c r="CA447" s="1"/>
      <c r="CB447" s="1"/>
      <c r="CC447" s="1"/>
    </row>
    <row r="448" spans="1:81" ht="18.75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86"/>
      <c r="T448" s="1"/>
      <c r="U448" s="1"/>
      <c r="V448" s="89"/>
      <c r="W448" s="3"/>
      <c r="X448" s="3"/>
      <c r="Y448" s="3"/>
      <c r="Z448" s="3"/>
      <c r="AA448" s="3"/>
      <c r="AB448" s="3"/>
      <c r="AC448" s="3"/>
      <c r="AD448" s="3"/>
      <c r="AE448" s="3"/>
      <c r="AF448" s="1"/>
      <c r="AG448" s="1"/>
      <c r="AH448" s="1"/>
      <c r="AI448" s="1"/>
      <c r="AJ448" s="1"/>
      <c r="AK448" s="1"/>
      <c r="AL448" s="1"/>
      <c r="AM448" s="86"/>
      <c r="AN448" s="1"/>
      <c r="AO448" s="1"/>
      <c r="AP448" s="1"/>
      <c r="AQ448" s="86"/>
      <c r="AR448" s="9"/>
      <c r="AS448" s="9"/>
      <c r="AT448" s="9"/>
      <c r="AU448" s="9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  <c r="BL448" s="1"/>
      <c r="BM448" s="1"/>
      <c r="BN448" s="1"/>
      <c r="BO448" s="1"/>
      <c r="BP448" s="1"/>
      <c r="BQ448" s="1"/>
      <c r="BR448" s="1"/>
      <c r="BS448" s="1"/>
      <c r="BT448" s="1"/>
      <c r="BU448" s="1"/>
      <c r="BV448" s="1"/>
      <c r="BW448" s="1"/>
      <c r="BX448" s="1"/>
      <c r="BY448" s="1"/>
      <c r="BZ448" s="1"/>
      <c r="CA448" s="1"/>
      <c r="CB448" s="1"/>
      <c r="CC448" s="1"/>
    </row>
    <row r="449" spans="1:81" ht="18.75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86"/>
      <c r="T449" s="1"/>
      <c r="U449" s="1"/>
      <c r="V449" s="89"/>
      <c r="W449" s="3"/>
      <c r="X449" s="3"/>
      <c r="Y449" s="3"/>
      <c r="Z449" s="3"/>
      <c r="AA449" s="3"/>
      <c r="AB449" s="3"/>
      <c r="AC449" s="3"/>
      <c r="AD449" s="3"/>
      <c r="AE449" s="3"/>
      <c r="AF449" s="1"/>
      <c r="AG449" s="1"/>
      <c r="AH449" s="1"/>
      <c r="AI449" s="1"/>
      <c r="AJ449" s="1"/>
      <c r="AK449" s="1"/>
      <c r="AL449" s="1"/>
      <c r="AM449" s="86"/>
      <c r="AN449" s="1"/>
      <c r="AO449" s="1"/>
      <c r="AP449" s="1"/>
      <c r="AQ449" s="86"/>
      <c r="AR449" s="9"/>
      <c r="AS449" s="9"/>
      <c r="AT449" s="9"/>
      <c r="AU449" s="9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  <c r="BL449" s="1"/>
      <c r="BM449" s="1"/>
      <c r="BN449" s="1"/>
      <c r="BO449" s="1"/>
      <c r="BP449" s="1"/>
      <c r="BQ449" s="1"/>
      <c r="BR449" s="1"/>
      <c r="BS449" s="1"/>
      <c r="BT449" s="1"/>
      <c r="BU449" s="1"/>
      <c r="BV449" s="1"/>
      <c r="BW449" s="1"/>
      <c r="BX449" s="1"/>
      <c r="BY449" s="1"/>
      <c r="BZ449" s="1"/>
      <c r="CA449" s="1"/>
      <c r="CB449" s="1"/>
      <c r="CC449" s="1"/>
    </row>
    <row r="450" spans="1:81" ht="18.75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86"/>
      <c r="T450" s="1"/>
      <c r="U450" s="1"/>
      <c r="V450" s="89"/>
      <c r="W450" s="3"/>
      <c r="X450" s="3"/>
      <c r="Y450" s="3"/>
      <c r="Z450" s="3"/>
      <c r="AA450" s="3"/>
      <c r="AB450" s="3"/>
      <c r="AC450" s="3"/>
      <c r="AD450" s="3"/>
      <c r="AE450" s="3"/>
      <c r="AF450" s="1"/>
      <c r="AG450" s="1"/>
      <c r="AH450" s="1"/>
      <c r="AI450" s="1"/>
      <c r="AJ450" s="1"/>
      <c r="AK450" s="1"/>
      <c r="AL450" s="1"/>
      <c r="AM450" s="86"/>
      <c r="AN450" s="1"/>
      <c r="AO450" s="1"/>
      <c r="AP450" s="1"/>
      <c r="AQ450" s="86"/>
      <c r="AR450" s="9"/>
      <c r="AS450" s="9"/>
      <c r="AT450" s="9"/>
      <c r="AU450" s="9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  <c r="BL450" s="1"/>
      <c r="BM450" s="1"/>
      <c r="BN450" s="1"/>
      <c r="BO450" s="1"/>
      <c r="BP450" s="1"/>
      <c r="BQ450" s="1"/>
      <c r="BR450" s="1"/>
      <c r="BS450" s="1"/>
      <c r="BT450" s="1"/>
      <c r="BU450" s="1"/>
      <c r="BV450" s="1"/>
      <c r="BW450" s="1"/>
      <c r="BX450" s="1"/>
      <c r="BY450" s="1"/>
      <c r="BZ450" s="1"/>
      <c r="CA450" s="1"/>
      <c r="CB450" s="1"/>
      <c r="CC450" s="1"/>
    </row>
    <row r="451" spans="1:81" ht="18.75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86"/>
      <c r="T451" s="1"/>
      <c r="U451" s="1"/>
      <c r="V451" s="89"/>
      <c r="W451" s="3"/>
      <c r="X451" s="3"/>
      <c r="Y451" s="3"/>
      <c r="Z451" s="3"/>
      <c r="AA451" s="3"/>
      <c r="AB451" s="3"/>
      <c r="AC451" s="3"/>
      <c r="AD451" s="3"/>
      <c r="AE451" s="3"/>
      <c r="AF451" s="1"/>
      <c r="AG451" s="1"/>
      <c r="AH451" s="1"/>
      <c r="AI451" s="1"/>
      <c r="AJ451" s="1"/>
      <c r="AK451" s="1"/>
      <c r="AL451" s="1"/>
      <c r="AM451" s="86"/>
      <c r="AN451" s="1"/>
      <c r="AO451" s="1"/>
      <c r="AP451" s="1"/>
      <c r="AQ451" s="86"/>
      <c r="AR451" s="9"/>
      <c r="AS451" s="9"/>
      <c r="AT451" s="9"/>
      <c r="AU451" s="9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  <c r="BL451" s="1"/>
      <c r="BM451" s="1"/>
      <c r="BN451" s="1"/>
      <c r="BO451" s="1"/>
      <c r="BP451" s="1"/>
      <c r="BQ451" s="1"/>
      <c r="BR451" s="1"/>
      <c r="BS451" s="1"/>
      <c r="BT451" s="1"/>
      <c r="BU451" s="1"/>
      <c r="BV451" s="1"/>
      <c r="BW451" s="1"/>
      <c r="BX451" s="1"/>
      <c r="BY451" s="1"/>
      <c r="BZ451" s="1"/>
      <c r="CA451" s="1"/>
      <c r="CB451" s="1"/>
      <c r="CC451" s="1"/>
    </row>
    <row r="452" spans="1:81" ht="18.75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86"/>
      <c r="T452" s="1"/>
      <c r="U452" s="1"/>
      <c r="V452" s="89"/>
      <c r="W452" s="3"/>
      <c r="X452" s="3"/>
      <c r="Y452" s="3"/>
      <c r="Z452" s="3"/>
      <c r="AA452" s="3"/>
      <c r="AB452" s="3"/>
      <c r="AC452" s="3"/>
      <c r="AD452" s="3"/>
      <c r="AE452" s="3"/>
      <c r="AF452" s="1"/>
      <c r="AG452" s="1"/>
      <c r="AH452" s="1"/>
      <c r="AI452" s="1"/>
      <c r="AJ452" s="1"/>
      <c r="AK452" s="1"/>
      <c r="AL452" s="1"/>
      <c r="AM452" s="86"/>
      <c r="AN452" s="1"/>
      <c r="AO452" s="1"/>
      <c r="AP452" s="1"/>
      <c r="AQ452" s="86"/>
      <c r="AR452" s="9"/>
      <c r="AS452" s="9"/>
      <c r="AT452" s="9"/>
      <c r="AU452" s="9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  <c r="BL452" s="1"/>
      <c r="BM452" s="1"/>
      <c r="BN452" s="1"/>
      <c r="BO452" s="1"/>
      <c r="BP452" s="1"/>
      <c r="BQ452" s="1"/>
      <c r="BR452" s="1"/>
      <c r="BS452" s="1"/>
      <c r="BT452" s="1"/>
      <c r="BU452" s="1"/>
      <c r="BV452" s="1"/>
      <c r="BW452" s="1"/>
      <c r="BX452" s="1"/>
      <c r="BY452" s="1"/>
      <c r="BZ452" s="1"/>
      <c r="CA452" s="1"/>
      <c r="CB452" s="1"/>
      <c r="CC452" s="1"/>
    </row>
    <row r="453" spans="1:81" ht="18.75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86"/>
      <c r="T453" s="1"/>
      <c r="U453" s="1"/>
      <c r="V453" s="89"/>
      <c r="W453" s="3"/>
      <c r="X453" s="3"/>
      <c r="Y453" s="3"/>
      <c r="Z453" s="3"/>
      <c r="AA453" s="3"/>
      <c r="AB453" s="3"/>
      <c r="AC453" s="3"/>
      <c r="AD453" s="3"/>
      <c r="AE453" s="3"/>
      <c r="AF453" s="1"/>
      <c r="AG453" s="1"/>
      <c r="AH453" s="1"/>
      <c r="AI453" s="1"/>
      <c r="AJ453" s="1"/>
      <c r="AK453" s="1"/>
      <c r="AL453" s="1"/>
      <c r="AM453" s="86"/>
      <c r="AN453" s="1"/>
      <c r="AO453" s="1"/>
      <c r="AP453" s="1"/>
      <c r="AQ453" s="86"/>
      <c r="AR453" s="9"/>
      <c r="AS453" s="9"/>
      <c r="AT453" s="9"/>
      <c r="AU453" s="9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  <c r="BL453" s="1"/>
      <c r="BM453" s="1"/>
      <c r="BN453" s="1"/>
      <c r="BO453" s="1"/>
      <c r="BP453" s="1"/>
      <c r="BQ453" s="1"/>
      <c r="BR453" s="1"/>
      <c r="BS453" s="1"/>
      <c r="BT453" s="1"/>
      <c r="BU453" s="1"/>
      <c r="BV453" s="1"/>
      <c r="BW453" s="1"/>
      <c r="BX453" s="1"/>
      <c r="BY453" s="1"/>
      <c r="BZ453" s="1"/>
      <c r="CA453" s="1"/>
      <c r="CB453" s="1"/>
      <c r="CC453" s="1"/>
    </row>
    <row r="454" spans="1:81" ht="18.75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86"/>
      <c r="T454" s="1"/>
      <c r="U454" s="1"/>
      <c r="V454" s="89"/>
      <c r="W454" s="3"/>
      <c r="X454" s="3"/>
      <c r="Y454" s="3"/>
      <c r="Z454" s="3"/>
      <c r="AA454" s="3"/>
      <c r="AB454" s="3"/>
      <c r="AC454" s="3"/>
      <c r="AD454" s="3"/>
      <c r="AE454" s="3"/>
      <c r="AF454" s="1"/>
      <c r="AG454" s="1"/>
      <c r="AH454" s="1"/>
      <c r="AI454" s="1"/>
      <c r="AJ454" s="1"/>
      <c r="AK454" s="1"/>
      <c r="AL454" s="1"/>
      <c r="AM454" s="86"/>
      <c r="AN454" s="1"/>
      <c r="AO454" s="1"/>
      <c r="AP454" s="1"/>
      <c r="AQ454" s="86"/>
      <c r="AR454" s="9"/>
      <c r="AS454" s="9"/>
      <c r="AT454" s="9"/>
      <c r="AU454" s="9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  <c r="BL454" s="1"/>
      <c r="BM454" s="1"/>
      <c r="BN454" s="1"/>
      <c r="BO454" s="1"/>
      <c r="BP454" s="1"/>
      <c r="BQ454" s="1"/>
      <c r="BR454" s="1"/>
      <c r="BS454" s="1"/>
      <c r="BT454" s="1"/>
      <c r="BU454" s="1"/>
      <c r="BV454" s="1"/>
      <c r="BW454" s="1"/>
      <c r="BX454" s="1"/>
      <c r="BY454" s="1"/>
      <c r="BZ454" s="1"/>
      <c r="CA454" s="1"/>
      <c r="CB454" s="1"/>
      <c r="CC454" s="1"/>
    </row>
    <row r="455" spans="1:81" ht="18.75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86"/>
      <c r="T455" s="1"/>
      <c r="U455" s="1"/>
      <c r="V455" s="89"/>
      <c r="W455" s="3"/>
      <c r="X455" s="3"/>
      <c r="Y455" s="3"/>
      <c r="Z455" s="3"/>
      <c r="AA455" s="3"/>
      <c r="AB455" s="3"/>
      <c r="AC455" s="3"/>
      <c r="AD455" s="3"/>
      <c r="AE455" s="3"/>
      <c r="AF455" s="1"/>
      <c r="AG455" s="1"/>
      <c r="AH455" s="1"/>
      <c r="AI455" s="1"/>
      <c r="AJ455" s="1"/>
      <c r="AK455" s="1"/>
      <c r="AL455" s="1"/>
      <c r="AM455" s="86"/>
      <c r="AN455" s="1"/>
      <c r="AO455" s="1"/>
      <c r="AP455" s="1"/>
      <c r="AQ455" s="86"/>
      <c r="AR455" s="9"/>
      <c r="AS455" s="9"/>
      <c r="AT455" s="9"/>
      <c r="AU455" s="9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  <c r="BL455" s="1"/>
      <c r="BM455" s="1"/>
      <c r="BN455" s="1"/>
      <c r="BO455" s="1"/>
      <c r="BP455" s="1"/>
      <c r="BQ455" s="1"/>
      <c r="BR455" s="1"/>
      <c r="BS455" s="1"/>
      <c r="BT455" s="1"/>
      <c r="BU455" s="1"/>
      <c r="BV455" s="1"/>
      <c r="BW455" s="1"/>
      <c r="BX455" s="1"/>
      <c r="BY455" s="1"/>
      <c r="BZ455" s="1"/>
      <c r="CA455" s="1"/>
      <c r="CB455" s="1"/>
      <c r="CC455" s="1"/>
    </row>
    <row r="456" spans="1:81" ht="18.75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86"/>
      <c r="T456" s="1"/>
      <c r="U456" s="1"/>
      <c r="V456" s="89"/>
      <c r="W456" s="3"/>
      <c r="X456" s="3"/>
      <c r="Y456" s="3"/>
      <c r="Z456" s="3"/>
      <c r="AA456" s="3"/>
      <c r="AB456" s="3"/>
      <c r="AC456" s="3"/>
      <c r="AD456" s="3"/>
      <c r="AE456" s="3"/>
      <c r="AF456" s="1"/>
      <c r="AG456" s="1"/>
      <c r="AH456" s="1"/>
      <c r="AI456" s="1"/>
      <c r="AJ456" s="1"/>
      <c r="AK456" s="1"/>
      <c r="AL456" s="1"/>
      <c r="AM456" s="86"/>
      <c r="AN456" s="1"/>
      <c r="AO456" s="1"/>
      <c r="AP456" s="1"/>
      <c r="AQ456" s="86"/>
      <c r="AR456" s="9"/>
      <c r="AS456" s="9"/>
      <c r="AT456" s="9"/>
      <c r="AU456" s="9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  <c r="BL456" s="1"/>
      <c r="BM456" s="1"/>
      <c r="BN456" s="1"/>
      <c r="BO456" s="1"/>
      <c r="BP456" s="1"/>
      <c r="BQ456" s="1"/>
      <c r="BR456" s="1"/>
      <c r="BS456" s="1"/>
      <c r="BT456" s="1"/>
      <c r="BU456" s="1"/>
      <c r="BV456" s="1"/>
      <c r="BW456" s="1"/>
      <c r="BX456" s="1"/>
      <c r="BY456" s="1"/>
      <c r="BZ456" s="1"/>
      <c r="CA456" s="1"/>
      <c r="CB456" s="1"/>
      <c r="CC456" s="1"/>
    </row>
    <row r="457" spans="1:81" ht="18.75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86"/>
      <c r="T457" s="1"/>
      <c r="U457" s="1"/>
      <c r="V457" s="89"/>
      <c r="W457" s="3"/>
      <c r="X457" s="3"/>
      <c r="Y457" s="3"/>
      <c r="Z457" s="3"/>
      <c r="AA457" s="3"/>
      <c r="AB457" s="3"/>
      <c r="AC457" s="3"/>
      <c r="AD457" s="3"/>
      <c r="AE457" s="3"/>
      <c r="AF457" s="1"/>
      <c r="AG457" s="1"/>
      <c r="AH457" s="1"/>
      <c r="AI457" s="1"/>
      <c r="AJ457" s="1"/>
      <c r="AK457" s="1"/>
      <c r="AL457" s="1"/>
      <c r="AM457" s="86"/>
      <c r="AN457" s="1"/>
      <c r="AO457" s="1"/>
      <c r="AP457" s="1"/>
      <c r="AQ457" s="86"/>
      <c r="AR457" s="9"/>
      <c r="AS457" s="9"/>
      <c r="AT457" s="9"/>
      <c r="AU457" s="9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  <c r="BL457" s="1"/>
      <c r="BM457" s="1"/>
      <c r="BN457" s="1"/>
      <c r="BO457" s="1"/>
      <c r="BP457" s="1"/>
      <c r="BQ457" s="1"/>
      <c r="BR457" s="1"/>
      <c r="BS457" s="1"/>
      <c r="BT457" s="1"/>
      <c r="BU457" s="1"/>
      <c r="BV457" s="1"/>
      <c r="BW457" s="1"/>
      <c r="BX457" s="1"/>
      <c r="BY457" s="1"/>
      <c r="BZ457" s="1"/>
      <c r="CA457" s="1"/>
      <c r="CB457" s="1"/>
      <c r="CC457" s="1"/>
    </row>
    <row r="458" spans="1:81" ht="18.75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86"/>
      <c r="T458" s="1"/>
      <c r="U458" s="1"/>
      <c r="V458" s="89"/>
      <c r="W458" s="3"/>
      <c r="X458" s="3"/>
      <c r="Y458" s="3"/>
      <c r="Z458" s="3"/>
      <c r="AA458" s="3"/>
      <c r="AB458" s="3"/>
      <c r="AC458" s="3"/>
      <c r="AD458" s="3"/>
      <c r="AE458" s="3"/>
      <c r="AF458" s="1"/>
      <c r="AG458" s="1"/>
      <c r="AH458" s="1"/>
      <c r="AI458" s="1"/>
      <c r="AJ458" s="1"/>
      <c r="AK458" s="1"/>
      <c r="AL458" s="1"/>
      <c r="AM458" s="86"/>
      <c r="AN458" s="1"/>
      <c r="AO458" s="1"/>
      <c r="AP458" s="1"/>
      <c r="AQ458" s="86"/>
      <c r="AR458" s="9"/>
      <c r="AS458" s="9"/>
      <c r="AT458" s="9"/>
      <c r="AU458" s="9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  <c r="BL458" s="1"/>
      <c r="BM458" s="1"/>
      <c r="BN458" s="1"/>
      <c r="BO458" s="1"/>
      <c r="BP458" s="1"/>
      <c r="BQ458" s="1"/>
      <c r="BR458" s="1"/>
      <c r="BS458" s="1"/>
      <c r="BT458" s="1"/>
      <c r="BU458" s="1"/>
      <c r="BV458" s="1"/>
      <c r="BW458" s="1"/>
      <c r="BX458" s="1"/>
      <c r="BY458" s="1"/>
      <c r="BZ458" s="1"/>
      <c r="CA458" s="1"/>
      <c r="CB458" s="1"/>
      <c r="CC458" s="1"/>
    </row>
    <row r="459" spans="1:81" ht="18.75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86"/>
      <c r="T459" s="1"/>
      <c r="U459" s="1"/>
      <c r="V459" s="89"/>
      <c r="W459" s="3"/>
      <c r="X459" s="3"/>
      <c r="Y459" s="3"/>
      <c r="Z459" s="3"/>
      <c r="AA459" s="3"/>
      <c r="AB459" s="3"/>
      <c r="AC459" s="3"/>
      <c r="AD459" s="3"/>
      <c r="AE459" s="3"/>
      <c r="AF459" s="1"/>
      <c r="AG459" s="1"/>
      <c r="AH459" s="1"/>
      <c r="AI459" s="1"/>
      <c r="AJ459" s="1"/>
      <c r="AK459" s="1"/>
      <c r="AL459" s="1"/>
      <c r="AM459" s="86"/>
      <c r="AN459" s="1"/>
      <c r="AO459" s="1"/>
      <c r="AP459" s="1"/>
      <c r="AQ459" s="86"/>
      <c r="AR459" s="9"/>
      <c r="AS459" s="9"/>
      <c r="AT459" s="9"/>
      <c r="AU459" s="9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  <c r="BL459" s="1"/>
      <c r="BM459" s="1"/>
      <c r="BN459" s="1"/>
      <c r="BO459" s="1"/>
      <c r="BP459" s="1"/>
      <c r="BQ459" s="1"/>
      <c r="BR459" s="1"/>
      <c r="BS459" s="1"/>
      <c r="BT459" s="1"/>
      <c r="BU459" s="1"/>
      <c r="BV459" s="1"/>
      <c r="BW459" s="1"/>
      <c r="BX459" s="1"/>
      <c r="BY459" s="1"/>
      <c r="BZ459" s="1"/>
      <c r="CA459" s="1"/>
      <c r="CB459" s="1"/>
      <c r="CC459" s="1"/>
    </row>
    <row r="460" spans="1:81" ht="18.75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86"/>
      <c r="T460" s="1"/>
      <c r="U460" s="1"/>
      <c r="V460" s="89"/>
      <c r="W460" s="3"/>
      <c r="X460" s="3"/>
      <c r="Y460" s="3"/>
      <c r="Z460" s="3"/>
      <c r="AA460" s="3"/>
      <c r="AB460" s="3"/>
      <c r="AC460" s="3"/>
      <c r="AD460" s="3"/>
      <c r="AE460" s="3"/>
      <c r="AF460" s="1"/>
      <c r="AG460" s="1"/>
      <c r="AH460" s="1"/>
      <c r="AI460" s="1"/>
      <c r="AJ460" s="1"/>
      <c r="AK460" s="1"/>
      <c r="AL460" s="1"/>
      <c r="AM460" s="86"/>
      <c r="AN460" s="1"/>
      <c r="AO460" s="1"/>
      <c r="AP460" s="1"/>
      <c r="AQ460" s="86"/>
      <c r="AR460" s="9"/>
      <c r="AS460" s="9"/>
      <c r="AT460" s="9"/>
      <c r="AU460" s="9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  <c r="BL460" s="1"/>
      <c r="BM460" s="1"/>
      <c r="BN460" s="1"/>
      <c r="BO460" s="1"/>
      <c r="BP460" s="1"/>
      <c r="BQ460" s="1"/>
      <c r="BR460" s="1"/>
      <c r="BS460" s="1"/>
      <c r="BT460" s="1"/>
      <c r="BU460" s="1"/>
      <c r="BV460" s="1"/>
      <c r="BW460" s="1"/>
      <c r="BX460" s="1"/>
      <c r="BY460" s="1"/>
      <c r="BZ460" s="1"/>
      <c r="CA460" s="1"/>
      <c r="CB460" s="1"/>
      <c r="CC460" s="1"/>
    </row>
    <row r="461" spans="1:81" ht="18.75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86"/>
      <c r="T461" s="1"/>
      <c r="U461" s="1"/>
      <c r="V461" s="89"/>
      <c r="W461" s="3"/>
      <c r="X461" s="3"/>
      <c r="Y461" s="3"/>
      <c r="Z461" s="3"/>
      <c r="AA461" s="3"/>
      <c r="AB461" s="3"/>
      <c r="AC461" s="3"/>
      <c r="AD461" s="3"/>
      <c r="AE461" s="3"/>
      <c r="AF461" s="1"/>
      <c r="AG461" s="1"/>
      <c r="AH461" s="1"/>
      <c r="AI461" s="1"/>
      <c r="AJ461" s="1"/>
      <c r="AK461" s="1"/>
      <c r="AL461" s="1"/>
      <c r="AM461" s="86"/>
      <c r="AN461" s="1"/>
      <c r="AO461" s="1"/>
      <c r="AP461" s="1"/>
      <c r="AQ461" s="86"/>
      <c r="AR461" s="9"/>
      <c r="AS461" s="9"/>
      <c r="AT461" s="9"/>
      <c r="AU461" s="9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  <c r="BL461" s="1"/>
      <c r="BM461" s="1"/>
      <c r="BN461" s="1"/>
      <c r="BO461" s="1"/>
      <c r="BP461" s="1"/>
      <c r="BQ461" s="1"/>
      <c r="BR461" s="1"/>
      <c r="BS461" s="1"/>
      <c r="BT461" s="1"/>
      <c r="BU461" s="1"/>
      <c r="BV461" s="1"/>
      <c r="BW461" s="1"/>
      <c r="BX461" s="1"/>
      <c r="BY461" s="1"/>
      <c r="BZ461" s="1"/>
      <c r="CA461" s="1"/>
      <c r="CB461" s="1"/>
      <c r="CC461" s="1"/>
    </row>
    <row r="462" spans="1:81" ht="18.75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86"/>
      <c r="T462" s="1"/>
      <c r="U462" s="1"/>
      <c r="V462" s="89"/>
      <c r="W462" s="3"/>
      <c r="X462" s="3"/>
      <c r="Y462" s="3"/>
      <c r="Z462" s="3"/>
      <c r="AA462" s="3"/>
      <c r="AB462" s="3"/>
      <c r="AC462" s="3"/>
      <c r="AD462" s="3"/>
      <c r="AE462" s="3"/>
      <c r="AF462" s="1"/>
      <c r="AG462" s="1"/>
      <c r="AH462" s="1"/>
      <c r="AI462" s="1"/>
      <c r="AJ462" s="1"/>
      <c r="AK462" s="1"/>
      <c r="AL462" s="1"/>
      <c r="AM462" s="86"/>
      <c r="AN462" s="1"/>
      <c r="AO462" s="1"/>
      <c r="AP462" s="1"/>
      <c r="AQ462" s="86"/>
      <c r="AR462" s="9"/>
      <c r="AS462" s="9"/>
      <c r="AT462" s="9"/>
      <c r="AU462" s="9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  <c r="BL462" s="1"/>
      <c r="BM462" s="1"/>
      <c r="BN462" s="1"/>
      <c r="BO462" s="1"/>
      <c r="BP462" s="1"/>
      <c r="BQ462" s="1"/>
      <c r="BR462" s="1"/>
      <c r="BS462" s="1"/>
      <c r="BT462" s="1"/>
      <c r="BU462" s="1"/>
      <c r="BV462" s="1"/>
      <c r="BW462" s="1"/>
      <c r="BX462" s="1"/>
      <c r="BY462" s="1"/>
      <c r="BZ462" s="1"/>
      <c r="CA462" s="1"/>
      <c r="CB462" s="1"/>
      <c r="CC462" s="1"/>
    </row>
    <row r="463" spans="1:81" ht="18.75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86"/>
      <c r="T463" s="1"/>
      <c r="U463" s="1"/>
      <c r="V463" s="89"/>
      <c r="W463" s="3"/>
      <c r="X463" s="3"/>
      <c r="Y463" s="3"/>
      <c r="Z463" s="3"/>
      <c r="AA463" s="3"/>
      <c r="AB463" s="3"/>
      <c r="AC463" s="3"/>
      <c r="AD463" s="3"/>
      <c r="AE463" s="3"/>
      <c r="AF463" s="1"/>
      <c r="AG463" s="1"/>
      <c r="AH463" s="1"/>
      <c r="AI463" s="1"/>
      <c r="AJ463" s="1"/>
      <c r="AK463" s="1"/>
      <c r="AL463" s="1"/>
      <c r="AM463" s="86"/>
      <c r="AN463" s="1"/>
      <c r="AO463" s="1"/>
      <c r="AP463" s="1"/>
      <c r="AQ463" s="86"/>
      <c r="AR463" s="9"/>
      <c r="AS463" s="9"/>
      <c r="AT463" s="9"/>
      <c r="AU463" s="9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  <c r="BL463" s="1"/>
      <c r="BM463" s="1"/>
      <c r="BN463" s="1"/>
      <c r="BO463" s="1"/>
      <c r="BP463" s="1"/>
      <c r="BQ463" s="1"/>
      <c r="BR463" s="1"/>
      <c r="BS463" s="1"/>
      <c r="BT463" s="1"/>
      <c r="BU463" s="1"/>
      <c r="BV463" s="1"/>
      <c r="BW463" s="1"/>
      <c r="BX463" s="1"/>
      <c r="BY463" s="1"/>
      <c r="BZ463" s="1"/>
      <c r="CA463" s="1"/>
      <c r="CB463" s="1"/>
      <c r="CC463" s="1"/>
    </row>
    <row r="464" spans="1:81" ht="18.75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86"/>
      <c r="T464" s="1"/>
      <c r="U464" s="1"/>
      <c r="V464" s="89"/>
      <c r="W464" s="3"/>
      <c r="X464" s="3"/>
      <c r="Y464" s="3"/>
      <c r="Z464" s="3"/>
      <c r="AA464" s="3"/>
      <c r="AB464" s="3"/>
      <c r="AC464" s="3"/>
      <c r="AD464" s="3"/>
      <c r="AE464" s="3"/>
      <c r="AF464" s="1"/>
      <c r="AG464" s="1"/>
      <c r="AH464" s="1"/>
      <c r="AI464" s="1"/>
      <c r="AJ464" s="1"/>
      <c r="AK464" s="1"/>
      <c r="AL464" s="1"/>
      <c r="AM464" s="86"/>
      <c r="AN464" s="1"/>
      <c r="AO464" s="1"/>
      <c r="AP464" s="1"/>
      <c r="AQ464" s="86"/>
      <c r="AR464" s="9"/>
      <c r="AS464" s="9"/>
      <c r="AT464" s="9"/>
      <c r="AU464" s="9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  <c r="BL464" s="1"/>
      <c r="BM464" s="1"/>
      <c r="BN464" s="1"/>
      <c r="BO464" s="1"/>
      <c r="BP464" s="1"/>
      <c r="BQ464" s="1"/>
      <c r="BR464" s="1"/>
      <c r="BS464" s="1"/>
      <c r="BT464" s="1"/>
      <c r="BU464" s="1"/>
      <c r="BV464" s="1"/>
      <c r="BW464" s="1"/>
      <c r="BX464" s="1"/>
      <c r="BY464" s="1"/>
      <c r="BZ464" s="1"/>
      <c r="CA464" s="1"/>
      <c r="CB464" s="1"/>
      <c r="CC464" s="1"/>
    </row>
    <row r="465" spans="1:81" ht="18.75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86"/>
      <c r="T465" s="1"/>
      <c r="U465" s="1"/>
      <c r="V465" s="89"/>
      <c r="W465" s="3"/>
      <c r="X465" s="3"/>
      <c r="Y465" s="3"/>
      <c r="Z465" s="3"/>
      <c r="AA465" s="3"/>
      <c r="AB465" s="3"/>
      <c r="AC465" s="3"/>
      <c r="AD465" s="3"/>
      <c r="AE465" s="3"/>
      <c r="AF465" s="1"/>
      <c r="AG465" s="1"/>
      <c r="AH465" s="1"/>
      <c r="AI465" s="1"/>
      <c r="AJ465" s="1"/>
      <c r="AK465" s="1"/>
      <c r="AL465" s="1"/>
      <c r="AM465" s="86"/>
      <c r="AN465" s="1"/>
      <c r="AO465" s="1"/>
      <c r="AP465" s="1"/>
      <c r="AQ465" s="86"/>
      <c r="AR465" s="9"/>
      <c r="AS465" s="9"/>
      <c r="AT465" s="9"/>
      <c r="AU465" s="9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  <c r="BL465" s="1"/>
      <c r="BM465" s="1"/>
      <c r="BN465" s="1"/>
      <c r="BO465" s="1"/>
      <c r="BP465" s="1"/>
      <c r="BQ465" s="1"/>
      <c r="BR465" s="1"/>
      <c r="BS465" s="1"/>
      <c r="BT465" s="1"/>
      <c r="BU465" s="1"/>
      <c r="BV465" s="1"/>
      <c r="BW465" s="1"/>
      <c r="BX465" s="1"/>
      <c r="BY465" s="1"/>
      <c r="BZ465" s="1"/>
      <c r="CA465" s="1"/>
      <c r="CB465" s="1"/>
      <c r="CC465" s="1"/>
    </row>
    <row r="466" spans="1:81" ht="18.75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86"/>
      <c r="T466" s="1"/>
      <c r="U466" s="1"/>
      <c r="V466" s="89"/>
      <c r="W466" s="3"/>
      <c r="X466" s="3"/>
      <c r="Y466" s="3"/>
      <c r="Z466" s="3"/>
      <c r="AA466" s="3"/>
      <c r="AB466" s="3"/>
      <c r="AC466" s="3"/>
      <c r="AD466" s="3"/>
      <c r="AE466" s="3"/>
      <c r="AF466" s="1"/>
      <c r="AG466" s="1"/>
      <c r="AH466" s="1"/>
      <c r="AI466" s="1"/>
      <c r="AJ466" s="1"/>
      <c r="AK466" s="1"/>
      <c r="AL466" s="1"/>
      <c r="AM466" s="86"/>
      <c r="AN466" s="1"/>
      <c r="AO466" s="1"/>
      <c r="AP466" s="1"/>
      <c r="AQ466" s="86"/>
      <c r="AR466" s="9"/>
      <c r="AS466" s="9"/>
      <c r="AT466" s="9"/>
      <c r="AU466" s="9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  <c r="BL466" s="1"/>
      <c r="BM466" s="1"/>
      <c r="BN466" s="1"/>
      <c r="BO466" s="1"/>
      <c r="BP466" s="1"/>
      <c r="BQ466" s="1"/>
      <c r="BR466" s="1"/>
      <c r="BS466" s="1"/>
      <c r="BT466" s="1"/>
      <c r="BU466" s="1"/>
      <c r="BV466" s="1"/>
      <c r="BW466" s="1"/>
      <c r="BX466" s="1"/>
      <c r="BY466" s="1"/>
      <c r="BZ466" s="1"/>
      <c r="CA466" s="1"/>
      <c r="CB466" s="1"/>
      <c r="CC466" s="1"/>
    </row>
    <row r="467" spans="1:81" ht="18.75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86"/>
      <c r="T467" s="1"/>
      <c r="U467" s="1"/>
      <c r="V467" s="89"/>
      <c r="W467" s="3"/>
      <c r="X467" s="3"/>
      <c r="Y467" s="3"/>
      <c r="Z467" s="3"/>
      <c r="AA467" s="3"/>
      <c r="AB467" s="3"/>
      <c r="AC467" s="3"/>
      <c r="AD467" s="3"/>
      <c r="AE467" s="3"/>
      <c r="AF467" s="1"/>
      <c r="AG467" s="1"/>
      <c r="AH467" s="1"/>
      <c r="AI467" s="1"/>
      <c r="AJ467" s="1"/>
      <c r="AK467" s="1"/>
      <c r="AL467" s="1"/>
      <c r="AM467" s="86"/>
      <c r="AN467" s="1"/>
      <c r="AO467" s="1"/>
      <c r="AP467" s="1"/>
      <c r="AQ467" s="86"/>
      <c r="AR467" s="9"/>
      <c r="AS467" s="9"/>
      <c r="AT467" s="9"/>
      <c r="AU467" s="9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  <c r="BL467" s="1"/>
      <c r="BM467" s="1"/>
      <c r="BN467" s="1"/>
      <c r="BO467" s="1"/>
      <c r="BP467" s="1"/>
      <c r="BQ467" s="1"/>
      <c r="BR467" s="1"/>
      <c r="BS467" s="1"/>
      <c r="BT467" s="1"/>
      <c r="BU467" s="1"/>
      <c r="BV467" s="1"/>
      <c r="BW467" s="1"/>
      <c r="BX467" s="1"/>
      <c r="BY467" s="1"/>
      <c r="BZ467" s="1"/>
      <c r="CA467" s="1"/>
      <c r="CB467" s="1"/>
      <c r="CC467" s="1"/>
    </row>
    <row r="468" spans="1:81" ht="18.75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86"/>
      <c r="T468" s="1"/>
      <c r="U468" s="1"/>
      <c r="V468" s="89"/>
      <c r="W468" s="3"/>
      <c r="X468" s="3"/>
      <c r="Y468" s="3"/>
      <c r="Z468" s="3"/>
      <c r="AA468" s="3"/>
      <c r="AB468" s="3"/>
      <c r="AC468" s="3"/>
      <c r="AD468" s="3"/>
      <c r="AE468" s="3"/>
      <c r="AF468" s="1"/>
      <c r="AG468" s="1"/>
      <c r="AH468" s="1"/>
      <c r="AI468" s="1"/>
      <c r="AJ468" s="1"/>
      <c r="AK468" s="1"/>
      <c r="AL468" s="1"/>
      <c r="AM468" s="86"/>
      <c r="AN468" s="1"/>
      <c r="AO468" s="1"/>
      <c r="AP468" s="1"/>
      <c r="AQ468" s="86"/>
      <c r="AR468" s="9"/>
      <c r="AS468" s="9"/>
      <c r="AT468" s="9"/>
      <c r="AU468" s="9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  <c r="BL468" s="1"/>
      <c r="BM468" s="1"/>
      <c r="BN468" s="1"/>
      <c r="BO468" s="1"/>
      <c r="BP468" s="1"/>
      <c r="BQ468" s="1"/>
      <c r="BR468" s="1"/>
      <c r="BS468" s="1"/>
      <c r="BT468" s="1"/>
      <c r="BU468" s="1"/>
      <c r="BV468" s="1"/>
      <c r="BW468" s="1"/>
      <c r="BX468" s="1"/>
      <c r="BY468" s="1"/>
      <c r="BZ468" s="1"/>
      <c r="CA468" s="1"/>
      <c r="CB468" s="1"/>
      <c r="CC468" s="1"/>
    </row>
    <row r="469" spans="1:81" ht="18.75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86"/>
      <c r="T469" s="1"/>
      <c r="U469" s="1"/>
      <c r="V469" s="89"/>
      <c r="W469" s="3"/>
      <c r="X469" s="3"/>
      <c r="Y469" s="3"/>
      <c r="Z469" s="3"/>
      <c r="AA469" s="3"/>
      <c r="AB469" s="3"/>
      <c r="AC469" s="3"/>
      <c r="AD469" s="3"/>
      <c r="AE469" s="3"/>
      <c r="AF469" s="1"/>
      <c r="AG469" s="1"/>
      <c r="AH469" s="1"/>
      <c r="AI469" s="1"/>
      <c r="AJ469" s="1"/>
      <c r="AK469" s="1"/>
      <c r="AL469" s="1"/>
      <c r="AM469" s="86"/>
      <c r="AN469" s="1"/>
      <c r="AO469" s="1"/>
      <c r="AP469" s="1"/>
      <c r="AQ469" s="86"/>
      <c r="AR469" s="9"/>
      <c r="AS469" s="9"/>
      <c r="AT469" s="9"/>
      <c r="AU469" s="9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  <c r="BL469" s="1"/>
      <c r="BM469" s="1"/>
      <c r="BN469" s="1"/>
      <c r="BO469" s="1"/>
      <c r="BP469" s="1"/>
      <c r="BQ469" s="1"/>
      <c r="BR469" s="1"/>
      <c r="BS469" s="1"/>
      <c r="BT469" s="1"/>
      <c r="BU469" s="1"/>
      <c r="BV469" s="1"/>
      <c r="BW469" s="1"/>
      <c r="BX469" s="1"/>
      <c r="BY469" s="1"/>
      <c r="BZ469" s="1"/>
      <c r="CA469" s="1"/>
      <c r="CB469" s="1"/>
      <c r="CC469" s="1"/>
    </row>
    <row r="470" spans="1:81" ht="18.75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86"/>
      <c r="T470" s="1"/>
      <c r="U470" s="1"/>
      <c r="V470" s="89"/>
      <c r="W470" s="3"/>
      <c r="X470" s="3"/>
      <c r="Y470" s="3"/>
      <c r="Z470" s="3"/>
      <c r="AA470" s="3"/>
      <c r="AB470" s="3"/>
      <c r="AC470" s="3"/>
      <c r="AD470" s="3"/>
      <c r="AE470" s="3"/>
      <c r="AF470" s="1"/>
      <c r="AG470" s="1"/>
      <c r="AH470" s="1"/>
      <c r="AI470" s="1"/>
      <c r="AJ470" s="1"/>
      <c r="AK470" s="1"/>
      <c r="AL470" s="1"/>
      <c r="AM470" s="86"/>
      <c r="AN470" s="1"/>
      <c r="AO470" s="1"/>
      <c r="AP470" s="1"/>
      <c r="AQ470" s="86"/>
      <c r="AR470" s="9"/>
      <c r="AS470" s="9"/>
      <c r="AT470" s="9"/>
      <c r="AU470" s="9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  <c r="BL470" s="1"/>
      <c r="BM470" s="1"/>
      <c r="BN470" s="1"/>
      <c r="BO470" s="1"/>
      <c r="BP470" s="1"/>
      <c r="BQ470" s="1"/>
      <c r="BR470" s="1"/>
      <c r="BS470" s="1"/>
      <c r="BT470" s="1"/>
      <c r="BU470" s="1"/>
      <c r="BV470" s="1"/>
      <c r="BW470" s="1"/>
      <c r="BX470" s="1"/>
      <c r="BY470" s="1"/>
      <c r="BZ470" s="1"/>
      <c r="CA470" s="1"/>
      <c r="CB470" s="1"/>
      <c r="CC470" s="1"/>
    </row>
    <row r="471" spans="1:81" ht="18.75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86"/>
      <c r="T471" s="1"/>
      <c r="U471" s="1"/>
      <c r="V471" s="89"/>
      <c r="W471" s="3"/>
      <c r="X471" s="3"/>
      <c r="Y471" s="3"/>
      <c r="Z471" s="3"/>
      <c r="AA471" s="3"/>
      <c r="AB471" s="3"/>
      <c r="AC471" s="3"/>
      <c r="AD471" s="3"/>
      <c r="AE471" s="3"/>
      <c r="AF471" s="1"/>
      <c r="AG471" s="1"/>
      <c r="AH471" s="1"/>
      <c r="AI471" s="1"/>
      <c r="AJ471" s="1"/>
      <c r="AK471" s="1"/>
      <c r="AL471" s="1"/>
      <c r="AM471" s="86"/>
      <c r="AN471" s="1"/>
      <c r="AO471" s="1"/>
      <c r="AP471" s="1"/>
      <c r="AQ471" s="86"/>
      <c r="AR471" s="9"/>
      <c r="AS471" s="9"/>
      <c r="AT471" s="9"/>
      <c r="AU471" s="9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  <c r="BL471" s="1"/>
      <c r="BM471" s="1"/>
      <c r="BN471" s="1"/>
      <c r="BO471" s="1"/>
      <c r="BP471" s="1"/>
      <c r="BQ471" s="1"/>
      <c r="BR471" s="1"/>
      <c r="BS471" s="1"/>
      <c r="BT471" s="1"/>
      <c r="BU471" s="1"/>
      <c r="BV471" s="1"/>
      <c r="BW471" s="1"/>
      <c r="BX471" s="1"/>
      <c r="BY471" s="1"/>
      <c r="BZ471" s="1"/>
      <c r="CA471" s="1"/>
      <c r="CB471" s="1"/>
      <c r="CC471" s="1"/>
    </row>
    <row r="472" spans="1:81" ht="18.75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86"/>
      <c r="T472" s="1"/>
      <c r="U472" s="1"/>
      <c r="V472" s="89"/>
      <c r="W472" s="3"/>
      <c r="X472" s="3"/>
      <c r="Y472" s="3"/>
      <c r="Z472" s="3"/>
      <c r="AA472" s="3"/>
      <c r="AB472" s="3"/>
      <c r="AC472" s="3"/>
      <c r="AD472" s="3"/>
      <c r="AE472" s="3"/>
      <c r="AF472" s="1"/>
      <c r="AG472" s="1"/>
      <c r="AH472" s="1"/>
      <c r="AI472" s="1"/>
      <c r="AJ472" s="1"/>
      <c r="AK472" s="1"/>
      <c r="AL472" s="1"/>
      <c r="AM472" s="86"/>
      <c r="AN472" s="1"/>
      <c r="AO472" s="1"/>
      <c r="AP472" s="1"/>
      <c r="AQ472" s="86"/>
      <c r="AR472" s="9"/>
      <c r="AS472" s="9"/>
      <c r="AT472" s="9"/>
      <c r="AU472" s="9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  <c r="BL472" s="1"/>
      <c r="BM472" s="1"/>
      <c r="BN472" s="1"/>
      <c r="BO472" s="1"/>
      <c r="BP472" s="1"/>
      <c r="BQ472" s="1"/>
      <c r="BR472" s="1"/>
      <c r="BS472" s="1"/>
      <c r="BT472" s="1"/>
      <c r="BU472" s="1"/>
      <c r="BV472" s="1"/>
      <c r="BW472" s="1"/>
      <c r="BX472" s="1"/>
      <c r="BY472" s="1"/>
      <c r="BZ472" s="1"/>
      <c r="CA472" s="1"/>
      <c r="CB472" s="1"/>
      <c r="CC472" s="1"/>
    </row>
    <row r="473" spans="1:81" ht="18.75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86"/>
      <c r="T473" s="1"/>
      <c r="U473" s="1"/>
      <c r="V473" s="89"/>
      <c r="W473" s="3"/>
      <c r="X473" s="3"/>
      <c r="Y473" s="3"/>
      <c r="Z473" s="3"/>
      <c r="AA473" s="3"/>
      <c r="AB473" s="3"/>
      <c r="AC473" s="3"/>
      <c r="AD473" s="3"/>
      <c r="AE473" s="3"/>
      <c r="AF473" s="1"/>
      <c r="AG473" s="1"/>
      <c r="AH473" s="1"/>
      <c r="AI473" s="1"/>
      <c r="AJ473" s="1"/>
      <c r="AK473" s="1"/>
      <c r="AL473" s="1"/>
      <c r="AM473" s="86"/>
      <c r="AN473" s="1"/>
      <c r="AO473" s="1"/>
      <c r="AP473" s="1"/>
      <c r="AQ473" s="86"/>
      <c r="AR473" s="9"/>
      <c r="AS473" s="9"/>
      <c r="AT473" s="9"/>
      <c r="AU473" s="9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  <c r="BL473" s="1"/>
      <c r="BM473" s="1"/>
      <c r="BN473" s="1"/>
      <c r="BO473" s="1"/>
      <c r="BP473" s="1"/>
      <c r="BQ473" s="1"/>
      <c r="BR473" s="1"/>
      <c r="BS473" s="1"/>
      <c r="BT473" s="1"/>
      <c r="BU473" s="1"/>
      <c r="BV473" s="1"/>
      <c r="BW473" s="1"/>
      <c r="BX473" s="1"/>
      <c r="BY473" s="1"/>
      <c r="BZ473" s="1"/>
      <c r="CA473" s="1"/>
      <c r="CB473" s="1"/>
      <c r="CC473" s="1"/>
    </row>
    <row r="474" spans="1:81" ht="18.75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86"/>
      <c r="T474" s="1"/>
      <c r="U474" s="1"/>
      <c r="V474" s="89"/>
      <c r="W474" s="3"/>
      <c r="X474" s="3"/>
      <c r="Y474" s="3"/>
      <c r="Z474" s="3"/>
      <c r="AA474" s="3"/>
      <c r="AB474" s="3"/>
      <c r="AC474" s="3"/>
      <c r="AD474" s="3"/>
      <c r="AE474" s="3"/>
      <c r="AF474" s="1"/>
      <c r="AG474" s="1"/>
      <c r="AH474" s="1"/>
      <c r="AI474" s="1"/>
      <c r="AJ474" s="1"/>
      <c r="AK474" s="1"/>
      <c r="AL474" s="1"/>
      <c r="AM474" s="86"/>
      <c r="AN474" s="1"/>
      <c r="AO474" s="1"/>
      <c r="AP474" s="1"/>
      <c r="AQ474" s="86"/>
      <c r="AR474" s="9"/>
      <c r="AS474" s="9"/>
      <c r="AT474" s="9"/>
      <c r="AU474" s="9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  <c r="BL474" s="1"/>
      <c r="BM474" s="1"/>
      <c r="BN474" s="1"/>
      <c r="BO474" s="1"/>
      <c r="BP474" s="1"/>
      <c r="BQ474" s="1"/>
      <c r="BR474" s="1"/>
      <c r="BS474" s="1"/>
      <c r="BT474" s="1"/>
      <c r="BU474" s="1"/>
      <c r="BV474" s="1"/>
      <c r="BW474" s="1"/>
      <c r="BX474" s="1"/>
      <c r="BY474" s="1"/>
      <c r="BZ474" s="1"/>
      <c r="CA474" s="1"/>
      <c r="CB474" s="1"/>
      <c r="CC474" s="1"/>
    </row>
    <row r="475" spans="1:81" ht="18.75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86"/>
      <c r="T475" s="1"/>
      <c r="U475" s="1"/>
      <c r="V475" s="89"/>
      <c r="W475" s="3"/>
      <c r="X475" s="3"/>
      <c r="Y475" s="3"/>
      <c r="Z475" s="3"/>
      <c r="AA475" s="3"/>
      <c r="AB475" s="3"/>
      <c r="AC475" s="3"/>
      <c r="AD475" s="3"/>
      <c r="AE475" s="3"/>
      <c r="AF475" s="1"/>
      <c r="AG475" s="1"/>
      <c r="AH475" s="1"/>
      <c r="AI475" s="1"/>
      <c r="AJ475" s="1"/>
      <c r="AK475" s="1"/>
      <c r="AL475" s="1"/>
      <c r="AM475" s="86"/>
      <c r="AN475" s="1"/>
      <c r="AO475" s="1"/>
      <c r="AP475" s="1"/>
      <c r="AQ475" s="86"/>
      <c r="AR475" s="9"/>
      <c r="AS475" s="9"/>
      <c r="AT475" s="9"/>
      <c r="AU475" s="9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  <c r="BL475" s="1"/>
      <c r="BM475" s="1"/>
      <c r="BN475" s="1"/>
      <c r="BO475" s="1"/>
      <c r="BP475" s="1"/>
      <c r="BQ475" s="1"/>
      <c r="BR475" s="1"/>
      <c r="BS475" s="1"/>
      <c r="BT475" s="1"/>
      <c r="BU475" s="1"/>
      <c r="BV475" s="1"/>
      <c r="BW475" s="1"/>
      <c r="BX475" s="1"/>
      <c r="BY475" s="1"/>
      <c r="BZ475" s="1"/>
      <c r="CA475" s="1"/>
      <c r="CB475" s="1"/>
      <c r="CC475" s="1"/>
    </row>
    <row r="476" spans="1:81" ht="18.75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86"/>
      <c r="T476" s="1"/>
      <c r="U476" s="1"/>
      <c r="V476" s="89"/>
      <c r="W476" s="3"/>
      <c r="X476" s="3"/>
      <c r="Y476" s="3"/>
      <c r="Z476" s="3"/>
      <c r="AA476" s="3"/>
      <c r="AB476" s="3"/>
      <c r="AC476" s="3"/>
      <c r="AD476" s="3"/>
      <c r="AE476" s="3"/>
      <c r="AF476" s="1"/>
      <c r="AG476" s="1"/>
      <c r="AH476" s="1"/>
      <c r="AI476" s="1"/>
      <c r="AJ476" s="1"/>
      <c r="AK476" s="1"/>
      <c r="AL476" s="1"/>
      <c r="AM476" s="86"/>
      <c r="AN476" s="1"/>
      <c r="AO476" s="1"/>
      <c r="AP476" s="1"/>
      <c r="AQ476" s="86"/>
      <c r="AR476" s="9"/>
      <c r="AS476" s="9"/>
      <c r="AT476" s="9"/>
      <c r="AU476" s="9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  <c r="BL476" s="1"/>
      <c r="BM476" s="1"/>
      <c r="BN476" s="1"/>
      <c r="BO476" s="1"/>
      <c r="BP476" s="1"/>
      <c r="BQ476" s="1"/>
      <c r="BR476" s="1"/>
      <c r="BS476" s="1"/>
      <c r="BT476" s="1"/>
      <c r="BU476" s="1"/>
      <c r="BV476" s="1"/>
      <c r="BW476" s="1"/>
      <c r="BX476" s="1"/>
      <c r="BY476" s="1"/>
      <c r="BZ476" s="1"/>
      <c r="CA476" s="1"/>
      <c r="CB476" s="1"/>
      <c r="CC476" s="1"/>
    </row>
    <row r="477" spans="1:81" ht="18.75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86"/>
      <c r="T477" s="1"/>
      <c r="U477" s="1"/>
      <c r="V477" s="89"/>
      <c r="W477" s="3"/>
      <c r="X477" s="3"/>
      <c r="Y477" s="3"/>
      <c r="Z477" s="3"/>
      <c r="AA477" s="3"/>
      <c r="AB477" s="3"/>
      <c r="AC477" s="3"/>
      <c r="AD477" s="3"/>
      <c r="AE477" s="3"/>
      <c r="AF477" s="1"/>
      <c r="AG477" s="1"/>
      <c r="AH477" s="1"/>
      <c r="AI477" s="1"/>
      <c r="AJ477" s="1"/>
      <c r="AK477" s="1"/>
      <c r="AL477" s="1"/>
      <c r="AM477" s="86"/>
      <c r="AN477" s="1"/>
      <c r="AO477" s="1"/>
      <c r="AP477" s="1"/>
      <c r="AQ477" s="86"/>
      <c r="AR477" s="9"/>
      <c r="AS477" s="9"/>
      <c r="AT477" s="9"/>
      <c r="AU477" s="9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  <c r="BL477" s="1"/>
      <c r="BM477" s="1"/>
      <c r="BN477" s="1"/>
      <c r="BO477" s="1"/>
      <c r="BP477" s="1"/>
      <c r="BQ477" s="1"/>
      <c r="BR477" s="1"/>
      <c r="BS477" s="1"/>
      <c r="BT477" s="1"/>
      <c r="BU477" s="1"/>
      <c r="BV477" s="1"/>
      <c r="BW477" s="1"/>
      <c r="BX477" s="1"/>
      <c r="BY477" s="1"/>
      <c r="BZ477" s="1"/>
      <c r="CA477" s="1"/>
      <c r="CB477" s="1"/>
      <c r="CC477" s="1"/>
    </row>
    <row r="478" spans="1:81" ht="18.75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86"/>
      <c r="T478" s="1"/>
      <c r="U478" s="1"/>
      <c r="V478" s="89"/>
      <c r="W478" s="3"/>
      <c r="X478" s="3"/>
      <c r="Y478" s="3"/>
      <c r="Z478" s="3"/>
      <c r="AA478" s="3"/>
      <c r="AB478" s="3"/>
      <c r="AC478" s="3"/>
      <c r="AD478" s="3"/>
      <c r="AE478" s="3"/>
      <c r="AF478" s="1"/>
      <c r="AG478" s="1"/>
      <c r="AH478" s="1"/>
      <c r="AI478" s="1"/>
      <c r="AJ478" s="1"/>
      <c r="AK478" s="1"/>
      <c r="AL478" s="1"/>
      <c r="AM478" s="86"/>
      <c r="AN478" s="1"/>
      <c r="AO478" s="1"/>
      <c r="AP478" s="1"/>
      <c r="AQ478" s="86"/>
      <c r="AR478" s="9"/>
      <c r="AS478" s="9"/>
      <c r="AT478" s="9"/>
      <c r="AU478" s="9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  <c r="BL478" s="1"/>
      <c r="BM478" s="1"/>
      <c r="BN478" s="1"/>
      <c r="BO478" s="1"/>
      <c r="BP478" s="1"/>
      <c r="BQ478" s="1"/>
      <c r="BR478" s="1"/>
      <c r="BS478" s="1"/>
      <c r="BT478" s="1"/>
      <c r="BU478" s="1"/>
      <c r="BV478" s="1"/>
      <c r="BW478" s="1"/>
      <c r="BX478" s="1"/>
      <c r="BY478" s="1"/>
      <c r="BZ478" s="1"/>
      <c r="CA478" s="1"/>
      <c r="CB478" s="1"/>
      <c r="CC478" s="1"/>
    </row>
    <row r="479" spans="1:81" ht="18.75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86"/>
      <c r="T479" s="1"/>
      <c r="U479" s="1"/>
      <c r="V479" s="89"/>
      <c r="W479" s="3"/>
      <c r="X479" s="3"/>
      <c r="Y479" s="3"/>
      <c r="Z479" s="3"/>
      <c r="AA479" s="3"/>
      <c r="AB479" s="3"/>
      <c r="AC479" s="3"/>
      <c r="AD479" s="3"/>
      <c r="AE479" s="3"/>
      <c r="AF479" s="1"/>
      <c r="AG479" s="1"/>
      <c r="AH479" s="1"/>
      <c r="AI479" s="1"/>
      <c r="AJ479" s="1"/>
      <c r="AK479" s="1"/>
      <c r="AL479" s="1"/>
      <c r="AM479" s="86"/>
      <c r="AN479" s="1"/>
      <c r="AO479" s="1"/>
      <c r="AP479" s="1"/>
      <c r="AQ479" s="86"/>
      <c r="AR479" s="9"/>
      <c r="AS479" s="9"/>
      <c r="AT479" s="9"/>
      <c r="AU479" s="9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  <c r="BL479" s="1"/>
      <c r="BM479" s="1"/>
      <c r="BN479" s="1"/>
      <c r="BO479" s="1"/>
      <c r="BP479" s="1"/>
      <c r="BQ479" s="1"/>
      <c r="BR479" s="1"/>
      <c r="BS479" s="1"/>
      <c r="BT479" s="1"/>
      <c r="BU479" s="1"/>
      <c r="BV479" s="1"/>
      <c r="BW479" s="1"/>
      <c r="BX479" s="1"/>
      <c r="BY479" s="1"/>
      <c r="BZ479" s="1"/>
      <c r="CA479" s="1"/>
      <c r="CB479" s="1"/>
      <c r="CC479" s="1"/>
    </row>
    <row r="480" spans="1:81" ht="18.75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86"/>
      <c r="T480" s="1"/>
      <c r="U480" s="1"/>
      <c r="V480" s="89"/>
      <c r="W480" s="3"/>
      <c r="X480" s="3"/>
      <c r="Y480" s="3"/>
      <c r="Z480" s="3"/>
      <c r="AA480" s="3"/>
      <c r="AB480" s="3"/>
      <c r="AC480" s="3"/>
      <c r="AD480" s="3"/>
      <c r="AE480" s="3"/>
      <c r="AF480" s="1"/>
      <c r="AG480" s="1"/>
      <c r="AH480" s="1"/>
      <c r="AI480" s="1"/>
      <c r="AJ480" s="1"/>
      <c r="AK480" s="1"/>
      <c r="AL480" s="1"/>
      <c r="AM480" s="86"/>
      <c r="AN480" s="1"/>
      <c r="AO480" s="1"/>
      <c r="AP480" s="1"/>
      <c r="AQ480" s="86"/>
      <c r="AR480" s="9"/>
      <c r="AS480" s="9"/>
      <c r="AT480" s="9"/>
      <c r="AU480" s="9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  <c r="BL480" s="1"/>
      <c r="BM480" s="1"/>
      <c r="BN480" s="1"/>
      <c r="BO480" s="1"/>
      <c r="BP480" s="1"/>
      <c r="BQ480" s="1"/>
      <c r="BR480" s="1"/>
      <c r="BS480" s="1"/>
      <c r="BT480" s="1"/>
      <c r="BU480" s="1"/>
      <c r="BV480" s="1"/>
      <c r="BW480" s="1"/>
      <c r="BX480" s="1"/>
      <c r="BY480" s="1"/>
      <c r="BZ480" s="1"/>
      <c r="CA480" s="1"/>
      <c r="CB480" s="1"/>
      <c r="CC480" s="1"/>
    </row>
    <row r="481" spans="1:81" ht="18.75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86"/>
      <c r="T481" s="1"/>
      <c r="U481" s="1"/>
      <c r="V481" s="89"/>
      <c r="W481" s="3"/>
      <c r="X481" s="3"/>
      <c r="Y481" s="3"/>
      <c r="Z481" s="3"/>
      <c r="AA481" s="3"/>
      <c r="AB481" s="3"/>
      <c r="AC481" s="3"/>
      <c r="AD481" s="3"/>
      <c r="AE481" s="3"/>
      <c r="AF481" s="1"/>
      <c r="AG481" s="1"/>
      <c r="AH481" s="1"/>
      <c r="AI481" s="1"/>
      <c r="AJ481" s="1"/>
      <c r="AK481" s="1"/>
      <c r="AL481" s="1"/>
      <c r="AM481" s="86"/>
      <c r="AN481" s="1"/>
      <c r="AO481" s="1"/>
      <c r="AP481" s="1"/>
      <c r="AQ481" s="86"/>
      <c r="AR481" s="9"/>
      <c r="AS481" s="9"/>
      <c r="AT481" s="9"/>
      <c r="AU481" s="9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  <c r="BL481" s="1"/>
      <c r="BM481" s="1"/>
      <c r="BN481" s="1"/>
      <c r="BO481" s="1"/>
      <c r="BP481" s="1"/>
      <c r="BQ481" s="1"/>
      <c r="BR481" s="1"/>
      <c r="BS481" s="1"/>
      <c r="BT481" s="1"/>
      <c r="BU481" s="1"/>
      <c r="BV481" s="1"/>
      <c r="BW481" s="1"/>
      <c r="BX481" s="1"/>
      <c r="BY481" s="1"/>
      <c r="BZ481" s="1"/>
      <c r="CA481" s="1"/>
      <c r="CB481" s="1"/>
      <c r="CC481" s="1"/>
    </row>
    <row r="482" spans="1:81" ht="18.75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86"/>
      <c r="T482" s="1"/>
      <c r="U482" s="1"/>
      <c r="V482" s="89"/>
      <c r="W482" s="3"/>
      <c r="X482" s="3"/>
      <c r="Y482" s="3"/>
      <c r="Z482" s="3"/>
      <c r="AA482" s="3"/>
      <c r="AB482" s="3"/>
      <c r="AC482" s="3"/>
      <c r="AD482" s="3"/>
      <c r="AE482" s="3"/>
      <c r="AF482" s="1"/>
      <c r="AG482" s="1"/>
      <c r="AH482" s="1"/>
      <c r="AI482" s="1"/>
      <c r="AJ482" s="1"/>
      <c r="AK482" s="1"/>
      <c r="AL482" s="1"/>
      <c r="AM482" s="86"/>
      <c r="AN482" s="1"/>
      <c r="AO482" s="1"/>
      <c r="AP482" s="1"/>
      <c r="AQ482" s="86"/>
      <c r="AR482" s="9"/>
      <c r="AS482" s="9"/>
      <c r="AT482" s="9"/>
      <c r="AU482" s="9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  <c r="BL482" s="1"/>
      <c r="BM482" s="1"/>
      <c r="BN482" s="1"/>
      <c r="BO482" s="1"/>
      <c r="BP482" s="1"/>
      <c r="BQ482" s="1"/>
      <c r="BR482" s="1"/>
      <c r="BS482" s="1"/>
      <c r="BT482" s="1"/>
      <c r="BU482" s="1"/>
      <c r="BV482" s="1"/>
      <c r="BW482" s="1"/>
      <c r="BX482" s="1"/>
      <c r="BY482" s="1"/>
      <c r="BZ482" s="1"/>
      <c r="CA482" s="1"/>
      <c r="CB482" s="1"/>
      <c r="CC482" s="1"/>
    </row>
    <row r="483" spans="1:81" ht="18.75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86"/>
      <c r="T483" s="1"/>
      <c r="U483" s="1"/>
      <c r="V483" s="89"/>
      <c r="W483" s="3"/>
      <c r="X483" s="3"/>
      <c r="Y483" s="3"/>
      <c r="Z483" s="3"/>
      <c r="AA483" s="3"/>
      <c r="AB483" s="3"/>
      <c r="AC483" s="3"/>
      <c r="AD483" s="3"/>
      <c r="AE483" s="3"/>
      <c r="AF483" s="1"/>
      <c r="AG483" s="1"/>
      <c r="AH483" s="1"/>
      <c r="AI483" s="1"/>
      <c r="AJ483" s="1"/>
      <c r="AK483" s="1"/>
      <c r="AL483" s="1"/>
      <c r="AM483" s="86"/>
      <c r="AN483" s="1"/>
      <c r="AO483" s="1"/>
      <c r="AP483" s="1"/>
      <c r="AQ483" s="86"/>
      <c r="AR483" s="9"/>
      <c r="AS483" s="9"/>
      <c r="AT483" s="9"/>
      <c r="AU483" s="9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  <c r="BL483" s="1"/>
      <c r="BM483" s="1"/>
      <c r="BN483" s="1"/>
      <c r="BO483" s="1"/>
      <c r="BP483" s="1"/>
      <c r="BQ483" s="1"/>
      <c r="BR483" s="1"/>
      <c r="BS483" s="1"/>
      <c r="BT483" s="1"/>
      <c r="BU483" s="1"/>
      <c r="BV483" s="1"/>
      <c r="BW483" s="1"/>
      <c r="BX483" s="1"/>
      <c r="BY483" s="1"/>
      <c r="BZ483" s="1"/>
      <c r="CA483" s="1"/>
      <c r="CB483" s="1"/>
      <c r="CC483" s="1"/>
    </row>
    <row r="484" spans="1:81" ht="18.75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86"/>
      <c r="T484" s="1"/>
      <c r="U484" s="1"/>
      <c r="V484" s="89"/>
      <c r="W484" s="3"/>
      <c r="X484" s="3"/>
      <c r="Y484" s="3"/>
      <c r="Z484" s="3"/>
      <c r="AA484" s="3"/>
      <c r="AB484" s="3"/>
      <c r="AC484" s="3"/>
      <c r="AD484" s="3"/>
      <c r="AE484" s="3"/>
      <c r="AF484" s="1"/>
      <c r="AG484" s="1"/>
      <c r="AH484" s="1"/>
      <c r="AI484" s="1"/>
      <c r="AJ484" s="1"/>
      <c r="AK484" s="1"/>
      <c r="AL484" s="1"/>
      <c r="AM484" s="86"/>
      <c r="AN484" s="1"/>
      <c r="AO484" s="1"/>
      <c r="AP484" s="1"/>
      <c r="AQ484" s="86"/>
      <c r="AR484" s="9"/>
      <c r="AS484" s="9"/>
      <c r="AT484" s="9"/>
      <c r="AU484" s="9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  <c r="BL484" s="1"/>
      <c r="BM484" s="1"/>
      <c r="BN484" s="1"/>
      <c r="BO484" s="1"/>
      <c r="BP484" s="1"/>
      <c r="BQ484" s="1"/>
      <c r="BR484" s="1"/>
      <c r="BS484" s="1"/>
      <c r="BT484" s="1"/>
      <c r="BU484" s="1"/>
      <c r="BV484" s="1"/>
      <c r="BW484" s="1"/>
      <c r="BX484" s="1"/>
      <c r="BY484" s="1"/>
      <c r="BZ484" s="1"/>
      <c r="CA484" s="1"/>
      <c r="CB484" s="1"/>
      <c r="CC484" s="1"/>
    </row>
    <row r="485" spans="1:81" ht="18.75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86"/>
      <c r="T485" s="1"/>
      <c r="U485" s="1"/>
      <c r="V485" s="89"/>
      <c r="W485" s="3"/>
      <c r="X485" s="3"/>
      <c r="Y485" s="3"/>
      <c r="Z485" s="3"/>
      <c r="AA485" s="3"/>
      <c r="AB485" s="3"/>
      <c r="AC485" s="3"/>
      <c r="AD485" s="3"/>
      <c r="AE485" s="3"/>
      <c r="AF485" s="1"/>
      <c r="AG485" s="1"/>
      <c r="AH485" s="1"/>
      <c r="AI485" s="1"/>
      <c r="AJ485" s="1"/>
      <c r="AK485" s="1"/>
      <c r="AL485" s="1"/>
      <c r="AM485" s="86"/>
      <c r="AN485" s="1"/>
      <c r="AO485" s="1"/>
      <c r="AP485" s="1"/>
      <c r="AQ485" s="86"/>
      <c r="AR485" s="9"/>
      <c r="AS485" s="9"/>
      <c r="AT485" s="9"/>
      <c r="AU485" s="9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  <c r="BL485" s="1"/>
      <c r="BM485" s="1"/>
      <c r="BN485" s="1"/>
      <c r="BO485" s="1"/>
      <c r="BP485" s="1"/>
      <c r="BQ485" s="1"/>
      <c r="BR485" s="1"/>
      <c r="BS485" s="1"/>
      <c r="BT485" s="1"/>
      <c r="BU485" s="1"/>
      <c r="BV485" s="1"/>
      <c r="BW485" s="1"/>
      <c r="BX485" s="1"/>
      <c r="BY485" s="1"/>
      <c r="BZ485" s="1"/>
      <c r="CA485" s="1"/>
      <c r="CB485" s="1"/>
      <c r="CC485" s="1"/>
    </row>
    <row r="486" spans="1:81" ht="18.75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86"/>
      <c r="T486" s="1"/>
      <c r="U486" s="1"/>
      <c r="V486" s="89"/>
      <c r="W486" s="3"/>
      <c r="X486" s="3"/>
      <c r="Y486" s="3"/>
      <c r="Z486" s="3"/>
      <c r="AA486" s="3"/>
      <c r="AB486" s="3"/>
      <c r="AC486" s="3"/>
      <c r="AD486" s="3"/>
      <c r="AE486" s="3"/>
      <c r="AF486" s="1"/>
      <c r="AG486" s="1"/>
      <c r="AH486" s="1"/>
      <c r="AI486" s="1"/>
      <c r="AJ486" s="1"/>
      <c r="AK486" s="1"/>
      <c r="AL486" s="1"/>
      <c r="AM486" s="86"/>
      <c r="AN486" s="1"/>
      <c r="AO486" s="1"/>
      <c r="AP486" s="1"/>
      <c r="AQ486" s="86"/>
      <c r="AR486" s="9"/>
      <c r="AS486" s="9"/>
      <c r="AT486" s="9"/>
      <c r="AU486" s="9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  <c r="BL486" s="1"/>
      <c r="BM486" s="1"/>
      <c r="BN486" s="1"/>
      <c r="BO486" s="1"/>
      <c r="BP486" s="1"/>
      <c r="BQ486" s="1"/>
      <c r="BR486" s="1"/>
      <c r="BS486" s="1"/>
      <c r="BT486" s="1"/>
      <c r="BU486" s="1"/>
      <c r="BV486" s="1"/>
      <c r="BW486" s="1"/>
      <c r="BX486" s="1"/>
      <c r="BY486" s="1"/>
      <c r="BZ486" s="1"/>
      <c r="CA486" s="1"/>
      <c r="CB486" s="1"/>
      <c r="CC486" s="1"/>
    </row>
    <row r="487" spans="1:81" ht="18.75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86"/>
      <c r="T487" s="1"/>
      <c r="U487" s="1"/>
      <c r="V487" s="89"/>
      <c r="W487" s="3"/>
      <c r="X487" s="3"/>
      <c r="Y487" s="3"/>
      <c r="Z487" s="3"/>
      <c r="AA487" s="3"/>
      <c r="AB487" s="3"/>
      <c r="AC487" s="3"/>
      <c r="AD487" s="3"/>
      <c r="AE487" s="3"/>
      <c r="AF487" s="1"/>
      <c r="AG487" s="1"/>
      <c r="AH487" s="1"/>
      <c r="AI487" s="1"/>
      <c r="AJ487" s="1"/>
      <c r="AK487" s="1"/>
      <c r="AL487" s="1"/>
      <c r="AM487" s="86"/>
      <c r="AN487" s="1"/>
      <c r="AO487" s="1"/>
      <c r="AP487" s="1"/>
      <c r="AQ487" s="86"/>
      <c r="AR487" s="9"/>
      <c r="AS487" s="9"/>
      <c r="AT487" s="9"/>
      <c r="AU487" s="9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  <c r="BL487" s="1"/>
      <c r="BM487" s="1"/>
      <c r="BN487" s="1"/>
      <c r="BO487" s="1"/>
      <c r="BP487" s="1"/>
      <c r="BQ487" s="1"/>
      <c r="BR487" s="1"/>
      <c r="BS487" s="1"/>
      <c r="BT487" s="1"/>
      <c r="BU487" s="1"/>
      <c r="BV487" s="1"/>
      <c r="BW487" s="1"/>
      <c r="BX487" s="1"/>
      <c r="BY487" s="1"/>
      <c r="BZ487" s="1"/>
      <c r="CA487" s="1"/>
      <c r="CB487" s="1"/>
      <c r="CC487" s="1"/>
    </row>
    <row r="488" spans="1:81" ht="18.75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86"/>
      <c r="T488" s="1"/>
      <c r="U488" s="1"/>
      <c r="V488" s="89"/>
      <c r="W488" s="3"/>
      <c r="X488" s="3"/>
      <c r="Y488" s="3"/>
      <c r="Z488" s="3"/>
      <c r="AA488" s="3"/>
      <c r="AB488" s="3"/>
      <c r="AC488" s="3"/>
      <c r="AD488" s="3"/>
      <c r="AE488" s="3"/>
      <c r="AF488" s="1"/>
      <c r="AG488" s="1"/>
      <c r="AH488" s="1"/>
      <c r="AI488" s="1"/>
      <c r="AJ488" s="1"/>
      <c r="AK488" s="1"/>
      <c r="AL488" s="1"/>
      <c r="AM488" s="86"/>
      <c r="AN488" s="1"/>
      <c r="AO488" s="1"/>
      <c r="AP488" s="1"/>
      <c r="AQ488" s="86"/>
      <c r="AR488" s="9"/>
      <c r="AS488" s="9"/>
      <c r="AT488" s="9"/>
      <c r="AU488" s="9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  <c r="BL488" s="1"/>
      <c r="BM488" s="1"/>
      <c r="BN488" s="1"/>
      <c r="BO488" s="1"/>
      <c r="BP488" s="1"/>
      <c r="BQ488" s="1"/>
      <c r="BR488" s="1"/>
      <c r="BS488" s="1"/>
      <c r="BT488" s="1"/>
      <c r="BU488" s="1"/>
      <c r="BV488" s="1"/>
      <c r="BW488" s="1"/>
      <c r="BX488" s="1"/>
      <c r="BY488" s="1"/>
      <c r="BZ488" s="1"/>
      <c r="CA488" s="1"/>
      <c r="CB488" s="1"/>
      <c r="CC488" s="1"/>
    </row>
    <row r="489" spans="1:81" ht="18.75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86"/>
      <c r="T489" s="1"/>
      <c r="U489" s="1"/>
      <c r="V489" s="89"/>
      <c r="W489" s="3"/>
      <c r="X489" s="3"/>
      <c r="Y489" s="3"/>
      <c r="Z489" s="3"/>
      <c r="AA489" s="3"/>
      <c r="AB489" s="3"/>
      <c r="AC489" s="3"/>
      <c r="AD489" s="3"/>
      <c r="AE489" s="3"/>
      <c r="AF489" s="1"/>
      <c r="AG489" s="1"/>
      <c r="AH489" s="1"/>
      <c r="AI489" s="1"/>
      <c r="AJ489" s="1"/>
      <c r="AK489" s="1"/>
      <c r="AL489" s="1"/>
      <c r="AM489" s="86"/>
      <c r="AN489" s="1"/>
      <c r="AO489" s="1"/>
      <c r="AP489" s="1"/>
      <c r="AQ489" s="86"/>
      <c r="AR489" s="9"/>
      <c r="AS489" s="9"/>
      <c r="AT489" s="9"/>
      <c r="AU489" s="9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  <c r="BL489" s="1"/>
      <c r="BM489" s="1"/>
      <c r="BN489" s="1"/>
      <c r="BO489" s="1"/>
      <c r="BP489" s="1"/>
      <c r="BQ489" s="1"/>
      <c r="BR489" s="1"/>
      <c r="BS489" s="1"/>
      <c r="BT489" s="1"/>
      <c r="BU489" s="1"/>
      <c r="BV489" s="1"/>
      <c r="BW489" s="1"/>
      <c r="BX489" s="1"/>
      <c r="BY489" s="1"/>
      <c r="BZ489" s="1"/>
      <c r="CA489" s="1"/>
      <c r="CB489" s="1"/>
      <c r="CC489" s="1"/>
    </row>
    <row r="490" spans="1:81" ht="18.75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86"/>
      <c r="T490" s="1"/>
      <c r="U490" s="1"/>
      <c r="V490" s="89"/>
      <c r="W490" s="3"/>
      <c r="X490" s="3"/>
      <c r="Y490" s="3"/>
      <c r="Z490" s="3"/>
      <c r="AA490" s="3"/>
      <c r="AB490" s="3"/>
      <c r="AC490" s="3"/>
      <c r="AD490" s="3"/>
      <c r="AE490" s="3"/>
      <c r="AF490" s="1"/>
      <c r="AG490" s="1"/>
      <c r="AH490" s="1"/>
      <c r="AI490" s="1"/>
      <c r="AJ490" s="1"/>
      <c r="AK490" s="1"/>
      <c r="AL490" s="1"/>
      <c r="AM490" s="86"/>
      <c r="AN490" s="1"/>
      <c r="AO490" s="1"/>
      <c r="AP490" s="1"/>
      <c r="AQ490" s="86"/>
      <c r="AR490" s="9"/>
      <c r="AS490" s="9"/>
      <c r="AT490" s="9"/>
      <c r="AU490" s="9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  <c r="BL490" s="1"/>
      <c r="BM490" s="1"/>
      <c r="BN490" s="1"/>
      <c r="BO490" s="1"/>
      <c r="BP490" s="1"/>
      <c r="BQ490" s="1"/>
      <c r="BR490" s="1"/>
      <c r="BS490" s="1"/>
      <c r="BT490" s="1"/>
      <c r="BU490" s="1"/>
      <c r="BV490" s="1"/>
      <c r="BW490" s="1"/>
      <c r="BX490" s="1"/>
      <c r="BY490" s="1"/>
      <c r="BZ490" s="1"/>
      <c r="CA490" s="1"/>
      <c r="CB490" s="1"/>
      <c r="CC490" s="1"/>
    </row>
    <row r="491" spans="1:81" ht="18.75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86"/>
      <c r="T491" s="1"/>
      <c r="U491" s="1"/>
      <c r="V491" s="89"/>
      <c r="W491" s="3"/>
      <c r="X491" s="3"/>
      <c r="Y491" s="3"/>
      <c r="Z491" s="3"/>
      <c r="AA491" s="3"/>
      <c r="AB491" s="3"/>
      <c r="AC491" s="3"/>
      <c r="AD491" s="3"/>
      <c r="AE491" s="3"/>
      <c r="AF491" s="1"/>
      <c r="AG491" s="1"/>
      <c r="AH491" s="1"/>
      <c r="AI491" s="1"/>
      <c r="AJ491" s="1"/>
      <c r="AK491" s="1"/>
      <c r="AL491" s="1"/>
      <c r="AM491" s="86"/>
      <c r="AN491" s="1"/>
      <c r="AO491" s="1"/>
      <c r="AP491" s="1"/>
      <c r="AQ491" s="86"/>
      <c r="AR491" s="9"/>
      <c r="AS491" s="9"/>
      <c r="AT491" s="9"/>
      <c r="AU491" s="9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  <c r="BL491" s="1"/>
      <c r="BM491" s="1"/>
      <c r="BN491" s="1"/>
      <c r="BO491" s="1"/>
      <c r="BP491" s="1"/>
      <c r="BQ491" s="1"/>
      <c r="BR491" s="1"/>
      <c r="BS491" s="1"/>
      <c r="BT491" s="1"/>
      <c r="BU491" s="1"/>
      <c r="BV491" s="1"/>
      <c r="BW491" s="1"/>
      <c r="BX491" s="1"/>
      <c r="BY491" s="1"/>
      <c r="BZ491" s="1"/>
      <c r="CA491" s="1"/>
      <c r="CB491" s="1"/>
      <c r="CC491" s="1"/>
    </row>
    <row r="492" spans="1:81" ht="18.75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86"/>
      <c r="T492" s="1"/>
      <c r="U492" s="1"/>
      <c r="V492" s="89"/>
      <c r="W492" s="3"/>
      <c r="X492" s="3"/>
      <c r="Y492" s="3"/>
      <c r="Z492" s="3"/>
      <c r="AA492" s="3"/>
      <c r="AB492" s="3"/>
      <c r="AC492" s="3"/>
      <c r="AD492" s="3"/>
      <c r="AE492" s="3"/>
      <c r="AF492" s="1"/>
      <c r="AG492" s="1"/>
      <c r="AH492" s="1"/>
      <c r="AI492" s="1"/>
      <c r="AJ492" s="1"/>
      <c r="AK492" s="1"/>
      <c r="AL492" s="1"/>
      <c r="AM492" s="86"/>
      <c r="AN492" s="1"/>
      <c r="AO492" s="1"/>
      <c r="AP492" s="1"/>
      <c r="AQ492" s="86"/>
      <c r="AR492" s="9"/>
      <c r="AS492" s="9"/>
      <c r="AT492" s="9"/>
      <c r="AU492" s="9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  <c r="BL492" s="1"/>
      <c r="BM492" s="1"/>
      <c r="BN492" s="1"/>
      <c r="BO492" s="1"/>
      <c r="BP492" s="1"/>
      <c r="BQ492" s="1"/>
      <c r="BR492" s="1"/>
      <c r="BS492" s="1"/>
      <c r="BT492" s="1"/>
      <c r="BU492" s="1"/>
      <c r="BV492" s="1"/>
      <c r="BW492" s="1"/>
      <c r="BX492" s="1"/>
      <c r="BY492" s="1"/>
      <c r="BZ492" s="1"/>
      <c r="CA492" s="1"/>
      <c r="CB492" s="1"/>
      <c r="CC492" s="1"/>
    </row>
    <row r="493" spans="1:81" ht="18.75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86"/>
      <c r="T493" s="1"/>
      <c r="U493" s="1"/>
      <c r="V493" s="89"/>
      <c r="W493" s="3"/>
      <c r="X493" s="3"/>
      <c r="Y493" s="3"/>
      <c r="Z493" s="3"/>
      <c r="AA493" s="3"/>
      <c r="AB493" s="3"/>
      <c r="AC493" s="3"/>
      <c r="AD493" s="3"/>
      <c r="AE493" s="3"/>
      <c r="AF493" s="1"/>
      <c r="AG493" s="1"/>
      <c r="AH493" s="1"/>
      <c r="AI493" s="1"/>
      <c r="AJ493" s="1"/>
      <c r="AK493" s="1"/>
      <c r="AL493" s="1"/>
      <c r="AM493" s="86"/>
      <c r="AN493" s="1"/>
      <c r="AO493" s="1"/>
      <c r="AP493" s="1"/>
      <c r="AQ493" s="86"/>
      <c r="AR493" s="9"/>
      <c r="AS493" s="9"/>
      <c r="AT493" s="9"/>
      <c r="AU493" s="9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  <c r="BL493" s="1"/>
      <c r="BM493" s="1"/>
      <c r="BN493" s="1"/>
      <c r="BO493" s="1"/>
      <c r="BP493" s="1"/>
      <c r="BQ493" s="1"/>
      <c r="BR493" s="1"/>
      <c r="BS493" s="1"/>
      <c r="BT493" s="1"/>
      <c r="BU493" s="1"/>
      <c r="BV493" s="1"/>
      <c r="BW493" s="1"/>
      <c r="BX493" s="1"/>
      <c r="BY493" s="1"/>
      <c r="BZ493" s="1"/>
      <c r="CA493" s="1"/>
      <c r="CB493" s="1"/>
      <c r="CC493" s="1"/>
    </row>
    <row r="494" spans="1:81" ht="18.75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86"/>
      <c r="T494" s="1"/>
      <c r="U494" s="1"/>
      <c r="V494" s="89"/>
      <c r="W494" s="3"/>
      <c r="X494" s="3"/>
      <c r="Y494" s="3"/>
      <c r="Z494" s="3"/>
      <c r="AA494" s="3"/>
      <c r="AB494" s="3"/>
      <c r="AC494" s="3"/>
      <c r="AD494" s="3"/>
      <c r="AE494" s="3"/>
      <c r="AF494" s="1"/>
      <c r="AG494" s="1"/>
      <c r="AH494" s="1"/>
      <c r="AI494" s="1"/>
      <c r="AJ494" s="1"/>
      <c r="AK494" s="1"/>
      <c r="AL494" s="1"/>
      <c r="AM494" s="86"/>
      <c r="AN494" s="1"/>
      <c r="AO494" s="1"/>
      <c r="AP494" s="1"/>
      <c r="AQ494" s="86"/>
      <c r="AR494" s="9"/>
      <c r="AS494" s="9"/>
      <c r="AT494" s="9"/>
      <c r="AU494" s="9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  <c r="BL494" s="1"/>
      <c r="BM494" s="1"/>
      <c r="BN494" s="1"/>
      <c r="BO494" s="1"/>
      <c r="BP494" s="1"/>
      <c r="BQ494" s="1"/>
      <c r="BR494" s="1"/>
      <c r="BS494" s="1"/>
      <c r="BT494" s="1"/>
      <c r="BU494" s="1"/>
      <c r="BV494" s="1"/>
      <c r="BW494" s="1"/>
      <c r="BX494" s="1"/>
      <c r="BY494" s="1"/>
      <c r="BZ494" s="1"/>
      <c r="CA494" s="1"/>
      <c r="CB494" s="1"/>
      <c r="CC494" s="1"/>
    </row>
    <row r="495" spans="1:81" ht="18.75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86"/>
      <c r="T495" s="1"/>
      <c r="U495" s="1"/>
      <c r="V495" s="89"/>
      <c r="W495" s="3"/>
      <c r="X495" s="3"/>
      <c r="Y495" s="3"/>
      <c r="Z495" s="3"/>
      <c r="AA495" s="3"/>
      <c r="AB495" s="3"/>
      <c r="AC495" s="3"/>
      <c r="AD495" s="3"/>
      <c r="AE495" s="3"/>
      <c r="AF495" s="1"/>
      <c r="AG495" s="1"/>
      <c r="AH495" s="1"/>
      <c r="AI495" s="1"/>
      <c r="AJ495" s="1"/>
      <c r="AK495" s="1"/>
      <c r="AL495" s="1"/>
      <c r="AM495" s="86"/>
      <c r="AN495" s="1"/>
      <c r="AO495" s="1"/>
      <c r="AP495" s="1"/>
      <c r="AQ495" s="86"/>
      <c r="AR495" s="9"/>
      <c r="AS495" s="9"/>
      <c r="AT495" s="9"/>
      <c r="AU495" s="9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  <c r="BL495" s="1"/>
      <c r="BM495" s="1"/>
      <c r="BN495" s="1"/>
      <c r="BO495" s="1"/>
      <c r="BP495" s="1"/>
      <c r="BQ495" s="1"/>
      <c r="BR495" s="1"/>
      <c r="BS495" s="1"/>
      <c r="BT495" s="1"/>
      <c r="BU495" s="1"/>
      <c r="BV495" s="1"/>
      <c r="BW495" s="1"/>
      <c r="BX495" s="1"/>
      <c r="BY495" s="1"/>
      <c r="BZ495" s="1"/>
      <c r="CA495" s="1"/>
      <c r="CB495" s="1"/>
      <c r="CC495" s="1"/>
    </row>
    <row r="496" spans="1:81" ht="18.75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86"/>
      <c r="T496" s="1"/>
      <c r="U496" s="1"/>
      <c r="V496" s="89"/>
      <c r="W496" s="3"/>
      <c r="X496" s="3"/>
      <c r="Y496" s="3"/>
      <c r="Z496" s="3"/>
      <c r="AA496" s="3"/>
      <c r="AB496" s="3"/>
      <c r="AC496" s="3"/>
      <c r="AD496" s="3"/>
      <c r="AE496" s="3"/>
      <c r="AF496" s="1"/>
      <c r="AG496" s="1"/>
      <c r="AH496" s="1"/>
      <c r="AI496" s="1"/>
      <c r="AJ496" s="1"/>
      <c r="AK496" s="1"/>
      <c r="AL496" s="1"/>
      <c r="AM496" s="86"/>
      <c r="AN496" s="1"/>
      <c r="AO496" s="1"/>
      <c r="AP496" s="1"/>
      <c r="AQ496" s="86"/>
      <c r="AR496" s="9"/>
      <c r="AS496" s="9"/>
      <c r="AT496" s="9"/>
      <c r="AU496" s="9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  <c r="BL496" s="1"/>
      <c r="BM496" s="1"/>
      <c r="BN496" s="1"/>
      <c r="BO496" s="1"/>
      <c r="BP496" s="1"/>
      <c r="BQ496" s="1"/>
      <c r="BR496" s="1"/>
      <c r="BS496" s="1"/>
      <c r="BT496" s="1"/>
      <c r="BU496" s="1"/>
      <c r="BV496" s="1"/>
      <c r="BW496" s="1"/>
      <c r="BX496" s="1"/>
      <c r="BY496" s="1"/>
      <c r="BZ496" s="1"/>
      <c r="CA496" s="1"/>
      <c r="CB496" s="1"/>
      <c r="CC496" s="1"/>
    </row>
    <row r="497" spans="1:81" ht="18.75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86"/>
      <c r="T497" s="1"/>
      <c r="U497" s="1"/>
      <c r="V497" s="89"/>
      <c r="W497" s="3"/>
      <c r="X497" s="3"/>
      <c r="Y497" s="3"/>
      <c r="Z497" s="3"/>
      <c r="AA497" s="3"/>
      <c r="AB497" s="3"/>
      <c r="AC497" s="3"/>
      <c r="AD497" s="3"/>
      <c r="AE497" s="3"/>
      <c r="AF497" s="1"/>
      <c r="AG497" s="1"/>
      <c r="AH497" s="1"/>
      <c r="AI497" s="1"/>
      <c r="AJ497" s="1"/>
      <c r="AK497" s="1"/>
      <c r="AL497" s="1"/>
      <c r="AM497" s="86"/>
      <c r="AN497" s="1"/>
      <c r="AO497" s="1"/>
      <c r="AP497" s="1"/>
      <c r="AQ497" s="86"/>
      <c r="AR497" s="9"/>
      <c r="AS497" s="9"/>
      <c r="AT497" s="9"/>
      <c r="AU497" s="9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  <c r="BL497" s="1"/>
      <c r="BM497" s="1"/>
      <c r="BN497" s="1"/>
      <c r="BO497" s="1"/>
      <c r="BP497" s="1"/>
      <c r="BQ497" s="1"/>
      <c r="BR497" s="1"/>
      <c r="BS497" s="1"/>
      <c r="BT497" s="1"/>
      <c r="BU497" s="1"/>
      <c r="BV497" s="1"/>
      <c r="BW497" s="1"/>
      <c r="BX497" s="1"/>
      <c r="BY497" s="1"/>
      <c r="BZ497" s="1"/>
      <c r="CA497" s="1"/>
      <c r="CB497" s="1"/>
      <c r="CC497" s="1"/>
    </row>
    <row r="498" spans="1:81" ht="18.75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86"/>
      <c r="T498" s="1"/>
      <c r="U498" s="1"/>
      <c r="V498" s="89"/>
      <c r="W498" s="3"/>
      <c r="X498" s="3"/>
      <c r="Y498" s="3"/>
      <c r="Z498" s="3"/>
      <c r="AA498" s="3"/>
      <c r="AB498" s="3"/>
      <c r="AC498" s="3"/>
      <c r="AD498" s="3"/>
      <c r="AE498" s="3"/>
      <c r="AF498" s="1"/>
      <c r="AG498" s="1"/>
      <c r="AH498" s="1"/>
      <c r="AI498" s="1"/>
      <c r="AJ498" s="1"/>
      <c r="AK498" s="1"/>
      <c r="AL498" s="1"/>
      <c r="AM498" s="86"/>
      <c r="AN498" s="1"/>
      <c r="AO498" s="1"/>
      <c r="AP498" s="1"/>
      <c r="AQ498" s="86"/>
      <c r="AR498" s="9"/>
      <c r="AS498" s="9"/>
      <c r="AT498" s="9"/>
      <c r="AU498" s="9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  <c r="BL498" s="1"/>
      <c r="BM498" s="1"/>
      <c r="BN498" s="1"/>
      <c r="BO498" s="1"/>
      <c r="BP498" s="1"/>
      <c r="BQ498" s="1"/>
      <c r="BR498" s="1"/>
      <c r="BS498" s="1"/>
      <c r="BT498" s="1"/>
      <c r="BU498" s="1"/>
      <c r="BV498" s="1"/>
      <c r="BW498" s="1"/>
      <c r="BX498" s="1"/>
      <c r="BY498" s="1"/>
      <c r="BZ498" s="1"/>
      <c r="CA498" s="1"/>
      <c r="CB498" s="1"/>
      <c r="CC498" s="1"/>
    </row>
    <row r="499" spans="1:81" ht="18.75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86"/>
      <c r="T499" s="1"/>
      <c r="U499" s="1"/>
      <c r="V499" s="89"/>
      <c r="W499" s="3"/>
      <c r="X499" s="3"/>
      <c r="Y499" s="3"/>
      <c r="Z499" s="3"/>
      <c r="AA499" s="3"/>
      <c r="AB499" s="3"/>
      <c r="AC499" s="3"/>
      <c r="AD499" s="3"/>
      <c r="AE499" s="3"/>
      <c r="AF499" s="1"/>
      <c r="AG499" s="1"/>
      <c r="AH499" s="1"/>
      <c r="AI499" s="1"/>
      <c r="AJ499" s="1"/>
      <c r="AK499" s="1"/>
      <c r="AL499" s="1"/>
      <c r="AM499" s="86"/>
      <c r="AN499" s="1"/>
      <c r="AO499" s="1"/>
      <c r="AP499" s="1"/>
      <c r="AQ499" s="86"/>
      <c r="AR499" s="9"/>
      <c r="AS499" s="9"/>
      <c r="AT499" s="9"/>
      <c r="AU499" s="9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  <c r="BL499" s="1"/>
      <c r="BM499" s="1"/>
      <c r="BN499" s="1"/>
      <c r="BO499" s="1"/>
      <c r="BP499" s="1"/>
      <c r="BQ499" s="1"/>
      <c r="BR499" s="1"/>
      <c r="BS499" s="1"/>
      <c r="BT499" s="1"/>
      <c r="BU499" s="1"/>
      <c r="BV499" s="1"/>
      <c r="BW499" s="1"/>
      <c r="BX499" s="1"/>
      <c r="BY499" s="1"/>
      <c r="BZ499" s="1"/>
      <c r="CA499" s="1"/>
      <c r="CB499" s="1"/>
      <c r="CC499" s="1"/>
    </row>
    <row r="500" spans="1:81" ht="18.75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86"/>
      <c r="T500" s="1"/>
      <c r="U500" s="1"/>
      <c r="V500" s="89"/>
      <c r="W500" s="3"/>
      <c r="X500" s="3"/>
      <c r="Y500" s="3"/>
      <c r="Z500" s="3"/>
      <c r="AA500" s="3"/>
      <c r="AB500" s="3"/>
      <c r="AC500" s="3"/>
      <c r="AD500" s="3"/>
      <c r="AE500" s="3"/>
      <c r="AF500" s="1"/>
      <c r="AG500" s="1"/>
      <c r="AH500" s="1"/>
      <c r="AI500" s="1"/>
      <c r="AJ500" s="1"/>
      <c r="AK500" s="1"/>
      <c r="AL500" s="1"/>
      <c r="AM500" s="86"/>
      <c r="AN500" s="1"/>
      <c r="AO500" s="1"/>
      <c r="AP500" s="1"/>
      <c r="AQ500" s="86"/>
      <c r="AR500" s="9"/>
      <c r="AS500" s="9"/>
      <c r="AT500" s="9"/>
      <c r="AU500" s="9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  <c r="BL500" s="1"/>
      <c r="BM500" s="1"/>
      <c r="BN500" s="1"/>
      <c r="BO500" s="1"/>
      <c r="BP500" s="1"/>
      <c r="BQ500" s="1"/>
      <c r="BR500" s="1"/>
      <c r="BS500" s="1"/>
      <c r="BT500" s="1"/>
      <c r="BU500" s="1"/>
      <c r="BV500" s="1"/>
      <c r="BW500" s="1"/>
      <c r="BX500" s="1"/>
      <c r="BY500" s="1"/>
      <c r="BZ500" s="1"/>
      <c r="CA500" s="1"/>
      <c r="CB500" s="1"/>
      <c r="CC500" s="1"/>
    </row>
    <row r="501" spans="1:81" ht="18.75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86"/>
      <c r="T501" s="1"/>
      <c r="U501" s="1"/>
      <c r="V501" s="89"/>
      <c r="W501" s="3"/>
      <c r="X501" s="3"/>
      <c r="Y501" s="3"/>
      <c r="Z501" s="3"/>
      <c r="AA501" s="3"/>
      <c r="AB501" s="3"/>
      <c r="AC501" s="3"/>
      <c r="AD501" s="3"/>
      <c r="AE501" s="3"/>
      <c r="AF501" s="1"/>
      <c r="AG501" s="1"/>
      <c r="AH501" s="1"/>
      <c r="AI501" s="1"/>
      <c r="AJ501" s="1"/>
      <c r="AK501" s="1"/>
      <c r="AL501" s="1"/>
      <c r="AM501" s="86"/>
      <c r="AN501" s="1"/>
      <c r="AO501" s="1"/>
      <c r="AP501" s="1"/>
      <c r="AQ501" s="86"/>
      <c r="AR501" s="9"/>
      <c r="AS501" s="9"/>
      <c r="AT501" s="9"/>
      <c r="AU501" s="9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  <c r="BL501" s="1"/>
      <c r="BM501" s="1"/>
      <c r="BN501" s="1"/>
      <c r="BO501" s="1"/>
      <c r="BP501" s="1"/>
      <c r="BQ501" s="1"/>
      <c r="BR501" s="1"/>
      <c r="BS501" s="1"/>
      <c r="BT501" s="1"/>
      <c r="BU501" s="1"/>
      <c r="BV501" s="1"/>
      <c r="BW501" s="1"/>
      <c r="BX501" s="1"/>
      <c r="BY501" s="1"/>
      <c r="BZ501" s="1"/>
      <c r="CA501" s="1"/>
      <c r="CB501" s="1"/>
      <c r="CC501" s="1"/>
    </row>
    <row r="502" spans="1:81" ht="18.75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86"/>
      <c r="T502" s="1"/>
      <c r="U502" s="1"/>
      <c r="V502" s="89"/>
      <c r="W502" s="3"/>
      <c r="X502" s="3"/>
      <c r="Y502" s="3"/>
      <c r="Z502" s="3"/>
      <c r="AA502" s="3"/>
      <c r="AB502" s="3"/>
      <c r="AC502" s="3"/>
      <c r="AD502" s="3"/>
      <c r="AE502" s="3"/>
      <c r="AF502" s="1"/>
      <c r="AG502" s="1"/>
      <c r="AH502" s="1"/>
      <c r="AI502" s="1"/>
      <c r="AJ502" s="1"/>
      <c r="AK502" s="1"/>
      <c r="AL502" s="1"/>
      <c r="AM502" s="86"/>
      <c r="AN502" s="1"/>
      <c r="AO502" s="1"/>
      <c r="AP502" s="1"/>
      <c r="AQ502" s="86"/>
      <c r="AR502" s="9"/>
      <c r="AS502" s="9"/>
      <c r="AT502" s="9"/>
      <c r="AU502" s="9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  <c r="BL502" s="1"/>
      <c r="BM502" s="1"/>
      <c r="BN502" s="1"/>
      <c r="BO502" s="1"/>
      <c r="BP502" s="1"/>
      <c r="BQ502" s="1"/>
      <c r="BR502" s="1"/>
      <c r="BS502" s="1"/>
      <c r="BT502" s="1"/>
      <c r="BU502" s="1"/>
      <c r="BV502" s="1"/>
      <c r="BW502" s="1"/>
      <c r="BX502" s="1"/>
      <c r="BY502" s="1"/>
      <c r="BZ502" s="1"/>
      <c r="CA502" s="1"/>
      <c r="CB502" s="1"/>
      <c r="CC502" s="1"/>
    </row>
    <row r="503" spans="1:81" ht="18.75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86"/>
      <c r="T503" s="1"/>
      <c r="U503" s="1"/>
      <c r="V503" s="89"/>
      <c r="W503" s="3"/>
      <c r="X503" s="3"/>
      <c r="Y503" s="3"/>
      <c r="Z503" s="3"/>
      <c r="AA503" s="3"/>
      <c r="AB503" s="3"/>
      <c r="AC503" s="3"/>
      <c r="AD503" s="3"/>
      <c r="AE503" s="3"/>
      <c r="AF503" s="1"/>
      <c r="AG503" s="1"/>
      <c r="AH503" s="1"/>
      <c r="AI503" s="1"/>
      <c r="AJ503" s="1"/>
      <c r="AK503" s="1"/>
      <c r="AL503" s="1"/>
      <c r="AM503" s="86"/>
      <c r="AN503" s="1"/>
      <c r="AO503" s="1"/>
      <c r="AP503" s="1"/>
      <c r="AQ503" s="86"/>
      <c r="AR503" s="9"/>
      <c r="AS503" s="9"/>
      <c r="AT503" s="9"/>
      <c r="AU503" s="9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  <c r="BL503" s="1"/>
      <c r="BM503" s="1"/>
      <c r="BN503" s="1"/>
      <c r="BO503" s="1"/>
      <c r="BP503" s="1"/>
      <c r="BQ503" s="1"/>
      <c r="BR503" s="1"/>
      <c r="BS503" s="1"/>
      <c r="BT503" s="1"/>
      <c r="BU503" s="1"/>
      <c r="BV503" s="1"/>
      <c r="BW503" s="1"/>
      <c r="BX503" s="1"/>
      <c r="BY503" s="1"/>
      <c r="BZ503" s="1"/>
      <c r="CA503" s="1"/>
      <c r="CB503" s="1"/>
      <c r="CC503" s="1"/>
    </row>
    <row r="504" spans="1:81" ht="18.75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86"/>
      <c r="T504" s="1"/>
      <c r="U504" s="1"/>
      <c r="V504" s="89"/>
      <c r="W504" s="3"/>
      <c r="X504" s="3"/>
      <c r="Y504" s="3"/>
      <c r="Z504" s="3"/>
      <c r="AA504" s="3"/>
      <c r="AB504" s="3"/>
      <c r="AC504" s="3"/>
      <c r="AD504" s="3"/>
      <c r="AE504" s="3"/>
      <c r="AF504" s="1"/>
      <c r="AG504" s="1"/>
      <c r="AH504" s="1"/>
      <c r="AI504" s="1"/>
      <c r="AJ504" s="1"/>
      <c r="AK504" s="1"/>
      <c r="AL504" s="1"/>
      <c r="AM504" s="86"/>
      <c r="AN504" s="1"/>
      <c r="AO504" s="1"/>
      <c r="AP504" s="1"/>
      <c r="AQ504" s="86"/>
      <c r="AR504" s="9"/>
      <c r="AS504" s="9"/>
      <c r="AT504" s="9"/>
      <c r="AU504" s="9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  <c r="BL504" s="1"/>
      <c r="BM504" s="1"/>
      <c r="BN504" s="1"/>
      <c r="BO504" s="1"/>
      <c r="BP504" s="1"/>
      <c r="BQ504" s="1"/>
      <c r="BR504" s="1"/>
      <c r="BS504" s="1"/>
      <c r="BT504" s="1"/>
      <c r="BU504" s="1"/>
      <c r="BV504" s="1"/>
      <c r="BW504" s="1"/>
      <c r="BX504" s="1"/>
      <c r="BY504" s="1"/>
      <c r="BZ504" s="1"/>
      <c r="CA504" s="1"/>
      <c r="CB504" s="1"/>
      <c r="CC504" s="1"/>
    </row>
    <row r="505" spans="1:81" ht="18.75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86"/>
      <c r="T505" s="1"/>
      <c r="U505" s="1"/>
      <c r="V505" s="89"/>
      <c r="W505" s="3"/>
      <c r="X505" s="3"/>
      <c r="Y505" s="3"/>
      <c r="Z505" s="3"/>
      <c r="AA505" s="3"/>
      <c r="AB505" s="3"/>
      <c r="AC505" s="3"/>
      <c r="AD505" s="3"/>
      <c r="AE505" s="3"/>
      <c r="AF505" s="1"/>
      <c r="AG505" s="1"/>
      <c r="AH505" s="1"/>
      <c r="AI505" s="1"/>
      <c r="AJ505" s="1"/>
      <c r="AK505" s="1"/>
      <c r="AL505" s="1"/>
      <c r="AM505" s="86"/>
      <c r="AN505" s="1"/>
      <c r="AO505" s="1"/>
      <c r="AP505" s="1"/>
      <c r="AQ505" s="86"/>
      <c r="AR505" s="9"/>
      <c r="AS505" s="9"/>
      <c r="AT505" s="9"/>
      <c r="AU505" s="9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  <c r="BL505" s="1"/>
      <c r="BM505" s="1"/>
      <c r="BN505" s="1"/>
      <c r="BO505" s="1"/>
      <c r="BP505" s="1"/>
      <c r="BQ505" s="1"/>
      <c r="BR505" s="1"/>
      <c r="BS505" s="1"/>
      <c r="BT505" s="1"/>
      <c r="BU505" s="1"/>
      <c r="BV505" s="1"/>
      <c r="BW505" s="1"/>
      <c r="BX505" s="1"/>
      <c r="BY505" s="1"/>
      <c r="BZ505" s="1"/>
      <c r="CA505" s="1"/>
      <c r="CB505" s="1"/>
      <c r="CC505" s="1"/>
    </row>
    <row r="506" spans="1:81" ht="18.75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86"/>
      <c r="T506" s="1"/>
      <c r="U506" s="1"/>
      <c r="V506" s="89"/>
      <c r="W506" s="3"/>
      <c r="X506" s="3"/>
      <c r="Y506" s="3"/>
      <c r="Z506" s="3"/>
      <c r="AA506" s="3"/>
      <c r="AB506" s="3"/>
      <c r="AC506" s="3"/>
      <c r="AD506" s="3"/>
      <c r="AE506" s="3"/>
      <c r="AF506" s="1"/>
      <c r="AG506" s="1"/>
      <c r="AH506" s="1"/>
      <c r="AI506" s="1"/>
      <c r="AJ506" s="1"/>
      <c r="AK506" s="1"/>
      <c r="AL506" s="1"/>
      <c r="AM506" s="86"/>
      <c r="AN506" s="1"/>
      <c r="AO506" s="1"/>
      <c r="AP506" s="1"/>
      <c r="AQ506" s="86"/>
      <c r="AR506" s="9"/>
      <c r="AS506" s="9"/>
      <c r="AT506" s="9"/>
      <c r="AU506" s="9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  <c r="BL506" s="1"/>
      <c r="BM506" s="1"/>
      <c r="BN506" s="1"/>
      <c r="BO506" s="1"/>
      <c r="BP506" s="1"/>
      <c r="BQ506" s="1"/>
      <c r="BR506" s="1"/>
      <c r="BS506" s="1"/>
      <c r="BT506" s="1"/>
      <c r="BU506" s="1"/>
      <c r="BV506" s="1"/>
      <c r="BW506" s="1"/>
      <c r="BX506" s="1"/>
      <c r="BY506" s="1"/>
      <c r="BZ506" s="1"/>
      <c r="CA506" s="1"/>
      <c r="CB506" s="1"/>
      <c r="CC506" s="1"/>
    </row>
    <row r="507" spans="1:81" ht="18.75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86"/>
      <c r="T507" s="1"/>
      <c r="U507" s="1"/>
      <c r="V507" s="89"/>
      <c r="W507" s="3"/>
      <c r="X507" s="3"/>
      <c r="Y507" s="3"/>
      <c r="Z507" s="3"/>
      <c r="AA507" s="3"/>
      <c r="AB507" s="3"/>
      <c r="AC507" s="3"/>
      <c r="AD507" s="3"/>
      <c r="AE507" s="3"/>
      <c r="AF507" s="1"/>
      <c r="AG507" s="1"/>
      <c r="AH507" s="1"/>
      <c r="AI507" s="1"/>
      <c r="AJ507" s="1"/>
      <c r="AK507" s="1"/>
      <c r="AL507" s="1"/>
      <c r="AM507" s="86"/>
      <c r="AN507" s="1"/>
      <c r="AO507" s="1"/>
      <c r="AP507" s="1"/>
      <c r="AQ507" s="86"/>
      <c r="AR507" s="9"/>
      <c r="AS507" s="9"/>
      <c r="AT507" s="9"/>
      <c r="AU507" s="9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  <c r="BL507" s="1"/>
      <c r="BM507" s="1"/>
      <c r="BN507" s="1"/>
      <c r="BO507" s="1"/>
      <c r="BP507" s="1"/>
      <c r="BQ507" s="1"/>
      <c r="BR507" s="1"/>
      <c r="BS507" s="1"/>
      <c r="BT507" s="1"/>
      <c r="BU507" s="1"/>
      <c r="BV507" s="1"/>
      <c r="BW507" s="1"/>
      <c r="BX507" s="1"/>
      <c r="BY507" s="1"/>
      <c r="BZ507" s="1"/>
      <c r="CA507" s="1"/>
      <c r="CB507" s="1"/>
      <c r="CC507" s="1"/>
    </row>
    <row r="508" spans="1:81" ht="18.75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86"/>
      <c r="T508" s="1"/>
      <c r="U508" s="1"/>
      <c r="V508" s="89"/>
      <c r="W508" s="3"/>
      <c r="X508" s="3"/>
      <c r="Y508" s="3"/>
      <c r="Z508" s="3"/>
      <c r="AA508" s="3"/>
      <c r="AB508" s="3"/>
      <c r="AC508" s="3"/>
      <c r="AD508" s="3"/>
      <c r="AE508" s="3"/>
      <c r="AF508" s="1"/>
      <c r="AG508" s="1"/>
      <c r="AH508" s="1"/>
      <c r="AI508" s="1"/>
      <c r="AJ508" s="1"/>
      <c r="AK508" s="1"/>
      <c r="AL508" s="1"/>
      <c r="AM508" s="86"/>
      <c r="AN508" s="1"/>
      <c r="AO508" s="1"/>
      <c r="AP508" s="1"/>
      <c r="AQ508" s="86"/>
      <c r="AR508" s="9"/>
      <c r="AS508" s="9"/>
      <c r="AT508" s="9"/>
      <c r="AU508" s="9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  <c r="BL508" s="1"/>
      <c r="BM508" s="1"/>
      <c r="BN508" s="1"/>
      <c r="BO508" s="1"/>
      <c r="BP508" s="1"/>
      <c r="BQ508" s="1"/>
      <c r="BR508" s="1"/>
      <c r="BS508" s="1"/>
      <c r="BT508" s="1"/>
      <c r="BU508" s="1"/>
      <c r="BV508" s="1"/>
      <c r="BW508" s="1"/>
      <c r="BX508" s="1"/>
      <c r="BY508" s="1"/>
      <c r="BZ508" s="1"/>
      <c r="CA508" s="1"/>
      <c r="CB508" s="1"/>
      <c r="CC508" s="1"/>
    </row>
    <row r="509" spans="1:81" ht="18.75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86"/>
      <c r="T509" s="1"/>
      <c r="U509" s="1"/>
      <c r="V509" s="89"/>
      <c r="W509" s="3"/>
      <c r="X509" s="3"/>
      <c r="Y509" s="3"/>
      <c r="Z509" s="3"/>
      <c r="AA509" s="3"/>
      <c r="AB509" s="3"/>
      <c r="AC509" s="3"/>
      <c r="AD509" s="3"/>
      <c r="AE509" s="3"/>
      <c r="AF509" s="1"/>
      <c r="AG509" s="1"/>
      <c r="AH509" s="1"/>
      <c r="AI509" s="1"/>
      <c r="AJ509" s="1"/>
      <c r="AK509" s="1"/>
      <c r="AL509" s="1"/>
      <c r="AM509" s="86"/>
      <c r="AN509" s="1"/>
      <c r="AO509" s="1"/>
      <c r="AP509" s="1"/>
      <c r="AQ509" s="86"/>
      <c r="AR509" s="9"/>
      <c r="AS509" s="9"/>
      <c r="AT509" s="9"/>
      <c r="AU509" s="9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  <c r="BL509" s="1"/>
      <c r="BM509" s="1"/>
      <c r="BN509" s="1"/>
      <c r="BO509" s="1"/>
      <c r="BP509" s="1"/>
      <c r="BQ509" s="1"/>
      <c r="BR509" s="1"/>
      <c r="BS509" s="1"/>
      <c r="BT509" s="1"/>
      <c r="BU509" s="1"/>
      <c r="BV509" s="1"/>
      <c r="BW509" s="1"/>
      <c r="BX509" s="1"/>
      <c r="BY509" s="1"/>
      <c r="BZ509" s="1"/>
      <c r="CA509" s="1"/>
      <c r="CB509" s="1"/>
      <c r="CC509" s="1"/>
    </row>
    <row r="510" spans="1:81" ht="18.75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86"/>
      <c r="T510" s="1"/>
      <c r="U510" s="1"/>
      <c r="V510" s="89"/>
      <c r="W510" s="3"/>
      <c r="X510" s="3"/>
      <c r="Y510" s="3"/>
      <c r="Z510" s="3"/>
      <c r="AA510" s="3"/>
      <c r="AB510" s="3"/>
      <c r="AC510" s="3"/>
      <c r="AD510" s="3"/>
      <c r="AE510" s="3"/>
      <c r="AF510" s="1"/>
      <c r="AG510" s="1"/>
      <c r="AH510" s="1"/>
      <c r="AI510" s="1"/>
      <c r="AJ510" s="1"/>
      <c r="AK510" s="1"/>
      <c r="AL510" s="1"/>
      <c r="AM510" s="86"/>
      <c r="AN510" s="1"/>
      <c r="AO510" s="1"/>
      <c r="AP510" s="1"/>
      <c r="AQ510" s="86"/>
      <c r="AR510" s="9"/>
      <c r="AS510" s="9"/>
      <c r="AT510" s="9"/>
      <c r="AU510" s="9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  <c r="BL510" s="1"/>
      <c r="BM510" s="1"/>
      <c r="BN510" s="1"/>
      <c r="BO510" s="1"/>
      <c r="BP510" s="1"/>
      <c r="BQ510" s="1"/>
      <c r="BR510" s="1"/>
      <c r="BS510" s="1"/>
      <c r="BT510" s="1"/>
      <c r="BU510" s="1"/>
      <c r="BV510" s="1"/>
      <c r="BW510" s="1"/>
      <c r="BX510" s="1"/>
      <c r="BY510" s="1"/>
      <c r="BZ510" s="1"/>
      <c r="CA510" s="1"/>
      <c r="CB510" s="1"/>
      <c r="CC510" s="1"/>
    </row>
    <row r="511" spans="1:81" ht="18.75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86"/>
      <c r="T511" s="1"/>
      <c r="U511" s="1"/>
      <c r="V511" s="89"/>
      <c r="W511" s="3"/>
      <c r="X511" s="3"/>
      <c r="Y511" s="3"/>
      <c r="Z511" s="3"/>
      <c r="AA511" s="3"/>
      <c r="AB511" s="3"/>
      <c r="AC511" s="3"/>
      <c r="AD511" s="3"/>
      <c r="AE511" s="3"/>
      <c r="AF511" s="1"/>
      <c r="AG511" s="1"/>
      <c r="AH511" s="1"/>
      <c r="AI511" s="1"/>
      <c r="AJ511" s="1"/>
      <c r="AK511" s="1"/>
      <c r="AL511" s="1"/>
      <c r="AM511" s="86"/>
      <c r="AN511" s="1"/>
      <c r="AO511" s="1"/>
      <c r="AP511" s="1"/>
      <c r="AQ511" s="86"/>
      <c r="AR511" s="9"/>
      <c r="AS511" s="9"/>
      <c r="AT511" s="9"/>
      <c r="AU511" s="9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  <c r="BL511" s="1"/>
      <c r="BM511" s="1"/>
      <c r="BN511" s="1"/>
      <c r="BO511" s="1"/>
      <c r="BP511" s="1"/>
      <c r="BQ511" s="1"/>
      <c r="BR511" s="1"/>
      <c r="BS511" s="1"/>
      <c r="BT511" s="1"/>
      <c r="BU511" s="1"/>
      <c r="BV511" s="1"/>
      <c r="BW511" s="1"/>
      <c r="BX511" s="1"/>
      <c r="BY511" s="1"/>
      <c r="BZ511" s="1"/>
      <c r="CA511" s="1"/>
      <c r="CB511" s="1"/>
      <c r="CC511" s="1"/>
    </row>
    <row r="512" spans="1:81" ht="18.75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86"/>
      <c r="T512" s="1"/>
      <c r="U512" s="1"/>
      <c r="V512" s="89"/>
      <c r="W512" s="3"/>
      <c r="X512" s="3"/>
      <c r="Y512" s="3"/>
      <c r="Z512" s="3"/>
      <c r="AA512" s="3"/>
      <c r="AB512" s="3"/>
      <c r="AC512" s="3"/>
      <c r="AD512" s="3"/>
      <c r="AE512" s="3"/>
      <c r="AF512" s="1"/>
      <c r="AG512" s="1"/>
      <c r="AH512" s="1"/>
      <c r="AI512" s="1"/>
      <c r="AJ512" s="1"/>
      <c r="AK512" s="1"/>
      <c r="AL512" s="1"/>
      <c r="AM512" s="86"/>
      <c r="AN512" s="1"/>
      <c r="AO512" s="1"/>
      <c r="AP512" s="1"/>
      <c r="AQ512" s="86"/>
      <c r="AR512" s="9"/>
      <c r="AS512" s="9"/>
      <c r="AT512" s="9"/>
      <c r="AU512" s="9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  <c r="BL512" s="1"/>
      <c r="BM512" s="1"/>
      <c r="BN512" s="1"/>
      <c r="BO512" s="1"/>
      <c r="BP512" s="1"/>
      <c r="BQ512" s="1"/>
      <c r="BR512" s="1"/>
      <c r="BS512" s="1"/>
      <c r="BT512" s="1"/>
      <c r="BU512" s="1"/>
      <c r="BV512" s="1"/>
      <c r="BW512" s="1"/>
      <c r="BX512" s="1"/>
      <c r="BY512" s="1"/>
      <c r="BZ512" s="1"/>
      <c r="CA512" s="1"/>
      <c r="CB512" s="1"/>
      <c r="CC512" s="1"/>
    </row>
    <row r="513" spans="1:81" ht="18.75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86"/>
      <c r="T513" s="1"/>
      <c r="U513" s="1"/>
      <c r="V513" s="89"/>
      <c r="W513" s="3"/>
      <c r="X513" s="3"/>
      <c r="Y513" s="3"/>
      <c r="Z513" s="3"/>
      <c r="AA513" s="3"/>
      <c r="AB513" s="3"/>
      <c r="AC513" s="3"/>
      <c r="AD513" s="3"/>
      <c r="AE513" s="3"/>
      <c r="AF513" s="1"/>
      <c r="AG513" s="1"/>
      <c r="AH513" s="1"/>
      <c r="AI513" s="1"/>
      <c r="AJ513" s="1"/>
      <c r="AK513" s="1"/>
      <c r="AL513" s="1"/>
      <c r="AM513" s="86"/>
      <c r="AN513" s="1"/>
      <c r="AO513" s="1"/>
      <c r="AP513" s="1"/>
      <c r="AQ513" s="86"/>
      <c r="AR513" s="9"/>
      <c r="AS513" s="9"/>
      <c r="AT513" s="9"/>
      <c r="AU513" s="9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  <c r="BL513" s="1"/>
      <c r="BM513" s="1"/>
      <c r="BN513" s="1"/>
      <c r="BO513" s="1"/>
      <c r="BP513" s="1"/>
      <c r="BQ513" s="1"/>
      <c r="BR513" s="1"/>
      <c r="BS513" s="1"/>
      <c r="BT513" s="1"/>
      <c r="BU513" s="1"/>
      <c r="BV513" s="1"/>
      <c r="BW513" s="1"/>
      <c r="BX513" s="1"/>
      <c r="BY513" s="1"/>
      <c r="BZ513" s="1"/>
      <c r="CA513" s="1"/>
      <c r="CB513" s="1"/>
      <c r="CC513" s="1"/>
    </row>
    <row r="514" spans="1:81" ht="18.75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86"/>
      <c r="T514" s="1"/>
      <c r="U514" s="1"/>
      <c r="V514" s="89"/>
      <c r="W514" s="3"/>
      <c r="X514" s="3"/>
      <c r="Y514" s="3"/>
      <c r="Z514" s="3"/>
      <c r="AA514" s="3"/>
      <c r="AB514" s="3"/>
      <c r="AC514" s="3"/>
      <c r="AD514" s="3"/>
      <c r="AE514" s="3"/>
      <c r="AF514" s="1"/>
      <c r="AG514" s="1"/>
      <c r="AH514" s="1"/>
      <c r="AI514" s="1"/>
      <c r="AJ514" s="1"/>
      <c r="AK514" s="1"/>
      <c r="AL514" s="1"/>
      <c r="AM514" s="86"/>
      <c r="AN514" s="1"/>
      <c r="AO514" s="1"/>
      <c r="AP514" s="1"/>
      <c r="AQ514" s="86"/>
      <c r="AR514" s="9"/>
      <c r="AS514" s="9"/>
      <c r="AT514" s="9"/>
      <c r="AU514" s="9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  <c r="BL514" s="1"/>
      <c r="BM514" s="1"/>
      <c r="BN514" s="1"/>
      <c r="BO514" s="1"/>
      <c r="BP514" s="1"/>
      <c r="BQ514" s="1"/>
      <c r="BR514" s="1"/>
      <c r="BS514" s="1"/>
      <c r="BT514" s="1"/>
      <c r="BU514" s="1"/>
      <c r="BV514" s="1"/>
      <c r="BW514" s="1"/>
      <c r="BX514" s="1"/>
      <c r="BY514" s="1"/>
      <c r="BZ514" s="1"/>
      <c r="CA514" s="1"/>
      <c r="CB514" s="1"/>
      <c r="CC514" s="1"/>
    </row>
    <row r="515" spans="1:81" ht="18.75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86"/>
      <c r="T515" s="1"/>
      <c r="U515" s="1"/>
      <c r="V515" s="89"/>
      <c r="W515" s="3"/>
      <c r="X515" s="3"/>
      <c r="Y515" s="3"/>
      <c r="Z515" s="3"/>
      <c r="AA515" s="3"/>
      <c r="AB515" s="3"/>
      <c r="AC515" s="3"/>
      <c r="AD515" s="3"/>
      <c r="AE515" s="3"/>
      <c r="AF515" s="1"/>
      <c r="AG515" s="1"/>
      <c r="AH515" s="1"/>
      <c r="AI515" s="1"/>
      <c r="AJ515" s="1"/>
      <c r="AK515" s="1"/>
      <c r="AL515" s="1"/>
      <c r="AM515" s="86"/>
      <c r="AN515" s="1"/>
      <c r="AO515" s="1"/>
      <c r="AP515" s="1"/>
      <c r="AQ515" s="86"/>
      <c r="AR515" s="9"/>
      <c r="AS515" s="9"/>
      <c r="AT515" s="9"/>
      <c r="AU515" s="9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  <c r="BL515" s="1"/>
      <c r="BM515" s="1"/>
      <c r="BN515" s="1"/>
      <c r="BO515" s="1"/>
      <c r="BP515" s="1"/>
      <c r="BQ515" s="1"/>
      <c r="BR515" s="1"/>
      <c r="BS515" s="1"/>
      <c r="BT515" s="1"/>
      <c r="BU515" s="1"/>
      <c r="BV515" s="1"/>
      <c r="BW515" s="1"/>
      <c r="BX515" s="1"/>
      <c r="BY515" s="1"/>
      <c r="BZ515" s="1"/>
      <c r="CA515" s="1"/>
      <c r="CB515" s="1"/>
      <c r="CC515" s="1"/>
    </row>
    <row r="516" spans="1:81" ht="18.75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86"/>
      <c r="T516" s="1"/>
      <c r="U516" s="1"/>
      <c r="V516" s="89"/>
      <c r="W516" s="3"/>
      <c r="X516" s="3"/>
      <c r="Y516" s="3"/>
      <c r="Z516" s="3"/>
      <c r="AA516" s="3"/>
      <c r="AB516" s="3"/>
      <c r="AC516" s="3"/>
      <c r="AD516" s="3"/>
      <c r="AE516" s="3"/>
      <c r="AF516" s="1"/>
      <c r="AG516" s="1"/>
      <c r="AH516" s="1"/>
      <c r="AI516" s="1"/>
      <c r="AJ516" s="1"/>
      <c r="AK516" s="1"/>
      <c r="AL516" s="1"/>
      <c r="AM516" s="86"/>
      <c r="AN516" s="1"/>
      <c r="AO516" s="1"/>
      <c r="AP516" s="1"/>
      <c r="AQ516" s="86"/>
      <c r="AR516" s="9"/>
      <c r="AS516" s="9"/>
      <c r="AT516" s="9"/>
      <c r="AU516" s="9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  <c r="BL516" s="1"/>
      <c r="BM516" s="1"/>
      <c r="BN516" s="1"/>
      <c r="BO516" s="1"/>
      <c r="BP516" s="1"/>
      <c r="BQ516" s="1"/>
      <c r="BR516" s="1"/>
      <c r="BS516" s="1"/>
      <c r="BT516" s="1"/>
      <c r="BU516" s="1"/>
      <c r="BV516" s="1"/>
      <c r="BW516" s="1"/>
      <c r="BX516" s="1"/>
      <c r="BY516" s="1"/>
      <c r="BZ516" s="1"/>
      <c r="CA516" s="1"/>
      <c r="CB516" s="1"/>
      <c r="CC516" s="1"/>
    </row>
    <row r="517" spans="1:81" ht="18.75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86"/>
      <c r="T517" s="1"/>
      <c r="U517" s="1"/>
      <c r="V517" s="89"/>
      <c r="W517" s="3"/>
      <c r="X517" s="3"/>
      <c r="Y517" s="3"/>
      <c r="Z517" s="3"/>
      <c r="AA517" s="3"/>
      <c r="AB517" s="3"/>
      <c r="AC517" s="3"/>
      <c r="AD517" s="3"/>
      <c r="AE517" s="3"/>
      <c r="AF517" s="1"/>
      <c r="AG517" s="1"/>
      <c r="AH517" s="1"/>
      <c r="AI517" s="1"/>
      <c r="AJ517" s="1"/>
      <c r="AK517" s="1"/>
      <c r="AL517" s="1"/>
      <c r="AM517" s="86"/>
      <c r="AN517" s="1"/>
      <c r="AO517" s="1"/>
      <c r="AP517" s="1"/>
      <c r="AQ517" s="86"/>
      <c r="AR517" s="9"/>
      <c r="AS517" s="9"/>
      <c r="AT517" s="9"/>
      <c r="AU517" s="9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  <c r="BL517" s="1"/>
      <c r="BM517" s="1"/>
      <c r="BN517" s="1"/>
      <c r="BO517" s="1"/>
      <c r="BP517" s="1"/>
      <c r="BQ517" s="1"/>
      <c r="BR517" s="1"/>
      <c r="BS517" s="1"/>
      <c r="BT517" s="1"/>
      <c r="BU517" s="1"/>
      <c r="BV517" s="1"/>
      <c r="BW517" s="1"/>
      <c r="BX517" s="1"/>
      <c r="BY517" s="1"/>
      <c r="BZ517" s="1"/>
      <c r="CA517" s="1"/>
      <c r="CB517" s="1"/>
      <c r="CC517" s="1"/>
    </row>
    <row r="518" spans="1:81" ht="18.75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86"/>
      <c r="T518" s="1"/>
      <c r="U518" s="1"/>
      <c r="V518" s="89"/>
      <c r="W518" s="3"/>
      <c r="X518" s="3"/>
      <c r="Y518" s="3"/>
      <c r="Z518" s="3"/>
      <c r="AA518" s="3"/>
      <c r="AB518" s="3"/>
      <c r="AC518" s="3"/>
      <c r="AD518" s="3"/>
      <c r="AE518" s="3"/>
      <c r="AF518" s="1"/>
      <c r="AG518" s="1"/>
      <c r="AH518" s="1"/>
      <c r="AI518" s="1"/>
      <c r="AJ518" s="1"/>
      <c r="AK518" s="1"/>
      <c r="AL518" s="1"/>
      <c r="AM518" s="86"/>
      <c r="AN518" s="1"/>
      <c r="AO518" s="1"/>
      <c r="AP518" s="1"/>
      <c r="AQ518" s="86"/>
      <c r="AR518" s="9"/>
      <c r="AS518" s="9"/>
      <c r="AT518" s="9"/>
      <c r="AU518" s="9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  <c r="BL518" s="1"/>
      <c r="BM518" s="1"/>
      <c r="BN518" s="1"/>
      <c r="BO518" s="1"/>
      <c r="BP518" s="1"/>
      <c r="BQ518" s="1"/>
      <c r="BR518" s="1"/>
      <c r="BS518" s="1"/>
      <c r="BT518" s="1"/>
      <c r="BU518" s="1"/>
      <c r="BV518" s="1"/>
      <c r="BW518" s="1"/>
      <c r="BX518" s="1"/>
      <c r="BY518" s="1"/>
      <c r="BZ518" s="1"/>
      <c r="CA518" s="1"/>
      <c r="CB518" s="1"/>
      <c r="CC518" s="1"/>
    </row>
    <row r="519" spans="1:81" ht="18.75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86"/>
      <c r="T519" s="1"/>
      <c r="U519" s="1"/>
      <c r="V519" s="89"/>
      <c r="W519" s="3"/>
      <c r="X519" s="3"/>
      <c r="Y519" s="3"/>
      <c r="Z519" s="3"/>
      <c r="AA519" s="3"/>
      <c r="AB519" s="3"/>
      <c r="AC519" s="3"/>
      <c r="AD519" s="3"/>
      <c r="AE519" s="3"/>
      <c r="AF519" s="1"/>
      <c r="AG519" s="1"/>
      <c r="AH519" s="1"/>
      <c r="AI519" s="1"/>
      <c r="AJ519" s="1"/>
      <c r="AK519" s="1"/>
      <c r="AL519" s="1"/>
      <c r="AM519" s="86"/>
      <c r="AN519" s="1"/>
      <c r="AO519" s="1"/>
      <c r="AP519" s="1"/>
      <c r="AQ519" s="86"/>
      <c r="AR519" s="9"/>
      <c r="AS519" s="9"/>
      <c r="AT519" s="9"/>
      <c r="AU519" s="9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  <c r="BL519" s="1"/>
      <c r="BM519" s="1"/>
      <c r="BN519" s="1"/>
      <c r="BO519" s="1"/>
      <c r="BP519" s="1"/>
      <c r="BQ519" s="1"/>
      <c r="BR519" s="1"/>
      <c r="BS519" s="1"/>
      <c r="BT519" s="1"/>
      <c r="BU519" s="1"/>
      <c r="BV519" s="1"/>
      <c r="BW519" s="1"/>
      <c r="BX519" s="1"/>
      <c r="BY519" s="1"/>
      <c r="BZ519" s="1"/>
      <c r="CA519" s="1"/>
      <c r="CB519" s="1"/>
      <c r="CC519" s="1"/>
    </row>
    <row r="520" spans="1:81" ht="18.75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86"/>
      <c r="T520" s="1"/>
      <c r="U520" s="1"/>
      <c r="V520" s="89"/>
      <c r="W520" s="3"/>
      <c r="X520" s="3"/>
      <c r="Y520" s="3"/>
      <c r="Z520" s="3"/>
      <c r="AA520" s="3"/>
      <c r="AB520" s="3"/>
      <c r="AC520" s="3"/>
      <c r="AD520" s="3"/>
      <c r="AE520" s="3"/>
      <c r="AF520" s="1"/>
      <c r="AG520" s="1"/>
      <c r="AH520" s="1"/>
      <c r="AI520" s="1"/>
      <c r="AJ520" s="1"/>
      <c r="AK520" s="1"/>
      <c r="AL520" s="1"/>
      <c r="AM520" s="86"/>
      <c r="AN520" s="1"/>
      <c r="AO520" s="1"/>
      <c r="AP520" s="1"/>
      <c r="AQ520" s="86"/>
      <c r="AR520" s="9"/>
      <c r="AS520" s="9"/>
      <c r="AT520" s="9"/>
      <c r="AU520" s="9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  <c r="BL520" s="1"/>
      <c r="BM520" s="1"/>
      <c r="BN520" s="1"/>
      <c r="BO520" s="1"/>
      <c r="BP520" s="1"/>
      <c r="BQ520" s="1"/>
      <c r="BR520" s="1"/>
      <c r="BS520" s="1"/>
      <c r="BT520" s="1"/>
      <c r="BU520" s="1"/>
      <c r="BV520" s="1"/>
      <c r="BW520" s="1"/>
      <c r="BX520" s="1"/>
      <c r="BY520" s="1"/>
      <c r="BZ520" s="1"/>
      <c r="CA520" s="1"/>
      <c r="CB520" s="1"/>
      <c r="CC520" s="1"/>
    </row>
    <row r="521" spans="1:81" ht="18.75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86"/>
      <c r="T521" s="1"/>
      <c r="U521" s="1"/>
      <c r="V521" s="89"/>
      <c r="W521" s="3"/>
      <c r="X521" s="3"/>
      <c r="Y521" s="3"/>
      <c r="Z521" s="3"/>
      <c r="AA521" s="3"/>
      <c r="AB521" s="3"/>
      <c r="AC521" s="3"/>
      <c r="AD521" s="3"/>
      <c r="AE521" s="3"/>
      <c r="AF521" s="1"/>
      <c r="AG521" s="1"/>
      <c r="AH521" s="1"/>
      <c r="AI521" s="1"/>
      <c r="AJ521" s="1"/>
      <c r="AK521" s="1"/>
      <c r="AL521" s="1"/>
      <c r="AM521" s="86"/>
      <c r="AN521" s="1"/>
      <c r="AO521" s="1"/>
      <c r="AP521" s="1"/>
      <c r="AQ521" s="86"/>
      <c r="AR521" s="9"/>
      <c r="AS521" s="9"/>
      <c r="AT521" s="9"/>
      <c r="AU521" s="9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  <c r="BL521" s="1"/>
      <c r="BM521" s="1"/>
      <c r="BN521" s="1"/>
      <c r="BO521" s="1"/>
      <c r="BP521" s="1"/>
      <c r="BQ521" s="1"/>
      <c r="BR521" s="1"/>
      <c r="BS521" s="1"/>
      <c r="BT521" s="1"/>
      <c r="BU521" s="1"/>
      <c r="BV521" s="1"/>
      <c r="BW521" s="1"/>
      <c r="BX521" s="1"/>
      <c r="BY521" s="1"/>
      <c r="BZ521" s="1"/>
      <c r="CA521" s="1"/>
      <c r="CB521" s="1"/>
      <c r="CC521" s="1"/>
    </row>
    <row r="522" spans="1:81" ht="18.75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86"/>
      <c r="T522" s="1"/>
      <c r="U522" s="1"/>
      <c r="V522" s="89"/>
      <c r="W522" s="3"/>
      <c r="X522" s="3"/>
      <c r="Y522" s="3"/>
      <c r="Z522" s="3"/>
      <c r="AA522" s="3"/>
      <c r="AB522" s="3"/>
      <c r="AC522" s="3"/>
      <c r="AD522" s="3"/>
      <c r="AE522" s="3"/>
      <c r="AF522" s="1"/>
      <c r="AG522" s="1"/>
      <c r="AH522" s="1"/>
      <c r="AI522" s="1"/>
      <c r="AJ522" s="1"/>
      <c r="AK522" s="1"/>
      <c r="AL522" s="1"/>
      <c r="AM522" s="86"/>
      <c r="AN522" s="1"/>
      <c r="AO522" s="1"/>
      <c r="AP522" s="1"/>
      <c r="AQ522" s="86"/>
      <c r="AR522" s="9"/>
      <c r="AS522" s="9"/>
      <c r="AT522" s="9"/>
      <c r="AU522" s="9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  <c r="BL522" s="1"/>
      <c r="BM522" s="1"/>
      <c r="BN522" s="1"/>
      <c r="BO522" s="1"/>
      <c r="BP522" s="1"/>
      <c r="BQ522" s="1"/>
      <c r="BR522" s="1"/>
      <c r="BS522" s="1"/>
      <c r="BT522" s="1"/>
      <c r="BU522" s="1"/>
      <c r="BV522" s="1"/>
      <c r="BW522" s="1"/>
      <c r="BX522" s="1"/>
      <c r="BY522" s="1"/>
      <c r="BZ522" s="1"/>
      <c r="CA522" s="1"/>
      <c r="CB522" s="1"/>
      <c r="CC522" s="1"/>
    </row>
    <row r="523" spans="1:81" ht="18.75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86"/>
      <c r="T523" s="1"/>
      <c r="U523" s="1"/>
      <c r="V523" s="89"/>
      <c r="W523" s="3"/>
      <c r="X523" s="3"/>
      <c r="Y523" s="3"/>
      <c r="Z523" s="3"/>
      <c r="AA523" s="3"/>
      <c r="AB523" s="3"/>
      <c r="AC523" s="3"/>
      <c r="AD523" s="3"/>
      <c r="AE523" s="3"/>
      <c r="AF523" s="1"/>
      <c r="AG523" s="1"/>
      <c r="AH523" s="1"/>
      <c r="AI523" s="1"/>
      <c r="AJ523" s="1"/>
      <c r="AK523" s="1"/>
      <c r="AL523" s="1"/>
      <c r="AM523" s="86"/>
      <c r="AN523" s="1"/>
      <c r="AO523" s="1"/>
      <c r="AP523" s="1"/>
      <c r="AQ523" s="86"/>
      <c r="AR523" s="9"/>
      <c r="AS523" s="9"/>
      <c r="AT523" s="9"/>
      <c r="AU523" s="9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  <c r="BL523" s="1"/>
      <c r="BM523" s="1"/>
      <c r="BN523" s="1"/>
      <c r="BO523" s="1"/>
      <c r="BP523" s="1"/>
      <c r="BQ523" s="1"/>
      <c r="BR523" s="1"/>
      <c r="BS523" s="1"/>
      <c r="BT523" s="1"/>
      <c r="BU523" s="1"/>
      <c r="BV523" s="1"/>
      <c r="BW523" s="1"/>
      <c r="BX523" s="1"/>
      <c r="BY523" s="1"/>
      <c r="BZ523" s="1"/>
      <c r="CA523" s="1"/>
      <c r="CB523" s="1"/>
      <c r="CC523" s="1"/>
    </row>
    <row r="524" spans="1:81" ht="18.75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86"/>
      <c r="T524" s="1"/>
      <c r="U524" s="1"/>
      <c r="V524" s="89"/>
      <c r="W524" s="3"/>
      <c r="X524" s="3"/>
      <c r="Y524" s="3"/>
      <c r="Z524" s="3"/>
      <c r="AA524" s="3"/>
      <c r="AB524" s="3"/>
      <c r="AC524" s="3"/>
      <c r="AD524" s="3"/>
      <c r="AE524" s="3"/>
      <c r="AF524" s="1"/>
      <c r="AG524" s="1"/>
      <c r="AH524" s="1"/>
      <c r="AI524" s="1"/>
      <c r="AJ524" s="1"/>
      <c r="AK524" s="1"/>
      <c r="AL524" s="1"/>
      <c r="AM524" s="86"/>
      <c r="AN524" s="1"/>
      <c r="AO524" s="1"/>
      <c r="AP524" s="1"/>
      <c r="AQ524" s="86"/>
      <c r="AR524" s="9"/>
      <c r="AS524" s="9"/>
      <c r="AT524" s="9"/>
      <c r="AU524" s="9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  <c r="BL524" s="1"/>
      <c r="BM524" s="1"/>
      <c r="BN524" s="1"/>
      <c r="BO524" s="1"/>
      <c r="BP524" s="1"/>
      <c r="BQ524" s="1"/>
      <c r="BR524" s="1"/>
      <c r="BS524" s="1"/>
      <c r="BT524" s="1"/>
      <c r="BU524" s="1"/>
      <c r="BV524" s="1"/>
      <c r="BW524" s="1"/>
      <c r="BX524" s="1"/>
      <c r="BY524" s="1"/>
      <c r="BZ524" s="1"/>
      <c r="CA524" s="1"/>
      <c r="CB524" s="1"/>
      <c r="CC524" s="1"/>
    </row>
    <row r="525" spans="1:81" ht="18.75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86"/>
      <c r="T525" s="1"/>
      <c r="U525" s="1"/>
      <c r="V525" s="89"/>
      <c r="W525" s="3"/>
      <c r="X525" s="3"/>
      <c r="Y525" s="3"/>
      <c r="Z525" s="3"/>
      <c r="AA525" s="3"/>
      <c r="AB525" s="3"/>
      <c r="AC525" s="3"/>
      <c r="AD525" s="3"/>
      <c r="AE525" s="3"/>
      <c r="AF525" s="1"/>
      <c r="AG525" s="1"/>
      <c r="AH525" s="1"/>
      <c r="AI525" s="1"/>
      <c r="AJ525" s="1"/>
      <c r="AK525" s="1"/>
      <c r="AL525" s="1"/>
      <c r="AM525" s="86"/>
      <c r="AN525" s="1"/>
      <c r="AO525" s="1"/>
      <c r="AP525" s="1"/>
      <c r="AQ525" s="86"/>
      <c r="AR525" s="9"/>
      <c r="AS525" s="9"/>
      <c r="AT525" s="9"/>
      <c r="AU525" s="9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  <c r="BL525" s="1"/>
      <c r="BM525" s="1"/>
      <c r="BN525" s="1"/>
      <c r="BO525" s="1"/>
      <c r="BP525" s="1"/>
      <c r="BQ525" s="1"/>
      <c r="BR525" s="1"/>
      <c r="BS525" s="1"/>
      <c r="BT525" s="1"/>
      <c r="BU525" s="1"/>
      <c r="BV525" s="1"/>
      <c r="BW525" s="1"/>
      <c r="BX525" s="1"/>
      <c r="BY525" s="1"/>
      <c r="BZ525" s="1"/>
      <c r="CA525" s="1"/>
      <c r="CB525" s="1"/>
      <c r="CC525" s="1"/>
    </row>
    <row r="526" spans="1:81" ht="18.75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86"/>
      <c r="T526" s="1"/>
      <c r="U526" s="1"/>
      <c r="V526" s="89"/>
      <c r="W526" s="3"/>
      <c r="X526" s="3"/>
      <c r="Y526" s="3"/>
      <c r="Z526" s="3"/>
      <c r="AA526" s="3"/>
      <c r="AB526" s="3"/>
      <c r="AC526" s="3"/>
      <c r="AD526" s="3"/>
      <c r="AE526" s="3"/>
      <c r="AF526" s="1"/>
      <c r="AG526" s="1"/>
      <c r="AH526" s="1"/>
      <c r="AI526" s="1"/>
      <c r="AJ526" s="1"/>
      <c r="AK526" s="1"/>
      <c r="AL526" s="1"/>
      <c r="AM526" s="86"/>
      <c r="AN526" s="1"/>
      <c r="AO526" s="1"/>
      <c r="AP526" s="1"/>
      <c r="AQ526" s="86"/>
      <c r="AR526" s="9"/>
      <c r="AS526" s="9"/>
      <c r="AT526" s="9"/>
      <c r="AU526" s="9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  <c r="BL526" s="1"/>
      <c r="BM526" s="1"/>
      <c r="BN526" s="1"/>
      <c r="BO526" s="1"/>
      <c r="BP526" s="1"/>
      <c r="BQ526" s="1"/>
      <c r="BR526" s="1"/>
      <c r="BS526" s="1"/>
      <c r="BT526" s="1"/>
      <c r="BU526" s="1"/>
      <c r="BV526" s="1"/>
      <c r="BW526" s="1"/>
      <c r="BX526" s="1"/>
      <c r="BY526" s="1"/>
      <c r="BZ526" s="1"/>
      <c r="CA526" s="1"/>
      <c r="CB526" s="1"/>
      <c r="CC526" s="1"/>
    </row>
    <row r="527" spans="1:81" ht="18.75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86"/>
      <c r="T527" s="1"/>
      <c r="U527" s="1"/>
      <c r="V527" s="89"/>
      <c r="W527" s="3"/>
      <c r="X527" s="3"/>
      <c r="Y527" s="3"/>
      <c r="Z527" s="3"/>
      <c r="AA527" s="3"/>
      <c r="AB527" s="3"/>
      <c r="AC527" s="3"/>
      <c r="AD527" s="3"/>
      <c r="AE527" s="3"/>
      <c r="AF527" s="1"/>
      <c r="AG527" s="1"/>
      <c r="AH527" s="1"/>
      <c r="AI527" s="1"/>
      <c r="AJ527" s="1"/>
      <c r="AK527" s="1"/>
      <c r="AL527" s="1"/>
      <c r="AM527" s="86"/>
      <c r="AN527" s="1"/>
      <c r="AO527" s="1"/>
      <c r="AP527" s="1"/>
      <c r="AQ527" s="86"/>
      <c r="AR527" s="9"/>
      <c r="AS527" s="9"/>
      <c r="AT527" s="9"/>
      <c r="AU527" s="9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  <c r="BL527" s="1"/>
      <c r="BM527" s="1"/>
      <c r="BN527" s="1"/>
      <c r="BO527" s="1"/>
      <c r="BP527" s="1"/>
      <c r="BQ527" s="1"/>
      <c r="BR527" s="1"/>
      <c r="BS527" s="1"/>
      <c r="BT527" s="1"/>
      <c r="BU527" s="1"/>
      <c r="BV527" s="1"/>
      <c r="BW527" s="1"/>
      <c r="BX527" s="1"/>
      <c r="BY527" s="1"/>
      <c r="BZ527" s="1"/>
      <c r="CA527" s="1"/>
      <c r="CB527" s="1"/>
      <c r="CC527" s="1"/>
    </row>
    <row r="528" spans="1:81" ht="18.75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86"/>
      <c r="T528" s="1"/>
      <c r="U528" s="1"/>
      <c r="V528" s="89"/>
      <c r="W528" s="3"/>
      <c r="X528" s="3"/>
      <c r="Y528" s="3"/>
      <c r="Z528" s="3"/>
      <c r="AA528" s="3"/>
      <c r="AB528" s="3"/>
      <c r="AC528" s="3"/>
      <c r="AD528" s="3"/>
      <c r="AE528" s="3"/>
      <c r="AF528" s="1"/>
      <c r="AG528" s="1"/>
      <c r="AH528" s="1"/>
      <c r="AI528" s="1"/>
      <c r="AJ528" s="1"/>
      <c r="AK528" s="1"/>
      <c r="AL528" s="1"/>
      <c r="AM528" s="86"/>
      <c r="AN528" s="1"/>
      <c r="AO528" s="1"/>
      <c r="AP528" s="1"/>
      <c r="AQ528" s="86"/>
      <c r="AR528" s="9"/>
      <c r="AS528" s="9"/>
      <c r="AT528" s="9"/>
      <c r="AU528" s="9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  <c r="BL528" s="1"/>
      <c r="BM528" s="1"/>
      <c r="BN528" s="1"/>
      <c r="BO528" s="1"/>
      <c r="BP528" s="1"/>
      <c r="BQ528" s="1"/>
      <c r="BR528" s="1"/>
      <c r="BS528" s="1"/>
      <c r="BT528" s="1"/>
      <c r="BU528" s="1"/>
      <c r="BV528" s="1"/>
      <c r="BW528" s="1"/>
      <c r="BX528" s="1"/>
      <c r="BY528" s="1"/>
      <c r="BZ528" s="1"/>
      <c r="CA528" s="1"/>
      <c r="CB528" s="1"/>
      <c r="CC528" s="1"/>
    </row>
    <row r="529" spans="1:81" ht="18.75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86"/>
      <c r="T529" s="1"/>
      <c r="U529" s="1"/>
      <c r="V529" s="89"/>
      <c r="W529" s="3"/>
      <c r="X529" s="3"/>
      <c r="Y529" s="3"/>
      <c r="Z529" s="3"/>
      <c r="AA529" s="3"/>
      <c r="AB529" s="3"/>
      <c r="AC529" s="3"/>
      <c r="AD529" s="3"/>
      <c r="AE529" s="3"/>
      <c r="AF529" s="1"/>
      <c r="AG529" s="1"/>
      <c r="AH529" s="1"/>
      <c r="AI529" s="1"/>
      <c r="AJ529" s="1"/>
      <c r="AK529" s="1"/>
      <c r="AL529" s="1"/>
      <c r="AM529" s="86"/>
      <c r="AN529" s="1"/>
      <c r="AO529" s="1"/>
      <c r="AP529" s="1"/>
      <c r="AQ529" s="86"/>
      <c r="AR529" s="9"/>
      <c r="AS529" s="9"/>
      <c r="AT529" s="9"/>
      <c r="AU529" s="9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  <c r="BL529" s="1"/>
      <c r="BM529" s="1"/>
      <c r="BN529" s="1"/>
      <c r="BO529" s="1"/>
      <c r="BP529" s="1"/>
      <c r="BQ529" s="1"/>
      <c r="BR529" s="1"/>
      <c r="BS529" s="1"/>
      <c r="BT529" s="1"/>
      <c r="BU529" s="1"/>
      <c r="BV529" s="1"/>
      <c r="BW529" s="1"/>
      <c r="BX529" s="1"/>
      <c r="BY529" s="1"/>
      <c r="BZ529" s="1"/>
      <c r="CA529" s="1"/>
      <c r="CB529" s="1"/>
      <c r="CC529" s="1"/>
    </row>
    <row r="530" spans="1:81" ht="18.75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86"/>
      <c r="T530" s="1"/>
      <c r="U530" s="1"/>
      <c r="V530" s="89"/>
      <c r="W530" s="3"/>
      <c r="X530" s="3"/>
      <c r="Y530" s="3"/>
      <c r="Z530" s="3"/>
      <c r="AA530" s="3"/>
      <c r="AB530" s="3"/>
      <c r="AC530" s="3"/>
      <c r="AD530" s="3"/>
      <c r="AE530" s="3"/>
      <c r="AF530" s="1"/>
      <c r="AG530" s="1"/>
      <c r="AH530" s="1"/>
      <c r="AI530" s="1"/>
      <c r="AJ530" s="1"/>
      <c r="AK530" s="1"/>
      <c r="AL530" s="1"/>
      <c r="AM530" s="86"/>
      <c r="AN530" s="1"/>
      <c r="AO530" s="1"/>
      <c r="AP530" s="1"/>
      <c r="AQ530" s="86"/>
      <c r="AR530" s="9"/>
      <c r="AS530" s="9"/>
      <c r="AT530" s="9"/>
      <c r="AU530" s="9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  <c r="BL530" s="1"/>
      <c r="BM530" s="1"/>
      <c r="BN530" s="1"/>
      <c r="BO530" s="1"/>
      <c r="BP530" s="1"/>
      <c r="BQ530" s="1"/>
      <c r="BR530" s="1"/>
      <c r="BS530" s="1"/>
      <c r="BT530" s="1"/>
      <c r="BU530" s="1"/>
      <c r="BV530" s="1"/>
      <c r="BW530" s="1"/>
      <c r="BX530" s="1"/>
      <c r="BY530" s="1"/>
      <c r="BZ530" s="1"/>
      <c r="CA530" s="1"/>
      <c r="CB530" s="1"/>
      <c r="CC530" s="1"/>
    </row>
    <row r="531" spans="1:81" ht="18.75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86"/>
      <c r="T531" s="1"/>
      <c r="U531" s="1"/>
      <c r="V531" s="89"/>
      <c r="W531" s="3"/>
      <c r="X531" s="3"/>
      <c r="Y531" s="3"/>
      <c r="Z531" s="3"/>
      <c r="AA531" s="3"/>
      <c r="AB531" s="3"/>
      <c r="AC531" s="3"/>
      <c r="AD531" s="3"/>
      <c r="AE531" s="3"/>
      <c r="AF531" s="1"/>
      <c r="AG531" s="1"/>
      <c r="AH531" s="1"/>
      <c r="AI531" s="1"/>
      <c r="AJ531" s="1"/>
      <c r="AK531" s="1"/>
      <c r="AL531" s="1"/>
      <c r="AM531" s="86"/>
      <c r="AN531" s="1"/>
      <c r="AO531" s="1"/>
      <c r="AP531" s="1"/>
      <c r="AQ531" s="86"/>
      <c r="AR531" s="9"/>
      <c r="AS531" s="9"/>
      <c r="AT531" s="9"/>
      <c r="AU531" s="9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  <c r="BL531" s="1"/>
      <c r="BM531" s="1"/>
      <c r="BN531" s="1"/>
      <c r="BO531" s="1"/>
      <c r="BP531" s="1"/>
      <c r="BQ531" s="1"/>
      <c r="BR531" s="1"/>
      <c r="BS531" s="1"/>
      <c r="BT531" s="1"/>
      <c r="BU531" s="1"/>
      <c r="BV531" s="1"/>
      <c r="BW531" s="1"/>
      <c r="BX531" s="1"/>
      <c r="BY531" s="1"/>
      <c r="BZ531" s="1"/>
      <c r="CA531" s="1"/>
      <c r="CB531" s="1"/>
      <c r="CC531" s="1"/>
    </row>
    <row r="532" spans="1:81" ht="18.75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86"/>
      <c r="T532" s="1"/>
      <c r="U532" s="1"/>
      <c r="V532" s="89"/>
      <c r="W532" s="3"/>
      <c r="X532" s="3"/>
      <c r="Y532" s="3"/>
      <c r="Z532" s="3"/>
      <c r="AA532" s="3"/>
      <c r="AB532" s="3"/>
      <c r="AC532" s="3"/>
      <c r="AD532" s="3"/>
      <c r="AE532" s="3"/>
      <c r="AF532" s="1"/>
      <c r="AG532" s="1"/>
      <c r="AH532" s="1"/>
      <c r="AI532" s="1"/>
      <c r="AJ532" s="1"/>
      <c r="AK532" s="1"/>
      <c r="AL532" s="1"/>
      <c r="AM532" s="86"/>
      <c r="AN532" s="1"/>
      <c r="AO532" s="1"/>
      <c r="AP532" s="1"/>
      <c r="AQ532" s="86"/>
      <c r="AR532" s="9"/>
      <c r="AS532" s="9"/>
      <c r="AT532" s="9"/>
      <c r="AU532" s="9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  <c r="BL532" s="1"/>
      <c r="BM532" s="1"/>
      <c r="BN532" s="1"/>
      <c r="BO532" s="1"/>
      <c r="BP532" s="1"/>
      <c r="BQ532" s="1"/>
      <c r="BR532" s="1"/>
      <c r="BS532" s="1"/>
      <c r="BT532" s="1"/>
      <c r="BU532" s="1"/>
      <c r="BV532" s="1"/>
      <c r="BW532" s="1"/>
      <c r="BX532" s="1"/>
      <c r="BY532" s="1"/>
      <c r="BZ532" s="1"/>
      <c r="CA532" s="1"/>
      <c r="CB532" s="1"/>
      <c r="CC532" s="1"/>
    </row>
    <row r="533" spans="1:81" ht="18.75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86"/>
      <c r="T533" s="1"/>
      <c r="U533" s="1"/>
      <c r="V533" s="89"/>
      <c r="W533" s="3"/>
      <c r="X533" s="3"/>
      <c r="Y533" s="3"/>
      <c r="Z533" s="3"/>
      <c r="AA533" s="3"/>
      <c r="AB533" s="3"/>
      <c r="AC533" s="3"/>
      <c r="AD533" s="3"/>
      <c r="AE533" s="3"/>
      <c r="AF533" s="1"/>
      <c r="AG533" s="1"/>
      <c r="AH533" s="1"/>
      <c r="AI533" s="1"/>
      <c r="AJ533" s="1"/>
      <c r="AK533" s="1"/>
      <c r="AL533" s="1"/>
      <c r="AM533" s="86"/>
      <c r="AN533" s="1"/>
      <c r="AO533" s="1"/>
      <c r="AP533" s="1"/>
      <c r="AQ533" s="86"/>
      <c r="AR533" s="9"/>
      <c r="AS533" s="9"/>
      <c r="AT533" s="9"/>
      <c r="AU533" s="9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  <c r="BL533" s="1"/>
      <c r="BM533" s="1"/>
      <c r="BN533" s="1"/>
      <c r="BO533" s="1"/>
      <c r="BP533" s="1"/>
      <c r="BQ533" s="1"/>
      <c r="BR533" s="1"/>
      <c r="BS533" s="1"/>
      <c r="BT533" s="1"/>
      <c r="BU533" s="1"/>
      <c r="BV533" s="1"/>
      <c r="BW533" s="1"/>
      <c r="BX533" s="1"/>
      <c r="BY533" s="1"/>
      <c r="BZ533" s="1"/>
      <c r="CA533" s="1"/>
      <c r="CB533" s="1"/>
      <c r="CC533" s="1"/>
    </row>
    <row r="534" spans="1:81" ht="18.75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86"/>
      <c r="T534" s="1"/>
      <c r="U534" s="1"/>
      <c r="V534" s="89"/>
      <c r="W534" s="3"/>
      <c r="X534" s="3"/>
      <c r="Y534" s="3"/>
      <c r="Z534" s="3"/>
      <c r="AA534" s="3"/>
      <c r="AB534" s="3"/>
      <c r="AC534" s="3"/>
      <c r="AD534" s="3"/>
      <c r="AE534" s="3"/>
      <c r="AF534" s="1"/>
      <c r="AG534" s="1"/>
      <c r="AH534" s="1"/>
      <c r="AI534" s="1"/>
      <c r="AJ534" s="1"/>
      <c r="AK534" s="1"/>
      <c r="AL534" s="1"/>
      <c r="AM534" s="86"/>
      <c r="AN534" s="1"/>
      <c r="AO534" s="1"/>
      <c r="AP534" s="1"/>
      <c r="AQ534" s="86"/>
      <c r="AR534" s="9"/>
      <c r="AS534" s="9"/>
      <c r="AT534" s="9"/>
      <c r="AU534" s="9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  <c r="BL534" s="1"/>
      <c r="BM534" s="1"/>
      <c r="BN534" s="1"/>
      <c r="BO534" s="1"/>
      <c r="BP534" s="1"/>
      <c r="BQ534" s="1"/>
      <c r="BR534" s="1"/>
      <c r="BS534" s="1"/>
      <c r="BT534" s="1"/>
      <c r="BU534" s="1"/>
      <c r="BV534" s="1"/>
      <c r="BW534" s="1"/>
      <c r="BX534" s="1"/>
      <c r="BY534" s="1"/>
      <c r="BZ534" s="1"/>
      <c r="CA534" s="1"/>
      <c r="CB534" s="1"/>
      <c r="CC534" s="1"/>
    </row>
    <row r="535" spans="1:81" ht="18.75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86"/>
      <c r="T535" s="1"/>
      <c r="U535" s="1"/>
      <c r="V535" s="89"/>
      <c r="W535" s="3"/>
      <c r="X535" s="3"/>
      <c r="Y535" s="3"/>
      <c r="Z535" s="3"/>
      <c r="AA535" s="3"/>
      <c r="AB535" s="3"/>
      <c r="AC535" s="3"/>
      <c r="AD535" s="3"/>
      <c r="AE535" s="3"/>
      <c r="AF535" s="1"/>
      <c r="AG535" s="1"/>
      <c r="AH535" s="1"/>
      <c r="AI535" s="1"/>
      <c r="AJ535" s="1"/>
      <c r="AK535" s="1"/>
      <c r="AL535" s="1"/>
      <c r="AM535" s="86"/>
      <c r="AN535" s="1"/>
      <c r="AO535" s="1"/>
      <c r="AP535" s="1"/>
      <c r="AQ535" s="86"/>
      <c r="AR535" s="9"/>
      <c r="AS535" s="9"/>
      <c r="AT535" s="9"/>
      <c r="AU535" s="9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  <c r="BL535" s="1"/>
      <c r="BM535" s="1"/>
      <c r="BN535" s="1"/>
      <c r="BO535" s="1"/>
      <c r="BP535" s="1"/>
      <c r="BQ535" s="1"/>
      <c r="BR535" s="1"/>
      <c r="BS535" s="1"/>
      <c r="BT535" s="1"/>
      <c r="BU535" s="1"/>
      <c r="BV535" s="1"/>
      <c r="BW535" s="1"/>
      <c r="BX535" s="1"/>
      <c r="BY535" s="1"/>
      <c r="BZ535" s="1"/>
      <c r="CA535" s="1"/>
      <c r="CB535" s="1"/>
      <c r="CC535" s="1"/>
    </row>
    <row r="536" spans="1:81" ht="18.75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86"/>
      <c r="T536" s="1"/>
      <c r="U536" s="1"/>
      <c r="V536" s="89"/>
      <c r="W536" s="3"/>
      <c r="X536" s="3"/>
      <c r="Y536" s="3"/>
      <c r="Z536" s="3"/>
      <c r="AA536" s="3"/>
      <c r="AB536" s="3"/>
      <c r="AC536" s="3"/>
      <c r="AD536" s="3"/>
      <c r="AE536" s="3"/>
      <c r="AF536" s="1"/>
      <c r="AG536" s="1"/>
      <c r="AH536" s="1"/>
      <c r="AI536" s="1"/>
      <c r="AJ536" s="1"/>
      <c r="AK536" s="1"/>
      <c r="AL536" s="1"/>
      <c r="AM536" s="86"/>
      <c r="AN536" s="1"/>
      <c r="AO536" s="1"/>
      <c r="AP536" s="1"/>
      <c r="AQ536" s="86"/>
      <c r="AR536" s="9"/>
      <c r="AS536" s="9"/>
      <c r="AT536" s="9"/>
      <c r="AU536" s="9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  <c r="BL536" s="1"/>
      <c r="BM536" s="1"/>
      <c r="BN536" s="1"/>
      <c r="BO536" s="1"/>
      <c r="BP536" s="1"/>
      <c r="BQ536" s="1"/>
      <c r="BR536" s="1"/>
      <c r="BS536" s="1"/>
      <c r="BT536" s="1"/>
      <c r="BU536" s="1"/>
      <c r="BV536" s="1"/>
      <c r="BW536" s="1"/>
      <c r="BX536" s="1"/>
      <c r="BY536" s="1"/>
      <c r="BZ536" s="1"/>
      <c r="CA536" s="1"/>
      <c r="CB536" s="1"/>
      <c r="CC536" s="1"/>
    </row>
    <row r="537" spans="1:81" ht="18.75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86"/>
      <c r="T537" s="1"/>
      <c r="U537" s="1"/>
      <c r="V537" s="89"/>
      <c r="W537" s="3"/>
      <c r="X537" s="3"/>
      <c r="Y537" s="3"/>
      <c r="Z537" s="3"/>
      <c r="AA537" s="3"/>
      <c r="AB537" s="3"/>
      <c r="AC537" s="3"/>
      <c r="AD537" s="3"/>
      <c r="AE537" s="3"/>
      <c r="AF537" s="1"/>
      <c r="AG537" s="1"/>
      <c r="AH537" s="1"/>
      <c r="AI537" s="1"/>
      <c r="AJ537" s="1"/>
      <c r="AK537" s="1"/>
      <c r="AL537" s="1"/>
      <c r="AM537" s="86"/>
      <c r="AN537" s="1"/>
      <c r="AO537" s="1"/>
      <c r="AP537" s="1"/>
      <c r="AQ537" s="86"/>
      <c r="AR537" s="9"/>
      <c r="AS537" s="9"/>
      <c r="AT537" s="9"/>
      <c r="AU537" s="9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  <c r="BL537" s="1"/>
      <c r="BM537" s="1"/>
      <c r="BN537" s="1"/>
      <c r="BO537" s="1"/>
      <c r="BP537" s="1"/>
      <c r="BQ537" s="1"/>
      <c r="BR537" s="1"/>
      <c r="BS537" s="1"/>
      <c r="BT537" s="1"/>
      <c r="BU537" s="1"/>
      <c r="BV537" s="1"/>
      <c r="BW537" s="1"/>
      <c r="BX537" s="1"/>
      <c r="BY537" s="1"/>
      <c r="BZ537" s="1"/>
      <c r="CA537" s="1"/>
      <c r="CB537" s="1"/>
      <c r="CC537" s="1"/>
    </row>
    <row r="538" spans="1:81" ht="18.75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86"/>
      <c r="T538" s="1"/>
      <c r="U538" s="1"/>
      <c r="V538" s="89"/>
      <c r="W538" s="3"/>
      <c r="X538" s="3"/>
      <c r="Y538" s="3"/>
      <c r="Z538" s="3"/>
      <c r="AA538" s="3"/>
      <c r="AB538" s="3"/>
      <c r="AC538" s="3"/>
      <c r="AD538" s="3"/>
      <c r="AE538" s="3"/>
      <c r="AF538" s="1"/>
      <c r="AG538" s="1"/>
      <c r="AH538" s="1"/>
      <c r="AI538" s="1"/>
      <c r="AJ538" s="1"/>
      <c r="AK538" s="1"/>
      <c r="AL538" s="1"/>
      <c r="AM538" s="86"/>
      <c r="AN538" s="1"/>
      <c r="AO538" s="1"/>
      <c r="AP538" s="1"/>
      <c r="AQ538" s="86"/>
      <c r="AR538" s="9"/>
      <c r="AS538" s="9"/>
      <c r="AT538" s="9"/>
      <c r="AU538" s="9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  <c r="BL538" s="1"/>
      <c r="BM538" s="1"/>
      <c r="BN538" s="1"/>
      <c r="BO538" s="1"/>
      <c r="BP538" s="1"/>
      <c r="BQ538" s="1"/>
      <c r="BR538" s="1"/>
      <c r="BS538" s="1"/>
      <c r="BT538" s="1"/>
      <c r="BU538" s="1"/>
      <c r="BV538" s="1"/>
      <c r="BW538" s="1"/>
      <c r="BX538" s="1"/>
      <c r="BY538" s="1"/>
      <c r="BZ538" s="1"/>
      <c r="CA538" s="1"/>
      <c r="CB538" s="1"/>
      <c r="CC538" s="1"/>
    </row>
    <row r="539" spans="1:81" ht="18.75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86"/>
      <c r="T539" s="1"/>
      <c r="U539" s="1"/>
      <c r="V539" s="89"/>
      <c r="W539" s="3"/>
      <c r="X539" s="3"/>
      <c r="Y539" s="3"/>
      <c r="Z539" s="3"/>
      <c r="AA539" s="3"/>
      <c r="AB539" s="3"/>
      <c r="AC539" s="3"/>
      <c r="AD539" s="3"/>
      <c r="AE539" s="3"/>
      <c r="AF539" s="1"/>
      <c r="AG539" s="1"/>
      <c r="AH539" s="1"/>
      <c r="AI539" s="1"/>
      <c r="AJ539" s="1"/>
      <c r="AK539" s="1"/>
      <c r="AL539" s="1"/>
      <c r="AM539" s="86"/>
      <c r="AN539" s="1"/>
      <c r="AO539" s="1"/>
      <c r="AP539" s="1"/>
      <c r="AQ539" s="86"/>
      <c r="AR539" s="9"/>
      <c r="AS539" s="9"/>
      <c r="AT539" s="9"/>
      <c r="AU539" s="9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  <c r="BL539" s="1"/>
      <c r="BM539" s="1"/>
      <c r="BN539" s="1"/>
      <c r="BO539" s="1"/>
      <c r="BP539" s="1"/>
      <c r="BQ539" s="1"/>
      <c r="BR539" s="1"/>
      <c r="BS539" s="1"/>
      <c r="BT539" s="1"/>
      <c r="BU539" s="1"/>
      <c r="BV539" s="1"/>
      <c r="BW539" s="1"/>
      <c r="BX539" s="1"/>
      <c r="BY539" s="1"/>
      <c r="BZ539" s="1"/>
      <c r="CA539" s="1"/>
      <c r="CB539" s="1"/>
      <c r="CC539" s="1"/>
    </row>
    <row r="540" spans="1:81" ht="18.75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86"/>
      <c r="T540" s="1"/>
      <c r="U540" s="1"/>
      <c r="V540" s="89"/>
      <c r="W540" s="3"/>
      <c r="X540" s="3"/>
      <c r="Y540" s="3"/>
      <c r="Z540" s="3"/>
      <c r="AA540" s="3"/>
      <c r="AB540" s="3"/>
      <c r="AC540" s="3"/>
      <c r="AD540" s="3"/>
      <c r="AE540" s="3"/>
      <c r="AF540" s="1"/>
      <c r="AG540" s="1"/>
      <c r="AH540" s="1"/>
      <c r="AI540" s="1"/>
      <c r="AJ540" s="1"/>
      <c r="AK540" s="1"/>
      <c r="AL540" s="1"/>
      <c r="AM540" s="86"/>
      <c r="AN540" s="1"/>
      <c r="AO540" s="1"/>
      <c r="AP540" s="1"/>
      <c r="AQ540" s="86"/>
      <c r="AR540" s="9"/>
      <c r="AS540" s="9"/>
      <c r="AT540" s="9"/>
      <c r="AU540" s="9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  <c r="BL540" s="1"/>
      <c r="BM540" s="1"/>
      <c r="BN540" s="1"/>
      <c r="BO540" s="1"/>
      <c r="BP540" s="1"/>
      <c r="BQ540" s="1"/>
      <c r="BR540" s="1"/>
      <c r="BS540" s="1"/>
      <c r="BT540" s="1"/>
      <c r="BU540" s="1"/>
      <c r="BV540" s="1"/>
      <c r="BW540" s="1"/>
      <c r="BX540" s="1"/>
      <c r="BY540" s="1"/>
      <c r="BZ540" s="1"/>
      <c r="CA540" s="1"/>
      <c r="CB540" s="1"/>
      <c r="CC540" s="1"/>
    </row>
    <row r="541" spans="1:81" ht="18.75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86"/>
      <c r="T541" s="1"/>
      <c r="U541" s="1"/>
      <c r="V541" s="89"/>
      <c r="W541" s="3"/>
      <c r="X541" s="3"/>
      <c r="Y541" s="3"/>
      <c r="Z541" s="3"/>
      <c r="AA541" s="3"/>
      <c r="AB541" s="3"/>
      <c r="AC541" s="3"/>
      <c r="AD541" s="3"/>
      <c r="AE541" s="3"/>
      <c r="AF541" s="1"/>
      <c r="AG541" s="1"/>
      <c r="AH541" s="1"/>
      <c r="AI541" s="1"/>
      <c r="AJ541" s="1"/>
      <c r="AK541" s="1"/>
      <c r="AL541" s="1"/>
      <c r="AM541" s="86"/>
      <c r="AN541" s="1"/>
      <c r="AO541" s="1"/>
      <c r="AP541" s="1"/>
      <c r="AQ541" s="86"/>
      <c r="AR541" s="9"/>
      <c r="AS541" s="9"/>
      <c r="AT541" s="9"/>
      <c r="AU541" s="9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  <c r="BL541" s="1"/>
      <c r="BM541" s="1"/>
      <c r="BN541" s="1"/>
      <c r="BO541" s="1"/>
      <c r="BP541" s="1"/>
      <c r="BQ541" s="1"/>
      <c r="BR541" s="1"/>
      <c r="BS541" s="1"/>
      <c r="BT541" s="1"/>
      <c r="BU541" s="1"/>
      <c r="BV541" s="1"/>
      <c r="BW541" s="1"/>
      <c r="BX541" s="1"/>
      <c r="BY541" s="1"/>
      <c r="BZ541" s="1"/>
      <c r="CA541" s="1"/>
      <c r="CB541" s="1"/>
      <c r="CC541" s="1"/>
    </row>
    <row r="542" spans="1:81" ht="18.75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86"/>
      <c r="T542" s="1"/>
      <c r="U542" s="1"/>
      <c r="V542" s="89"/>
      <c r="W542" s="3"/>
      <c r="X542" s="3"/>
      <c r="Y542" s="3"/>
      <c r="Z542" s="3"/>
      <c r="AA542" s="3"/>
      <c r="AB542" s="3"/>
      <c r="AC542" s="3"/>
      <c r="AD542" s="3"/>
      <c r="AE542" s="3"/>
      <c r="AF542" s="1"/>
      <c r="AG542" s="1"/>
      <c r="AH542" s="1"/>
      <c r="AI542" s="1"/>
      <c r="AJ542" s="1"/>
      <c r="AK542" s="1"/>
      <c r="AL542" s="1"/>
      <c r="AM542" s="86"/>
      <c r="AN542" s="1"/>
      <c r="AO542" s="1"/>
      <c r="AP542" s="1"/>
      <c r="AQ542" s="86"/>
      <c r="AR542" s="9"/>
      <c r="AS542" s="9"/>
      <c r="AT542" s="9"/>
      <c r="AU542" s="9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  <c r="BL542" s="1"/>
      <c r="BM542" s="1"/>
      <c r="BN542" s="1"/>
      <c r="BO542" s="1"/>
      <c r="BP542" s="1"/>
      <c r="BQ542" s="1"/>
      <c r="BR542" s="1"/>
      <c r="BS542" s="1"/>
      <c r="BT542" s="1"/>
      <c r="BU542" s="1"/>
      <c r="BV542" s="1"/>
      <c r="BW542" s="1"/>
      <c r="BX542" s="1"/>
      <c r="BY542" s="1"/>
      <c r="BZ542" s="1"/>
      <c r="CA542" s="1"/>
      <c r="CB542" s="1"/>
      <c r="CC542" s="1"/>
    </row>
    <row r="543" spans="1:81" ht="18.75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86"/>
      <c r="T543" s="1"/>
      <c r="U543" s="1"/>
      <c r="V543" s="89"/>
      <c r="W543" s="3"/>
      <c r="X543" s="3"/>
      <c r="Y543" s="3"/>
      <c r="Z543" s="3"/>
      <c r="AA543" s="3"/>
      <c r="AB543" s="3"/>
      <c r="AC543" s="3"/>
      <c r="AD543" s="3"/>
      <c r="AE543" s="3"/>
      <c r="AF543" s="1"/>
      <c r="AG543" s="1"/>
      <c r="AH543" s="1"/>
      <c r="AI543" s="1"/>
      <c r="AJ543" s="1"/>
      <c r="AK543" s="1"/>
      <c r="AL543" s="1"/>
      <c r="AM543" s="86"/>
      <c r="AN543" s="1"/>
      <c r="AO543" s="1"/>
      <c r="AP543" s="1"/>
      <c r="AQ543" s="86"/>
      <c r="AR543" s="9"/>
      <c r="AS543" s="9"/>
      <c r="AT543" s="9"/>
      <c r="AU543" s="9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  <c r="BL543" s="1"/>
      <c r="BM543" s="1"/>
      <c r="BN543" s="1"/>
      <c r="BO543" s="1"/>
      <c r="BP543" s="1"/>
      <c r="BQ543" s="1"/>
      <c r="BR543" s="1"/>
      <c r="BS543" s="1"/>
      <c r="BT543" s="1"/>
      <c r="BU543" s="1"/>
      <c r="BV543" s="1"/>
      <c r="BW543" s="1"/>
      <c r="BX543" s="1"/>
      <c r="BY543" s="1"/>
      <c r="BZ543" s="1"/>
      <c r="CA543" s="1"/>
      <c r="CB543" s="1"/>
      <c r="CC543" s="1"/>
    </row>
    <row r="544" spans="1:81" ht="18.75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86"/>
      <c r="T544" s="1"/>
      <c r="U544" s="1"/>
      <c r="V544" s="89"/>
      <c r="W544" s="3"/>
      <c r="X544" s="3"/>
      <c r="Y544" s="3"/>
      <c r="Z544" s="3"/>
      <c r="AA544" s="3"/>
      <c r="AB544" s="3"/>
      <c r="AC544" s="3"/>
      <c r="AD544" s="3"/>
      <c r="AE544" s="3"/>
      <c r="AF544" s="1"/>
      <c r="AG544" s="1"/>
      <c r="AH544" s="1"/>
      <c r="AI544" s="1"/>
      <c r="AJ544" s="1"/>
      <c r="AK544" s="1"/>
      <c r="AL544" s="1"/>
      <c r="AM544" s="86"/>
      <c r="AN544" s="1"/>
      <c r="AO544" s="1"/>
      <c r="AP544" s="1"/>
      <c r="AQ544" s="86"/>
      <c r="AR544" s="9"/>
      <c r="AS544" s="9"/>
      <c r="AT544" s="9"/>
      <c r="AU544" s="9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  <c r="BL544" s="1"/>
      <c r="BM544" s="1"/>
      <c r="BN544" s="1"/>
      <c r="BO544" s="1"/>
      <c r="BP544" s="1"/>
      <c r="BQ544" s="1"/>
      <c r="BR544" s="1"/>
      <c r="BS544" s="1"/>
      <c r="BT544" s="1"/>
      <c r="BU544" s="1"/>
      <c r="BV544" s="1"/>
      <c r="BW544" s="1"/>
      <c r="BX544" s="1"/>
      <c r="BY544" s="1"/>
      <c r="BZ544" s="1"/>
      <c r="CA544" s="1"/>
      <c r="CB544" s="1"/>
      <c r="CC544" s="1"/>
    </row>
    <row r="545" spans="1:81" ht="18.75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86"/>
      <c r="T545" s="1"/>
      <c r="U545" s="1"/>
      <c r="V545" s="89"/>
      <c r="W545" s="3"/>
      <c r="X545" s="3"/>
      <c r="Y545" s="3"/>
      <c r="Z545" s="3"/>
      <c r="AA545" s="3"/>
      <c r="AB545" s="3"/>
      <c r="AC545" s="3"/>
      <c r="AD545" s="3"/>
      <c r="AE545" s="3"/>
      <c r="AF545" s="1"/>
      <c r="AG545" s="1"/>
      <c r="AH545" s="1"/>
      <c r="AI545" s="1"/>
      <c r="AJ545" s="1"/>
      <c r="AK545" s="1"/>
      <c r="AL545" s="1"/>
      <c r="AM545" s="86"/>
      <c r="AN545" s="1"/>
      <c r="AO545" s="1"/>
      <c r="AP545" s="1"/>
      <c r="AQ545" s="86"/>
      <c r="AR545" s="9"/>
      <c r="AS545" s="9"/>
      <c r="AT545" s="9"/>
      <c r="AU545" s="9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  <c r="BL545" s="1"/>
      <c r="BM545" s="1"/>
      <c r="BN545" s="1"/>
      <c r="BO545" s="1"/>
      <c r="BP545" s="1"/>
      <c r="BQ545" s="1"/>
      <c r="BR545" s="1"/>
      <c r="BS545" s="1"/>
      <c r="BT545" s="1"/>
      <c r="BU545" s="1"/>
      <c r="BV545" s="1"/>
      <c r="BW545" s="1"/>
      <c r="BX545" s="1"/>
      <c r="BY545" s="1"/>
      <c r="BZ545" s="1"/>
      <c r="CA545" s="1"/>
      <c r="CB545" s="1"/>
      <c r="CC545" s="1"/>
    </row>
    <row r="546" spans="1:81" ht="18.75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86"/>
      <c r="T546" s="1"/>
      <c r="U546" s="1"/>
      <c r="V546" s="89"/>
      <c r="W546" s="3"/>
      <c r="X546" s="3"/>
      <c r="Y546" s="3"/>
      <c r="Z546" s="3"/>
      <c r="AA546" s="3"/>
      <c r="AB546" s="3"/>
      <c r="AC546" s="3"/>
      <c r="AD546" s="3"/>
      <c r="AE546" s="3"/>
      <c r="AF546" s="1"/>
      <c r="AG546" s="1"/>
      <c r="AH546" s="1"/>
      <c r="AI546" s="1"/>
      <c r="AJ546" s="1"/>
      <c r="AK546" s="1"/>
      <c r="AL546" s="1"/>
      <c r="AM546" s="86"/>
      <c r="AN546" s="1"/>
      <c r="AO546" s="1"/>
      <c r="AP546" s="1"/>
      <c r="AQ546" s="86"/>
      <c r="AR546" s="9"/>
      <c r="AS546" s="9"/>
      <c r="AT546" s="9"/>
      <c r="AU546" s="9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  <c r="BL546" s="1"/>
      <c r="BM546" s="1"/>
      <c r="BN546" s="1"/>
      <c r="BO546" s="1"/>
      <c r="BP546" s="1"/>
      <c r="BQ546" s="1"/>
      <c r="BR546" s="1"/>
      <c r="BS546" s="1"/>
      <c r="BT546" s="1"/>
      <c r="BU546" s="1"/>
      <c r="BV546" s="1"/>
      <c r="BW546" s="1"/>
      <c r="BX546" s="1"/>
      <c r="BY546" s="1"/>
      <c r="BZ546" s="1"/>
      <c r="CA546" s="1"/>
      <c r="CB546" s="1"/>
      <c r="CC546" s="1"/>
    </row>
    <row r="547" spans="1:81" ht="18.75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86"/>
      <c r="T547" s="1"/>
      <c r="U547" s="1"/>
      <c r="V547" s="89"/>
      <c r="W547" s="3"/>
      <c r="X547" s="3"/>
      <c r="Y547" s="3"/>
      <c r="Z547" s="3"/>
      <c r="AA547" s="3"/>
      <c r="AB547" s="3"/>
      <c r="AC547" s="3"/>
      <c r="AD547" s="3"/>
      <c r="AE547" s="3"/>
      <c r="AF547" s="1"/>
      <c r="AG547" s="1"/>
      <c r="AH547" s="1"/>
      <c r="AI547" s="1"/>
      <c r="AJ547" s="1"/>
      <c r="AK547" s="1"/>
      <c r="AL547" s="1"/>
      <c r="AM547" s="86"/>
      <c r="AN547" s="1"/>
      <c r="AO547" s="1"/>
      <c r="AP547" s="1"/>
      <c r="AQ547" s="86"/>
      <c r="AR547" s="9"/>
      <c r="AS547" s="9"/>
      <c r="AT547" s="9"/>
      <c r="AU547" s="9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  <c r="BL547" s="1"/>
      <c r="BM547" s="1"/>
      <c r="BN547" s="1"/>
      <c r="BO547" s="1"/>
      <c r="BP547" s="1"/>
      <c r="BQ547" s="1"/>
      <c r="BR547" s="1"/>
      <c r="BS547" s="1"/>
      <c r="BT547" s="1"/>
      <c r="BU547" s="1"/>
      <c r="BV547" s="1"/>
      <c r="BW547" s="1"/>
      <c r="BX547" s="1"/>
      <c r="BY547" s="1"/>
      <c r="BZ547" s="1"/>
      <c r="CA547" s="1"/>
      <c r="CB547" s="1"/>
      <c r="CC547" s="1"/>
    </row>
    <row r="548" spans="1:81" ht="18.75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86"/>
      <c r="T548" s="1"/>
      <c r="U548" s="1"/>
      <c r="V548" s="89"/>
      <c r="W548" s="3"/>
      <c r="X548" s="3"/>
      <c r="Y548" s="3"/>
      <c r="Z548" s="3"/>
      <c r="AA548" s="3"/>
      <c r="AB548" s="3"/>
      <c r="AC548" s="3"/>
      <c r="AD548" s="3"/>
      <c r="AE548" s="3"/>
      <c r="AF548" s="1"/>
      <c r="AG548" s="1"/>
      <c r="AH548" s="1"/>
      <c r="AI548" s="1"/>
      <c r="AJ548" s="1"/>
      <c r="AK548" s="1"/>
      <c r="AL548" s="1"/>
      <c r="AM548" s="86"/>
      <c r="AN548" s="1"/>
      <c r="AO548" s="1"/>
      <c r="AP548" s="1"/>
      <c r="AQ548" s="86"/>
      <c r="AR548" s="9"/>
      <c r="AS548" s="9"/>
      <c r="AT548" s="9"/>
      <c r="AU548" s="9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  <c r="BL548" s="1"/>
      <c r="BM548" s="1"/>
      <c r="BN548" s="1"/>
      <c r="BO548" s="1"/>
      <c r="BP548" s="1"/>
      <c r="BQ548" s="1"/>
      <c r="BR548" s="1"/>
      <c r="BS548" s="1"/>
      <c r="BT548" s="1"/>
      <c r="BU548" s="1"/>
      <c r="BV548" s="1"/>
      <c r="BW548" s="1"/>
      <c r="BX548" s="1"/>
      <c r="BY548" s="1"/>
      <c r="BZ548" s="1"/>
      <c r="CA548" s="1"/>
      <c r="CB548" s="1"/>
      <c r="CC548" s="1"/>
    </row>
    <row r="549" spans="1:81" ht="18.75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86"/>
      <c r="T549" s="1"/>
      <c r="U549" s="1"/>
      <c r="V549" s="89"/>
      <c r="W549" s="3"/>
      <c r="X549" s="3"/>
      <c r="Y549" s="3"/>
      <c r="Z549" s="3"/>
      <c r="AA549" s="3"/>
      <c r="AB549" s="3"/>
      <c r="AC549" s="3"/>
      <c r="AD549" s="3"/>
      <c r="AE549" s="3"/>
      <c r="AF549" s="1"/>
      <c r="AG549" s="1"/>
      <c r="AH549" s="1"/>
      <c r="AI549" s="1"/>
      <c r="AJ549" s="1"/>
      <c r="AK549" s="1"/>
      <c r="AL549" s="1"/>
      <c r="AM549" s="86"/>
      <c r="AN549" s="1"/>
      <c r="AO549" s="1"/>
      <c r="AP549" s="1"/>
      <c r="AQ549" s="86"/>
      <c r="AR549" s="9"/>
      <c r="AS549" s="9"/>
      <c r="AT549" s="9"/>
      <c r="AU549" s="9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  <c r="BL549" s="1"/>
      <c r="BM549" s="1"/>
      <c r="BN549" s="1"/>
      <c r="BO549" s="1"/>
      <c r="BP549" s="1"/>
      <c r="BQ549" s="1"/>
      <c r="BR549" s="1"/>
      <c r="BS549" s="1"/>
      <c r="BT549" s="1"/>
      <c r="BU549" s="1"/>
      <c r="BV549" s="1"/>
      <c r="BW549" s="1"/>
      <c r="BX549" s="1"/>
      <c r="BY549" s="1"/>
      <c r="BZ549" s="1"/>
      <c r="CA549" s="1"/>
      <c r="CB549" s="1"/>
      <c r="CC549" s="1"/>
    </row>
    <row r="550" spans="1:81" ht="18.75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86"/>
      <c r="T550" s="1"/>
      <c r="U550" s="1"/>
      <c r="V550" s="89"/>
      <c r="W550" s="3"/>
      <c r="X550" s="3"/>
      <c r="Y550" s="3"/>
      <c r="Z550" s="3"/>
      <c r="AA550" s="3"/>
      <c r="AB550" s="3"/>
      <c r="AC550" s="3"/>
      <c r="AD550" s="3"/>
      <c r="AE550" s="3"/>
      <c r="AF550" s="1"/>
      <c r="AG550" s="1"/>
      <c r="AH550" s="1"/>
      <c r="AI550" s="1"/>
      <c r="AJ550" s="1"/>
      <c r="AK550" s="1"/>
      <c r="AL550" s="1"/>
      <c r="AM550" s="86"/>
      <c r="AN550" s="1"/>
      <c r="AO550" s="1"/>
      <c r="AP550" s="1"/>
      <c r="AQ550" s="86"/>
      <c r="AR550" s="9"/>
      <c r="AS550" s="9"/>
      <c r="AT550" s="9"/>
      <c r="AU550" s="9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  <c r="BL550" s="1"/>
      <c r="BM550" s="1"/>
      <c r="BN550" s="1"/>
      <c r="BO550" s="1"/>
      <c r="BP550" s="1"/>
      <c r="BQ550" s="1"/>
      <c r="BR550" s="1"/>
      <c r="BS550" s="1"/>
      <c r="BT550" s="1"/>
      <c r="BU550" s="1"/>
      <c r="BV550" s="1"/>
      <c r="BW550" s="1"/>
      <c r="BX550" s="1"/>
      <c r="BY550" s="1"/>
      <c r="BZ550" s="1"/>
      <c r="CA550" s="1"/>
      <c r="CB550" s="1"/>
      <c r="CC550" s="1"/>
    </row>
    <row r="551" spans="1:81" ht="18.75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86"/>
      <c r="T551" s="1"/>
      <c r="U551" s="1"/>
      <c r="V551" s="89"/>
      <c r="W551" s="3"/>
      <c r="X551" s="3"/>
      <c r="Y551" s="3"/>
      <c r="Z551" s="3"/>
      <c r="AA551" s="3"/>
      <c r="AB551" s="3"/>
      <c r="AC551" s="3"/>
      <c r="AD551" s="3"/>
      <c r="AE551" s="3"/>
      <c r="AF551" s="1"/>
      <c r="AG551" s="1"/>
      <c r="AH551" s="1"/>
      <c r="AI551" s="1"/>
      <c r="AJ551" s="1"/>
      <c r="AK551" s="1"/>
      <c r="AL551" s="1"/>
      <c r="AM551" s="86"/>
      <c r="AN551" s="1"/>
      <c r="AO551" s="1"/>
      <c r="AP551" s="1"/>
      <c r="AQ551" s="86"/>
      <c r="AR551" s="9"/>
      <c r="AS551" s="9"/>
      <c r="AT551" s="9"/>
      <c r="AU551" s="9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  <c r="BL551" s="1"/>
      <c r="BM551" s="1"/>
      <c r="BN551" s="1"/>
      <c r="BO551" s="1"/>
      <c r="BP551" s="1"/>
      <c r="BQ551" s="1"/>
      <c r="BR551" s="1"/>
      <c r="BS551" s="1"/>
      <c r="BT551" s="1"/>
      <c r="BU551" s="1"/>
      <c r="BV551" s="1"/>
      <c r="BW551" s="1"/>
      <c r="BX551" s="1"/>
      <c r="BY551" s="1"/>
      <c r="BZ551" s="1"/>
      <c r="CA551" s="1"/>
      <c r="CB551" s="1"/>
      <c r="CC551" s="1"/>
    </row>
    <row r="552" spans="1:81" ht="18.75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86"/>
      <c r="T552" s="1"/>
      <c r="U552" s="1"/>
      <c r="V552" s="89"/>
      <c r="W552" s="3"/>
      <c r="X552" s="3"/>
      <c r="Y552" s="3"/>
      <c r="Z552" s="3"/>
      <c r="AA552" s="3"/>
      <c r="AB552" s="3"/>
      <c r="AC552" s="3"/>
      <c r="AD552" s="3"/>
      <c r="AE552" s="3"/>
      <c r="AF552" s="1"/>
      <c r="AG552" s="1"/>
      <c r="AH552" s="1"/>
      <c r="AI552" s="1"/>
      <c r="AJ552" s="1"/>
      <c r="AK552" s="1"/>
      <c r="AL552" s="1"/>
      <c r="AM552" s="86"/>
      <c r="AN552" s="1"/>
      <c r="AO552" s="1"/>
      <c r="AP552" s="1"/>
      <c r="AQ552" s="86"/>
      <c r="AR552" s="9"/>
      <c r="AS552" s="9"/>
      <c r="AT552" s="9"/>
      <c r="AU552" s="9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  <c r="BL552" s="1"/>
      <c r="BM552" s="1"/>
      <c r="BN552" s="1"/>
      <c r="BO552" s="1"/>
      <c r="BP552" s="1"/>
      <c r="BQ552" s="1"/>
      <c r="BR552" s="1"/>
      <c r="BS552" s="1"/>
      <c r="BT552" s="1"/>
      <c r="BU552" s="1"/>
      <c r="BV552" s="1"/>
      <c r="BW552" s="1"/>
      <c r="BX552" s="1"/>
      <c r="BY552" s="1"/>
      <c r="BZ552" s="1"/>
      <c r="CA552" s="1"/>
      <c r="CB552" s="1"/>
      <c r="CC552" s="1"/>
    </row>
    <row r="553" spans="1:81" ht="18.75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86"/>
      <c r="T553" s="1"/>
      <c r="U553" s="1"/>
      <c r="V553" s="89"/>
      <c r="W553" s="3"/>
      <c r="X553" s="3"/>
      <c r="Y553" s="3"/>
      <c r="Z553" s="3"/>
      <c r="AA553" s="3"/>
      <c r="AB553" s="3"/>
      <c r="AC553" s="3"/>
      <c r="AD553" s="3"/>
      <c r="AE553" s="3"/>
      <c r="AF553" s="1"/>
      <c r="AG553" s="1"/>
      <c r="AH553" s="1"/>
      <c r="AI553" s="1"/>
      <c r="AJ553" s="1"/>
      <c r="AK553" s="1"/>
      <c r="AL553" s="1"/>
      <c r="AM553" s="86"/>
      <c r="AN553" s="1"/>
      <c r="AO553" s="1"/>
      <c r="AP553" s="1"/>
      <c r="AQ553" s="86"/>
      <c r="AR553" s="9"/>
      <c r="AS553" s="9"/>
      <c r="AT553" s="9"/>
      <c r="AU553" s="9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  <c r="BL553" s="1"/>
      <c r="BM553" s="1"/>
      <c r="BN553" s="1"/>
      <c r="BO553" s="1"/>
      <c r="BP553" s="1"/>
      <c r="BQ553" s="1"/>
      <c r="BR553" s="1"/>
      <c r="BS553" s="1"/>
      <c r="BT553" s="1"/>
      <c r="BU553" s="1"/>
      <c r="BV553" s="1"/>
      <c r="BW553" s="1"/>
      <c r="BX553" s="1"/>
      <c r="BY553" s="1"/>
      <c r="BZ553" s="1"/>
      <c r="CA553" s="1"/>
      <c r="CB553" s="1"/>
      <c r="CC553" s="1"/>
    </row>
    <row r="554" spans="1:81" ht="18.75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86"/>
      <c r="T554" s="1"/>
      <c r="U554" s="1"/>
      <c r="V554" s="89"/>
      <c r="W554" s="3"/>
      <c r="X554" s="3"/>
      <c r="Y554" s="3"/>
      <c r="Z554" s="3"/>
      <c r="AA554" s="3"/>
      <c r="AB554" s="3"/>
      <c r="AC554" s="3"/>
      <c r="AD554" s="3"/>
      <c r="AE554" s="3"/>
      <c r="AF554" s="1"/>
      <c r="AG554" s="1"/>
      <c r="AH554" s="1"/>
      <c r="AI554" s="1"/>
      <c r="AJ554" s="1"/>
      <c r="AK554" s="1"/>
      <c r="AL554" s="1"/>
      <c r="AM554" s="86"/>
      <c r="AN554" s="1"/>
      <c r="AO554" s="1"/>
      <c r="AP554" s="1"/>
      <c r="AQ554" s="86"/>
      <c r="AR554" s="9"/>
      <c r="AS554" s="9"/>
      <c r="AT554" s="9"/>
      <c r="AU554" s="9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  <c r="BL554" s="1"/>
      <c r="BM554" s="1"/>
      <c r="BN554" s="1"/>
      <c r="BO554" s="1"/>
      <c r="BP554" s="1"/>
      <c r="BQ554" s="1"/>
      <c r="BR554" s="1"/>
      <c r="BS554" s="1"/>
      <c r="BT554" s="1"/>
      <c r="BU554" s="1"/>
      <c r="BV554" s="1"/>
      <c r="BW554" s="1"/>
      <c r="BX554" s="1"/>
      <c r="BY554" s="1"/>
      <c r="BZ554" s="1"/>
      <c r="CA554" s="1"/>
      <c r="CB554" s="1"/>
      <c r="CC554" s="1"/>
    </row>
    <row r="555" spans="1:81" ht="18.75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86"/>
      <c r="T555" s="1"/>
      <c r="U555" s="1"/>
      <c r="V555" s="89"/>
      <c r="W555" s="3"/>
      <c r="X555" s="3"/>
      <c r="Y555" s="3"/>
      <c r="Z555" s="3"/>
      <c r="AA555" s="3"/>
      <c r="AB555" s="3"/>
      <c r="AC555" s="3"/>
      <c r="AD555" s="3"/>
      <c r="AE555" s="3"/>
      <c r="AF555" s="1"/>
      <c r="AG555" s="1"/>
      <c r="AH555" s="1"/>
      <c r="AI555" s="1"/>
      <c r="AJ555" s="1"/>
      <c r="AK555" s="1"/>
      <c r="AL555" s="1"/>
      <c r="AM555" s="86"/>
      <c r="AN555" s="1"/>
      <c r="AO555" s="1"/>
      <c r="AP555" s="1"/>
      <c r="AQ555" s="86"/>
      <c r="AR555" s="9"/>
      <c r="AS555" s="9"/>
      <c r="AT555" s="9"/>
      <c r="AU555" s="9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  <c r="BL555" s="1"/>
      <c r="BM555" s="1"/>
      <c r="BN555" s="1"/>
      <c r="BO555" s="1"/>
      <c r="BP555" s="1"/>
      <c r="BQ555" s="1"/>
      <c r="BR555" s="1"/>
      <c r="BS555" s="1"/>
      <c r="BT555" s="1"/>
      <c r="BU555" s="1"/>
      <c r="BV555" s="1"/>
      <c r="BW555" s="1"/>
      <c r="BX555" s="1"/>
      <c r="BY555" s="1"/>
      <c r="BZ555" s="1"/>
      <c r="CA555" s="1"/>
      <c r="CB555" s="1"/>
      <c r="CC555" s="1"/>
    </row>
    <row r="556" spans="1:81" ht="18.75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86"/>
      <c r="T556" s="1"/>
      <c r="U556" s="1"/>
      <c r="V556" s="89"/>
      <c r="W556" s="3"/>
      <c r="X556" s="3"/>
      <c r="Y556" s="3"/>
      <c r="Z556" s="3"/>
      <c r="AA556" s="3"/>
      <c r="AB556" s="3"/>
      <c r="AC556" s="3"/>
      <c r="AD556" s="3"/>
      <c r="AE556" s="3"/>
      <c r="AF556" s="1"/>
      <c r="AG556" s="1"/>
      <c r="AH556" s="1"/>
      <c r="AI556" s="1"/>
      <c r="AJ556" s="1"/>
      <c r="AK556" s="1"/>
      <c r="AL556" s="1"/>
      <c r="AM556" s="86"/>
      <c r="AN556" s="1"/>
      <c r="AO556" s="1"/>
      <c r="AP556" s="1"/>
      <c r="AQ556" s="86"/>
      <c r="AR556" s="9"/>
      <c r="AS556" s="9"/>
      <c r="AT556" s="9"/>
      <c r="AU556" s="9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  <c r="BL556" s="1"/>
      <c r="BM556" s="1"/>
      <c r="BN556" s="1"/>
      <c r="BO556" s="1"/>
      <c r="BP556" s="1"/>
      <c r="BQ556" s="1"/>
      <c r="BR556" s="1"/>
      <c r="BS556" s="1"/>
      <c r="BT556" s="1"/>
      <c r="BU556" s="1"/>
      <c r="BV556" s="1"/>
      <c r="BW556" s="1"/>
      <c r="BX556" s="1"/>
      <c r="BY556" s="1"/>
      <c r="BZ556" s="1"/>
      <c r="CA556" s="1"/>
      <c r="CB556" s="1"/>
      <c r="CC556" s="1"/>
    </row>
    <row r="557" spans="1:81" ht="18.75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86"/>
      <c r="T557" s="1"/>
      <c r="U557" s="1"/>
      <c r="V557" s="89"/>
      <c r="W557" s="3"/>
      <c r="X557" s="3"/>
      <c r="Y557" s="3"/>
      <c r="Z557" s="3"/>
      <c r="AA557" s="3"/>
      <c r="AB557" s="3"/>
      <c r="AC557" s="3"/>
      <c r="AD557" s="3"/>
      <c r="AE557" s="3"/>
      <c r="AF557" s="1"/>
      <c r="AG557" s="1"/>
      <c r="AH557" s="1"/>
      <c r="AI557" s="1"/>
      <c r="AJ557" s="1"/>
      <c r="AK557" s="1"/>
      <c r="AL557" s="1"/>
      <c r="AM557" s="86"/>
      <c r="AN557" s="1"/>
      <c r="AO557" s="1"/>
      <c r="AP557" s="1"/>
      <c r="AQ557" s="86"/>
      <c r="AR557" s="9"/>
      <c r="AS557" s="9"/>
      <c r="AT557" s="9"/>
      <c r="AU557" s="9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  <c r="BL557" s="1"/>
      <c r="BM557" s="1"/>
      <c r="BN557" s="1"/>
      <c r="BO557" s="1"/>
      <c r="BP557" s="1"/>
      <c r="BQ557" s="1"/>
      <c r="BR557" s="1"/>
      <c r="BS557" s="1"/>
      <c r="BT557" s="1"/>
      <c r="BU557" s="1"/>
      <c r="BV557" s="1"/>
      <c r="BW557" s="1"/>
      <c r="BX557" s="1"/>
      <c r="BY557" s="1"/>
      <c r="BZ557" s="1"/>
      <c r="CA557" s="1"/>
      <c r="CB557" s="1"/>
      <c r="CC557" s="1"/>
    </row>
    <row r="558" spans="1:81" ht="18.75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86"/>
      <c r="T558" s="1"/>
      <c r="U558" s="1"/>
      <c r="V558" s="89"/>
      <c r="W558" s="3"/>
      <c r="X558" s="3"/>
      <c r="Y558" s="3"/>
      <c r="Z558" s="3"/>
      <c r="AA558" s="3"/>
      <c r="AB558" s="3"/>
      <c r="AC558" s="3"/>
      <c r="AD558" s="3"/>
      <c r="AE558" s="3"/>
      <c r="AF558" s="1"/>
      <c r="AG558" s="1"/>
      <c r="AH558" s="1"/>
      <c r="AI558" s="1"/>
      <c r="AJ558" s="1"/>
      <c r="AK558" s="1"/>
      <c r="AL558" s="1"/>
      <c r="AM558" s="86"/>
      <c r="AN558" s="1"/>
      <c r="AO558" s="1"/>
      <c r="AP558" s="1"/>
      <c r="AQ558" s="86"/>
      <c r="AR558" s="9"/>
      <c r="AS558" s="9"/>
      <c r="AT558" s="9"/>
      <c r="AU558" s="9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  <c r="BL558" s="1"/>
      <c r="BM558" s="1"/>
      <c r="BN558" s="1"/>
      <c r="BO558" s="1"/>
      <c r="BP558" s="1"/>
      <c r="BQ558" s="1"/>
      <c r="BR558" s="1"/>
      <c r="BS558" s="1"/>
      <c r="BT558" s="1"/>
      <c r="BU558" s="1"/>
      <c r="BV558" s="1"/>
      <c r="BW558" s="1"/>
      <c r="BX558" s="1"/>
      <c r="BY558" s="1"/>
      <c r="BZ558" s="1"/>
      <c r="CA558" s="1"/>
      <c r="CB558" s="1"/>
      <c r="CC558" s="1"/>
    </row>
    <row r="559" spans="1:81" ht="18.75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86"/>
      <c r="T559" s="1"/>
      <c r="U559" s="1"/>
      <c r="V559" s="89"/>
      <c r="W559" s="3"/>
      <c r="X559" s="3"/>
      <c r="Y559" s="3"/>
      <c r="Z559" s="3"/>
      <c r="AA559" s="3"/>
      <c r="AB559" s="3"/>
      <c r="AC559" s="3"/>
      <c r="AD559" s="3"/>
      <c r="AE559" s="3"/>
      <c r="AF559" s="1"/>
      <c r="AG559" s="1"/>
      <c r="AH559" s="1"/>
      <c r="AI559" s="1"/>
      <c r="AJ559" s="1"/>
      <c r="AK559" s="1"/>
      <c r="AL559" s="1"/>
      <c r="AM559" s="86"/>
      <c r="AN559" s="1"/>
      <c r="AO559" s="1"/>
      <c r="AP559" s="1"/>
      <c r="AQ559" s="86"/>
      <c r="AR559" s="9"/>
      <c r="AS559" s="9"/>
      <c r="AT559" s="9"/>
      <c r="AU559" s="9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  <c r="BL559" s="1"/>
      <c r="BM559" s="1"/>
      <c r="BN559" s="1"/>
      <c r="BO559" s="1"/>
      <c r="BP559" s="1"/>
      <c r="BQ559" s="1"/>
      <c r="BR559" s="1"/>
      <c r="BS559" s="1"/>
      <c r="BT559" s="1"/>
      <c r="BU559" s="1"/>
      <c r="BV559" s="1"/>
      <c r="BW559" s="1"/>
      <c r="BX559" s="1"/>
      <c r="BY559" s="1"/>
      <c r="BZ559" s="1"/>
      <c r="CA559" s="1"/>
      <c r="CB559" s="1"/>
      <c r="CC559" s="1"/>
    </row>
    <row r="560" spans="1:81" ht="18.75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86"/>
      <c r="T560" s="1"/>
      <c r="U560" s="1"/>
      <c r="V560" s="89"/>
      <c r="W560" s="3"/>
      <c r="X560" s="3"/>
      <c r="Y560" s="3"/>
      <c r="Z560" s="3"/>
      <c r="AA560" s="3"/>
      <c r="AB560" s="3"/>
      <c r="AC560" s="3"/>
      <c r="AD560" s="3"/>
      <c r="AE560" s="3"/>
      <c r="AF560" s="1"/>
      <c r="AG560" s="1"/>
      <c r="AH560" s="1"/>
      <c r="AI560" s="1"/>
      <c r="AJ560" s="1"/>
      <c r="AK560" s="1"/>
      <c r="AL560" s="1"/>
      <c r="AM560" s="86"/>
      <c r="AN560" s="1"/>
      <c r="AO560" s="1"/>
      <c r="AP560" s="1"/>
      <c r="AQ560" s="86"/>
      <c r="AR560" s="9"/>
      <c r="AS560" s="9"/>
      <c r="AT560" s="9"/>
      <c r="AU560" s="9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  <c r="BL560" s="1"/>
      <c r="BM560" s="1"/>
      <c r="BN560" s="1"/>
      <c r="BO560" s="1"/>
      <c r="BP560" s="1"/>
      <c r="BQ560" s="1"/>
      <c r="BR560" s="1"/>
      <c r="BS560" s="1"/>
      <c r="BT560" s="1"/>
      <c r="BU560" s="1"/>
      <c r="BV560" s="1"/>
      <c r="BW560" s="1"/>
      <c r="BX560" s="1"/>
      <c r="BY560" s="1"/>
      <c r="BZ560" s="1"/>
      <c r="CA560" s="1"/>
      <c r="CB560" s="1"/>
      <c r="CC560" s="1"/>
    </row>
    <row r="561" spans="1:81" ht="18.75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86"/>
      <c r="T561" s="1"/>
      <c r="U561" s="1"/>
      <c r="V561" s="89"/>
      <c r="W561" s="3"/>
      <c r="X561" s="3"/>
      <c r="Y561" s="3"/>
      <c r="Z561" s="3"/>
      <c r="AA561" s="3"/>
      <c r="AB561" s="3"/>
      <c r="AC561" s="3"/>
      <c r="AD561" s="3"/>
      <c r="AE561" s="3"/>
      <c r="AF561" s="1"/>
      <c r="AG561" s="1"/>
      <c r="AH561" s="1"/>
      <c r="AI561" s="1"/>
      <c r="AJ561" s="1"/>
      <c r="AK561" s="1"/>
      <c r="AL561" s="1"/>
      <c r="AM561" s="86"/>
      <c r="AN561" s="1"/>
      <c r="AO561" s="1"/>
      <c r="AP561" s="1"/>
      <c r="AQ561" s="86"/>
      <c r="AR561" s="9"/>
      <c r="AS561" s="9"/>
      <c r="AT561" s="9"/>
      <c r="AU561" s="9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  <c r="BL561" s="1"/>
      <c r="BM561" s="1"/>
      <c r="BN561" s="1"/>
      <c r="BO561" s="1"/>
      <c r="BP561" s="1"/>
      <c r="BQ561" s="1"/>
      <c r="BR561" s="1"/>
      <c r="BS561" s="1"/>
      <c r="BT561" s="1"/>
      <c r="BU561" s="1"/>
      <c r="BV561" s="1"/>
      <c r="BW561" s="1"/>
      <c r="BX561" s="1"/>
      <c r="BY561" s="1"/>
      <c r="BZ561" s="1"/>
      <c r="CA561" s="1"/>
      <c r="CB561" s="1"/>
      <c r="CC561" s="1"/>
    </row>
    <row r="562" spans="1:81" ht="18.75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86"/>
      <c r="T562" s="1"/>
      <c r="U562" s="1"/>
      <c r="V562" s="89"/>
      <c r="W562" s="3"/>
      <c r="X562" s="3"/>
      <c r="Y562" s="3"/>
      <c r="Z562" s="3"/>
      <c r="AA562" s="3"/>
      <c r="AB562" s="3"/>
      <c r="AC562" s="3"/>
      <c r="AD562" s="3"/>
      <c r="AE562" s="3"/>
      <c r="AF562" s="1"/>
      <c r="AG562" s="1"/>
      <c r="AH562" s="1"/>
      <c r="AI562" s="1"/>
      <c r="AJ562" s="1"/>
      <c r="AK562" s="1"/>
      <c r="AL562" s="1"/>
      <c r="AM562" s="86"/>
      <c r="AN562" s="1"/>
      <c r="AO562" s="1"/>
      <c r="AP562" s="1"/>
      <c r="AQ562" s="86"/>
      <c r="AR562" s="9"/>
      <c r="AS562" s="9"/>
      <c r="AT562" s="9"/>
      <c r="AU562" s="9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  <c r="BL562" s="1"/>
      <c r="BM562" s="1"/>
      <c r="BN562" s="1"/>
      <c r="BO562" s="1"/>
      <c r="BP562" s="1"/>
      <c r="BQ562" s="1"/>
      <c r="BR562" s="1"/>
      <c r="BS562" s="1"/>
      <c r="BT562" s="1"/>
      <c r="BU562" s="1"/>
      <c r="BV562" s="1"/>
      <c r="BW562" s="1"/>
      <c r="BX562" s="1"/>
      <c r="BY562" s="1"/>
      <c r="BZ562" s="1"/>
      <c r="CA562" s="1"/>
      <c r="CB562" s="1"/>
      <c r="CC562" s="1"/>
    </row>
    <row r="563" spans="1:81" ht="18.75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86"/>
      <c r="T563" s="1"/>
      <c r="U563" s="1"/>
      <c r="V563" s="89"/>
      <c r="W563" s="3"/>
      <c r="X563" s="3"/>
      <c r="Y563" s="3"/>
      <c r="Z563" s="3"/>
      <c r="AA563" s="3"/>
      <c r="AB563" s="3"/>
      <c r="AC563" s="3"/>
      <c r="AD563" s="3"/>
      <c r="AE563" s="3"/>
      <c r="AF563" s="1"/>
      <c r="AG563" s="1"/>
      <c r="AH563" s="1"/>
      <c r="AI563" s="1"/>
      <c r="AJ563" s="1"/>
      <c r="AK563" s="1"/>
      <c r="AL563" s="1"/>
      <c r="AM563" s="86"/>
      <c r="AN563" s="1"/>
      <c r="AO563" s="1"/>
      <c r="AP563" s="1"/>
      <c r="AQ563" s="86"/>
      <c r="AR563" s="9"/>
      <c r="AS563" s="9"/>
      <c r="AT563" s="9"/>
      <c r="AU563" s="9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  <c r="BL563" s="1"/>
      <c r="BM563" s="1"/>
      <c r="BN563" s="1"/>
      <c r="BO563" s="1"/>
      <c r="BP563" s="1"/>
      <c r="BQ563" s="1"/>
      <c r="BR563" s="1"/>
      <c r="BS563" s="1"/>
      <c r="BT563" s="1"/>
      <c r="BU563" s="1"/>
      <c r="BV563" s="1"/>
      <c r="BW563" s="1"/>
      <c r="BX563" s="1"/>
      <c r="BY563" s="1"/>
      <c r="BZ563" s="1"/>
      <c r="CA563" s="1"/>
      <c r="CB563" s="1"/>
      <c r="CC563" s="1"/>
    </row>
    <row r="564" spans="1:81" ht="18.75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86"/>
      <c r="T564" s="1"/>
      <c r="U564" s="1"/>
      <c r="V564" s="89"/>
      <c r="W564" s="3"/>
      <c r="X564" s="3"/>
      <c r="Y564" s="3"/>
      <c r="Z564" s="3"/>
      <c r="AA564" s="3"/>
      <c r="AB564" s="3"/>
      <c r="AC564" s="3"/>
      <c r="AD564" s="3"/>
      <c r="AE564" s="3"/>
      <c r="AF564" s="1"/>
      <c r="AG564" s="1"/>
      <c r="AH564" s="1"/>
      <c r="AI564" s="1"/>
      <c r="AJ564" s="1"/>
      <c r="AK564" s="1"/>
      <c r="AL564" s="1"/>
      <c r="AM564" s="86"/>
      <c r="AN564" s="1"/>
      <c r="AO564" s="1"/>
      <c r="AP564" s="1"/>
      <c r="AQ564" s="86"/>
      <c r="AR564" s="9"/>
      <c r="AS564" s="9"/>
      <c r="AT564" s="9"/>
      <c r="AU564" s="9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  <c r="BL564" s="1"/>
      <c r="BM564" s="1"/>
      <c r="BN564" s="1"/>
      <c r="BO564" s="1"/>
      <c r="BP564" s="1"/>
      <c r="BQ564" s="1"/>
      <c r="BR564" s="1"/>
      <c r="BS564" s="1"/>
      <c r="BT564" s="1"/>
      <c r="BU564" s="1"/>
      <c r="BV564" s="1"/>
      <c r="BW564" s="1"/>
      <c r="BX564" s="1"/>
      <c r="BY564" s="1"/>
      <c r="BZ564" s="1"/>
      <c r="CA564" s="1"/>
      <c r="CB564" s="1"/>
      <c r="CC564" s="1"/>
    </row>
    <row r="565" spans="1:81" ht="18.75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86"/>
      <c r="T565" s="1"/>
      <c r="U565" s="1"/>
      <c r="V565" s="89"/>
      <c r="W565" s="3"/>
      <c r="X565" s="3"/>
      <c r="Y565" s="3"/>
      <c r="Z565" s="3"/>
      <c r="AA565" s="3"/>
      <c r="AB565" s="3"/>
      <c r="AC565" s="3"/>
      <c r="AD565" s="3"/>
      <c r="AE565" s="3"/>
      <c r="AF565" s="1"/>
      <c r="AG565" s="1"/>
      <c r="AH565" s="1"/>
      <c r="AI565" s="1"/>
      <c r="AJ565" s="1"/>
      <c r="AK565" s="1"/>
      <c r="AL565" s="1"/>
      <c r="AM565" s="86"/>
      <c r="AN565" s="1"/>
      <c r="AO565" s="1"/>
      <c r="AP565" s="1"/>
      <c r="AQ565" s="86"/>
      <c r="AR565" s="9"/>
      <c r="AS565" s="9"/>
      <c r="AT565" s="9"/>
      <c r="AU565" s="9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  <c r="BL565" s="1"/>
      <c r="BM565" s="1"/>
      <c r="BN565" s="1"/>
      <c r="BO565" s="1"/>
      <c r="BP565" s="1"/>
      <c r="BQ565" s="1"/>
      <c r="BR565" s="1"/>
      <c r="BS565" s="1"/>
      <c r="BT565" s="1"/>
      <c r="BU565" s="1"/>
      <c r="BV565" s="1"/>
      <c r="BW565" s="1"/>
      <c r="BX565" s="1"/>
      <c r="BY565" s="1"/>
      <c r="BZ565" s="1"/>
      <c r="CA565" s="1"/>
      <c r="CB565" s="1"/>
      <c r="CC565" s="1"/>
    </row>
    <row r="566" spans="1:81" ht="18.75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86"/>
      <c r="T566" s="1"/>
      <c r="U566" s="1"/>
      <c r="V566" s="89"/>
      <c r="W566" s="3"/>
      <c r="X566" s="3"/>
      <c r="Y566" s="3"/>
      <c r="Z566" s="3"/>
      <c r="AA566" s="3"/>
      <c r="AB566" s="3"/>
      <c r="AC566" s="3"/>
      <c r="AD566" s="3"/>
      <c r="AE566" s="3"/>
      <c r="AF566" s="1"/>
      <c r="AG566" s="1"/>
      <c r="AH566" s="1"/>
      <c r="AI566" s="1"/>
      <c r="AJ566" s="1"/>
      <c r="AK566" s="1"/>
      <c r="AL566" s="1"/>
      <c r="AM566" s="86"/>
      <c r="AN566" s="1"/>
      <c r="AO566" s="1"/>
      <c r="AP566" s="1"/>
      <c r="AQ566" s="86"/>
      <c r="AR566" s="9"/>
      <c r="AS566" s="9"/>
      <c r="AT566" s="9"/>
      <c r="AU566" s="9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  <c r="BL566" s="1"/>
      <c r="BM566" s="1"/>
      <c r="BN566" s="1"/>
      <c r="BO566" s="1"/>
      <c r="BP566" s="1"/>
      <c r="BQ566" s="1"/>
      <c r="BR566" s="1"/>
      <c r="BS566" s="1"/>
      <c r="BT566" s="1"/>
      <c r="BU566" s="1"/>
      <c r="BV566" s="1"/>
      <c r="BW566" s="1"/>
      <c r="BX566" s="1"/>
      <c r="BY566" s="1"/>
      <c r="BZ566" s="1"/>
      <c r="CA566" s="1"/>
      <c r="CB566" s="1"/>
      <c r="CC566" s="1"/>
    </row>
    <row r="567" spans="1:81" ht="18.75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86"/>
      <c r="T567" s="1"/>
      <c r="U567" s="1"/>
      <c r="V567" s="89"/>
      <c r="W567" s="3"/>
      <c r="X567" s="3"/>
      <c r="Y567" s="3"/>
      <c r="Z567" s="3"/>
      <c r="AA567" s="3"/>
      <c r="AB567" s="3"/>
      <c r="AC567" s="3"/>
      <c r="AD567" s="3"/>
      <c r="AE567" s="3"/>
      <c r="AF567" s="1"/>
      <c r="AG567" s="1"/>
      <c r="AH567" s="1"/>
      <c r="AI567" s="1"/>
      <c r="AJ567" s="1"/>
      <c r="AK567" s="1"/>
      <c r="AL567" s="1"/>
      <c r="AM567" s="86"/>
      <c r="AN567" s="1"/>
      <c r="AO567" s="1"/>
      <c r="AP567" s="1"/>
      <c r="AQ567" s="86"/>
      <c r="AR567" s="9"/>
      <c r="AS567" s="9"/>
      <c r="AT567" s="9"/>
      <c r="AU567" s="9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  <c r="BL567" s="1"/>
      <c r="BM567" s="1"/>
      <c r="BN567" s="1"/>
      <c r="BO567" s="1"/>
      <c r="BP567" s="1"/>
      <c r="BQ567" s="1"/>
      <c r="BR567" s="1"/>
      <c r="BS567" s="1"/>
      <c r="BT567" s="1"/>
      <c r="BU567" s="1"/>
      <c r="BV567" s="1"/>
      <c r="BW567" s="1"/>
      <c r="BX567" s="1"/>
      <c r="BY567" s="1"/>
      <c r="BZ567" s="1"/>
      <c r="CA567" s="1"/>
      <c r="CB567" s="1"/>
      <c r="CC567" s="1"/>
    </row>
    <row r="568" spans="1:81" ht="18.75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86"/>
      <c r="T568" s="1"/>
      <c r="U568" s="1"/>
      <c r="V568" s="89"/>
      <c r="W568" s="3"/>
      <c r="X568" s="3"/>
      <c r="Y568" s="3"/>
      <c r="Z568" s="3"/>
      <c r="AA568" s="3"/>
      <c r="AB568" s="3"/>
      <c r="AC568" s="3"/>
      <c r="AD568" s="3"/>
      <c r="AE568" s="3"/>
      <c r="AF568" s="1"/>
      <c r="AG568" s="1"/>
      <c r="AH568" s="1"/>
      <c r="AI568" s="1"/>
      <c r="AJ568" s="1"/>
      <c r="AK568" s="1"/>
      <c r="AL568" s="1"/>
      <c r="AM568" s="86"/>
      <c r="AN568" s="1"/>
      <c r="AO568" s="1"/>
      <c r="AP568" s="1"/>
      <c r="AQ568" s="86"/>
      <c r="AR568" s="9"/>
      <c r="AS568" s="9"/>
      <c r="AT568" s="9"/>
      <c r="AU568" s="9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  <c r="BL568" s="1"/>
      <c r="BM568" s="1"/>
      <c r="BN568" s="1"/>
      <c r="BO568" s="1"/>
      <c r="BP568" s="1"/>
      <c r="BQ568" s="1"/>
      <c r="BR568" s="1"/>
      <c r="BS568" s="1"/>
      <c r="BT568" s="1"/>
      <c r="BU568" s="1"/>
      <c r="BV568" s="1"/>
      <c r="BW568" s="1"/>
      <c r="BX568" s="1"/>
      <c r="BY568" s="1"/>
      <c r="BZ568" s="1"/>
      <c r="CA568" s="1"/>
      <c r="CB568" s="1"/>
      <c r="CC568" s="1"/>
    </row>
    <row r="569" spans="1:81" ht="18.75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86"/>
      <c r="T569" s="1"/>
      <c r="U569" s="1"/>
      <c r="V569" s="89"/>
      <c r="W569" s="3"/>
      <c r="X569" s="3"/>
      <c r="Y569" s="3"/>
      <c r="Z569" s="3"/>
      <c r="AA569" s="3"/>
      <c r="AB569" s="3"/>
      <c r="AC569" s="3"/>
      <c r="AD569" s="3"/>
      <c r="AE569" s="3"/>
      <c r="AF569" s="1"/>
      <c r="AG569" s="1"/>
      <c r="AH569" s="1"/>
      <c r="AI569" s="1"/>
      <c r="AJ569" s="1"/>
      <c r="AK569" s="1"/>
      <c r="AL569" s="1"/>
      <c r="AM569" s="86"/>
      <c r="AN569" s="1"/>
      <c r="AO569" s="1"/>
      <c r="AP569" s="1"/>
      <c r="AQ569" s="86"/>
      <c r="AR569" s="9"/>
      <c r="AS569" s="9"/>
      <c r="AT569" s="9"/>
      <c r="AU569" s="9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  <c r="BL569" s="1"/>
      <c r="BM569" s="1"/>
      <c r="BN569" s="1"/>
      <c r="BO569" s="1"/>
      <c r="BP569" s="1"/>
      <c r="BQ569" s="1"/>
      <c r="BR569" s="1"/>
      <c r="BS569" s="1"/>
      <c r="BT569" s="1"/>
      <c r="BU569" s="1"/>
      <c r="BV569" s="1"/>
      <c r="BW569" s="1"/>
      <c r="BX569" s="1"/>
      <c r="BY569" s="1"/>
      <c r="BZ569" s="1"/>
      <c r="CA569" s="1"/>
      <c r="CB569" s="1"/>
      <c r="CC569" s="1"/>
    </row>
    <row r="570" spans="1:81" ht="18.75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86"/>
      <c r="T570" s="1"/>
      <c r="U570" s="1"/>
      <c r="V570" s="89"/>
      <c r="W570" s="3"/>
      <c r="X570" s="3"/>
      <c r="Y570" s="3"/>
      <c r="Z570" s="3"/>
      <c r="AA570" s="3"/>
      <c r="AB570" s="3"/>
      <c r="AC570" s="3"/>
      <c r="AD570" s="3"/>
      <c r="AE570" s="3"/>
      <c r="AF570" s="1"/>
      <c r="AG570" s="1"/>
      <c r="AH570" s="1"/>
      <c r="AI570" s="1"/>
      <c r="AJ570" s="1"/>
      <c r="AK570" s="1"/>
      <c r="AL570" s="1"/>
      <c r="AM570" s="86"/>
      <c r="AN570" s="1"/>
      <c r="AO570" s="1"/>
      <c r="AP570" s="1"/>
      <c r="AQ570" s="86"/>
      <c r="AR570" s="9"/>
      <c r="AS570" s="9"/>
      <c r="AT570" s="9"/>
      <c r="AU570" s="9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  <c r="BL570" s="1"/>
      <c r="BM570" s="1"/>
      <c r="BN570" s="1"/>
      <c r="BO570" s="1"/>
      <c r="BP570" s="1"/>
      <c r="BQ570" s="1"/>
      <c r="BR570" s="1"/>
      <c r="BS570" s="1"/>
      <c r="BT570" s="1"/>
      <c r="BU570" s="1"/>
      <c r="BV570" s="1"/>
      <c r="BW570" s="1"/>
      <c r="BX570" s="1"/>
      <c r="BY570" s="1"/>
      <c r="BZ570" s="1"/>
      <c r="CA570" s="1"/>
      <c r="CB570" s="1"/>
      <c r="CC570" s="1"/>
    </row>
    <row r="571" spans="1:81" ht="18.75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86"/>
      <c r="T571" s="1"/>
      <c r="U571" s="1"/>
      <c r="V571" s="89"/>
      <c r="W571" s="3"/>
      <c r="X571" s="3"/>
      <c r="Y571" s="3"/>
      <c r="Z571" s="3"/>
      <c r="AA571" s="3"/>
      <c r="AB571" s="3"/>
      <c r="AC571" s="3"/>
      <c r="AD571" s="3"/>
      <c r="AE571" s="3"/>
      <c r="AF571" s="1"/>
      <c r="AG571" s="1"/>
      <c r="AH571" s="1"/>
      <c r="AI571" s="1"/>
      <c r="AJ571" s="1"/>
      <c r="AK571" s="1"/>
      <c r="AL571" s="1"/>
      <c r="AM571" s="86"/>
      <c r="AN571" s="1"/>
      <c r="AO571" s="1"/>
      <c r="AP571" s="1"/>
      <c r="AQ571" s="86"/>
      <c r="AR571" s="9"/>
      <c r="AS571" s="9"/>
      <c r="AT571" s="9"/>
      <c r="AU571" s="9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  <c r="BL571" s="1"/>
      <c r="BM571" s="1"/>
      <c r="BN571" s="1"/>
      <c r="BO571" s="1"/>
      <c r="BP571" s="1"/>
      <c r="BQ571" s="1"/>
      <c r="BR571" s="1"/>
      <c r="BS571" s="1"/>
      <c r="BT571" s="1"/>
      <c r="BU571" s="1"/>
      <c r="BV571" s="1"/>
      <c r="BW571" s="1"/>
      <c r="BX571" s="1"/>
      <c r="BY571" s="1"/>
      <c r="BZ571" s="1"/>
      <c r="CA571" s="1"/>
      <c r="CB571" s="1"/>
      <c r="CC571" s="1"/>
    </row>
    <row r="572" spans="1:81" ht="18.75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86"/>
      <c r="T572" s="1"/>
      <c r="U572" s="1"/>
      <c r="V572" s="89"/>
      <c r="W572" s="3"/>
      <c r="X572" s="3"/>
      <c r="Y572" s="3"/>
      <c r="Z572" s="3"/>
      <c r="AA572" s="3"/>
      <c r="AB572" s="3"/>
      <c r="AC572" s="3"/>
      <c r="AD572" s="3"/>
      <c r="AE572" s="3"/>
      <c r="AF572" s="1"/>
      <c r="AG572" s="1"/>
      <c r="AH572" s="1"/>
      <c r="AI572" s="1"/>
      <c r="AJ572" s="1"/>
      <c r="AK572" s="1"/>
      <c r="AL572" s="1"/>
      <c r="AM572" s="86"/>
      <c r="AN572" s="1"/>
      <c r="AO572" s="1"/>
      <c r="AP572" s="1"/>
      <c r="AQ572" s="86"/>
      <c r="AR572" s="9"/>
      <c r="AS572" s="9"/>
      <c r="AT572" s="9"/>
      <c r="AU572" s="9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  <c r="BL572" s="1"/>
      <c r="BM572" s="1"/>
      <c r="BN572" s="1"/>
      <c r="BO572" s="1"/>
      <c r="BP572" s="1"/>
      <c r="BQ572" s="1"/>
      <c r="BR572" s="1"/>
      <c r="BS572" s="1"/>
      <c r="BT572" s="1"/>
      <c r="BU572" s="1"/>
      <c r="BV572" s="1"/>
      <c r="BW572" s="1"/>
      <c r="BX572" s="1"/>
      <c r="BY572" s="1"/>
      <c r="BZ572" s="1"/>
      <c r="CA572" s="1"/>
      <c r="CB572" s="1"/>
      <c r="CC572" s="1"/>
    </row>
    <row r="573" spans="1:81" ht="18.75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86"/>
      <c r="T573" s="1"/>
      <c r="U573" s="1"/>
      <c r="V573" s="89"/>
      <c r="W573" s="3"/>
      <c r="X573" s="3"/>
      <c r="Y573" s="3"/>
      <c r="Z573" s="3"/>
      <c r="AA573" s="3"/>
      <c r="AB573" s="3"/>
      <c r="AC573" s="3"/>
      <c r="AD573" s="3"/>
      <c r="AE573" s="3"/>
      <c r="AF573" s="1"/>
      <c r="AG573" s="1"/>
      <c r="AH573" s="1"/>
      <c r="AI573" s="1"/>
      <c r="AJ573" s="1"/>
      <c r="AK573" s="1"/>
      <c r="AL573" s="1"/>
      <c r="AM573" s="86"/>
      <c r="AN573" s="1"/>
      <c r="AO573" s="1"/>
      <c r="AP573" s="1"/>
      <c r="AQ573" s="86"/>
      <c r="AR573" s="9"/>
      <c r="AS573" s="9"/>
      <c r="AT573" s="9"/>
      <c r="AU573" s="9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  <c r="BL573" s="1"/>
      <c r="BM573" s="1"/>
      <c r="BN573" s="1"/>
      <c r="BO573" s="1"/>
      <c r="BP573" s="1"/>
      <c r="BQ573" s="1"/>
      <c r="BR573" s="1"/>
      <c r="BS573" s="1"/>
      <c r="BT573" s="1"/>
      <c r="BU573" s="1"/>
      <c r="BV573" s="1"/>
      <c r="BW573" s="1"/>
      <c r="BX573" s="1"/>
      <c r="BY573" s="1"/>
      <c r="BZ573" s="1"/>
      <c r="CA573" s="1"/>
      <c r="CB573" s="1"/>
      <c r="CC573" s="1"/>
    </row>
    <row r="574" spans="1:81" ht="18.75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86"/>
      <c r="T574" s="1"/>
      <c r="U574" s="1"/>
      <c r="V574" s="89"/>
      <c r="W574" s="3"/>
      <c r="X574" s="3"/>
      <c r="Y574" s="3"/>
      <c r="Z574" s="3"/>
      <c r="AA574" s="3"/>
      <c r="AB574" s="3"/>
      <c r="AC574" s="3"/>
      <c r="AD574" s="3"/>
      <c r="AE574" s="3"/>
      <c r="AF574" s="1"/>
      <c r="AG574" s="1"/>
      <c r="AH574" s="1"/>
      <c r="AI574" s="1"/>
      <c r="AJ574" s="1"/>
      <c r="AK574" s="1"/>
      <c r="AL574" s="1"/>
      <c r="AM574" s="86"/>
      <c r="AN574" s="1"/>
      <c r="AO574" s="1"/>
      <c r="AP574" s="1"/>
      <c r="AQ574" s="86"/>
      <c r="AR574" s="9"/>
      <c r="AS574" s="9"/>
      <c r="AT574" s="9"/>
      <c r="AU574" s="9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  <c r="BL574" s="1"/>
      <c r="BM574" s="1"/>
      <c r="BN574" s="1"/>
      <c r="BO574" s="1"/>
      <c r="BP574" s="1"/>
      <c r="BQ574" s="1"/>
      <c r="BR574" s="1"/>
      <c r="BS574" s="1"/>
      <c r="BT574" s="1"/>
      <c r="BU574" s="1"/>
      <c r="BV574" s="1"/>
      <c r="BW574" s="1"/>
      <c r="BX574" s="1"/>
      <c r="BY574" s="1"/>
      <c r="BZ574" s="1"/>
      <c r="CA574" s="1"/>
      <c r="CB574" s="1"/>
      <c r="CC574" s="1"/>
    </row>
    <row r="575" spans="1:81" ht="18.75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86"/>
      <c r="T575" s="1"/>
      <c r="U575" s="1"/>
      <c r="V575" s="89"/>
      <c r="W575" s="3"/>
      <c r="X575" s="3"/>
      <c r="Y575" s="3"/>
      <c r="Z575" s="3"/>
      <c r="AA575" s="3"/>
      <c r="AB575" s="3"/>
      <c r="AC575" s="3"/>
      <c r="AD575" s="3"/>
      <c r="AE575" s="3"/>
      <c r="AF575" s="1"/>
      <c r="AG575" s="1"/>
      <c r="AH575" s="1"/>
      <c r="AI575" s="1"/>
      <c r="AJ575" s="1"/>
      <c r="AK575" s="1"/>
      <c r="AL575" s="1"/>
      <c r="AM575" s="86"/>
      <c r="AN575" s="1"/>
      <c r="AO575" s="1"/>
      <c r="AP575" s="1"/>
      <c r="AQ575" s="86"/>
      <c r="AR575" s="9"/>
      <c r="AS575" s="9"/>
      <c r="AT575" s="9"/>
      <c r="AU575" s="9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  <c r="BL575" s="1"/>
      <c r="BM575" s="1"/>
      <c r="BN575" s="1"/>
      <c r="BO575" s="1"/>
      <c r="BP575" s="1"/>
      <c r="BQ575" s="1"/>
      <c r="BR575" s="1"/>
      <c r="BS575" s="1"/>
      <c r="BT575" s="1"/>
      <c r="BU575" s="1"/>
      <c r="BV575" s="1"/>
      <c r="BW575" s="1"/>
      <c r="BX575" s="1"/>
      <c r="BY575" s="1"/>
      <c r="BZ575" s="1"/>
      <c r="CA575" s="1"/>
      <c r="CB575" s="1"/>
      <c r="CC575" s="1"/>
    </row>
    <row r="576" spans="1:81" ht="18.75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86"/>
      <c r="T576" s="1"/>
      <c r="U576" s="1"/>
      <c r="V576" s="89"/>
      <c r="W576" s="3"/>
      <c r="X576" s="3"/>
      <c r="Y576" s="3"/>
      <c r="Z576" s="3"/>
      <c r="AA576" s="3"/>
      <c r="AB576" s="3"/>
      <c r="AC576" s="3"/>
      <c r="AD576" s="3"/>
      <c r="AE576" s="3"/>
      <c r="AF576" s="1"/>
      <c r="AG576" s="1"/>
      <c r="AH576" s="1"/>
      <c r="AI576" s="1"/>
      <c r="AJ576" s="1"/>
      <c r="AK576" s="1"/>
      <c r="AL576" s="1"/>
      <c r="AM576" s="86"/>
      <c r="AN576" s="1"/>
      <c r="AO576" s="1"/>
      <c r="AP576" s="1"/>
      <c r="AQ576" s="86"/>
      <c r="AR576" s="9"/>
      <c r="AS576" s="9"/>
      <c r="AT576" s="9"/>
      <c r="AU576" s="9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  <c r="BL576" s="1"/>
      <c r="BM576" s="1"/>
      <c r="BN576" s="1"/>
      <c r="BO576" s="1"/>
      <c r="BP576" s="1"/>
      <c r="BQ576" s="1"/>
      <c r="BR576" s="1"/>
      <c r="BS576" s="1"/>
      <c r="BT576" s="1"/>
      <c r="BU576" s="1"/>
      <c r="BV576" s="1"/>
      <c r="BW576" s="1"/>
      <c r="BX576" s="1"/>
      <c r="BY576" s="1"/>
      <c r="BZ576" s="1"/>
      <c r="CA576" s="1"/>
      <c r="CB576" s="1"/>
      <c r="CC576" s="1"/>
    </row>
    <row r="577" spans="1:81" ht="18.75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86"/>
      <c r="T577" s="1"/>
      <c r="U577" s="1"/>
      <c r="V577" s="89"/>
      <c r="W577" s="3"/>
      <c r="X577" s="3"/>
      <c r="Y577" s="3"/>
      <c r="Z577" s="3"/>
      <c r="AA577" s="3"/>
      <c r="AB577" s="3"/>
      <c r="AC577" s="3"/>
      <c r="AD577" s="3"/>
      <c r="AE577" s="3"/>
      <c r="AF577" s="1"/>
      <c r="AG577" s="1"/>
      <c r="AH577" s="1"/>
      <c r="AI577" s="1"/>
      <c r="AJ577" s="1"/>
      <c r="AK577" s="1"/>
      <c r="AL577" s="1"/>
      <c r="AM577" s="86"/>
      <c r="AN577" s="1"/>
      <c r="AO577" s="1"/>
      <c r="AP577" s="1"/>
      <c r="AQ577" s="86"/>
      <c r="AR577" s="9"/>
      <c r="AS577" s="9"/>
      <c r="AT577" s="9"/>
      <c r="AU577" s="9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  <c r="BL577" s="1"/>
      <c r="BM577" s="1"/>
      <c r="BN577" s="1"/>
      <c r="BO577" s="1"/>
      <c r="BP577" s="1"/>
      <c r="BQ577" s="1"/>
      <c r="BR577" s="1"/>
      <c r="BS577" s="1"/>
      <c r="BT577" s="1"/>
      <c r="BU577" s="1"/>
      <c r="BV577" s="1"/>
      <c r="BW577" s="1"/>
      <c r="BX577" s="1"/>
      <c r="BY577" s="1"/>
      <c r="BZ577" s="1"/>
      <c r="CA577" s="1"/>
      <c r="CB577" s="1"/>
      <c r="CC577" s="1"/>
    </row>
    <row r="578" spans="1:81" ht="18.75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86"/>
      <c r="T578" s="1"/>
      <c r="U578" s="1"/>
      <c r="V578" s="89"/>
      <c r="W578" s="3"/>
      <c r="X578" s="3"/>
      <c r="Y578" s="3"/>
      <c r="Z578" s="3"/>
      <c r="AA578" s="3"/>
      <c r="AB578" s="3"/>
      <c r="AC578" s="3"/>
      <c r="AD578" s="3"/>
      <c r="AE578" s="3"/>
      <c r="AF578" s="1"/>
      <c r="AG578" s="1"/>
      <c r="AH578" s="1"/>
      <c r="AI578" s="1"/>
      <c r="AJ578" s="1"/>
      <c r="AK578" s="1"/>
      <c r="AL578" s="1"/>
      <c r="AM578" s="86"/>
      <c r="AN578" s="1"/>
      <c r="AO578" s="1"/>
      <c r="AP578" s="1"/>
      <c r="AQ578" s="86"/>
      <c r="AR578" s="9"/>
      <c r="AS578" s="9"/>
      <c r="AT578" s="9"/>
      <c r="AU578" s="9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  <c r="BL578" s="1"/>
      <c r="BM578" s="1"/>
      <c r="BN578" s="1"/>
      <c r="BO578" s="1"/>
      <c r="BP578" s="1"/>
      <c r="BQ578" s="1"/>
      <c r="BR578" s="1"/>
      <c r="BS578" s="1"/>
      <c r="BT578" s="1"/>
      <c r="BU578" s="1"/>
      <c r="BV578" s="1"/>
      <c r="BW578" s="1"/>
      <c r="BX578" s="1"/>
      <c r="BY578" s="1"/>
      <c r="BZ578" s="1"/>
      <c r="CA578" s="1"/>
      <c r="CB578" s="1"/>
      <c r="CC578" s="1"/>
    </row>
    <row r="579" spans="1:81" ht="18.75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86"/>
      <c r="T579" s="1"/>
      <c r="U579" s="1"/>
      <c r="V579" s="89"/>
      <c r="W579" s="3"/>
      <c r="X579" s="3"/>
      <c r="Y579" s="3"/>
      <c r="Z579" s="3"/>
      <c r="AA579" s="3"/>
      <c r="AB579" s="3"/>
      <c r="AC579" s="3"/>
      <c r="AD579" s="3"/>
      <c r="AE579" s="3"/>
      <c r="AF579" s="1"/>
      <c r="AG579" s="1"/>
      <c r="AH579" s="1"/>
      <c r="AI579" s="1"/>
      <c r="AJ579" s="1"/>
      <c r="AK579" s="1"/>
      <c r="AL579" s="1"/>
      <c r="AM579" s="86"/>
      <c r="AN579" s="1"/>
      <c r="AO579" s="1"/>
      <c r="AP579" s="1"/>
      <c r="AQ579" s="86"/>
      <c r="AR579" s="9"/>
      <c r="AS579" s="9"/>
      <c r="AT579" s="9"/>
      <c r="AU579" s="9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  <c r="BL579" s="1"/>
      <c r="BM579" s="1"/>
      <c r="BN579" s="1"/>
      <c r="BO579" s="1"/>
      <c r="BP579" s="1"/>
      <c r="BQ579" s="1"/>
      <c r="BR579" s="1"/>
      <c r="BS579" s="1"/>
      <c r="BT579" s="1"/>
      <c r="BU579" s="1"/>
      <c r="BV579" s="1"/>
      <c r="BW579" s="1"/>
      <c r="BX579" s="1"/>
      <c r="BY579" s="1"/>
      <c r="BZ579" s="1"/>
      <c r="CA579" s="1"/>
      <c r="CB579" s="1"/>
      <c r="CC579" s="1"/>
    </row>
    <row r="580" spans="1:81" ht="18.75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86"/>
      <c r="T580" s="1"/>
      <c r="U580" s="1"/>
      <c r="V580" s="89"/>
      <c r="W580" s="3"/>
      <c r="X580" s="3"/>
      <c r="Y580" s="3"/>
      <c r="Z580" s="3"/>
      <c r="AA580" s="3"/>
      <c r="AB580" s="3"/>
      <c r="AC580" s="3"/>
      <c r="AD580" s="3"/>
      <c r="AE580" s="3"/>
      <c r="AF580" s="1"/>
      <c r="AG580" s="1"/>
      <c r="AH580" s="1"/>
      <c r="AI580" s="1"/>
      <c r="AJ580" s="1"/>
      <c r="AK580" s="1"/>
      <c r="AL580" s="1"/>
      <c r="AM580" s="86"/>
      <c r="AN580" s="1"/>
      <c r="AO580" s="1"/>
      <c r="AP580" s="1"/>
      <c r="AQ580" s="86"/>
      <c r="AR580" s="9"/>
      <c r="AS580" s="9"/>
      <c r="AT580" s="9"/>
      <c r="AU580" s="9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  <c r="BL580" s="1"/>
      <c r="BM580" s="1"/>
      <c r="BN580" s="1"/>
      <c r="BO580" s="1"/>
      <c r="BP580" s="1"/>
      <c r="BQ580" s="1"/>
      <c r="BR580" s="1"/>
      <c r="BS580" s="1"/>
      <c r="BT580" s="1"/>
      <c r="BU580" s="1"/>
      <c r="BV580" s="1"/>
      <c r="BW580" s="1"/>
      <c r="BX580" s="1"/>
      <c r="BY580" s="1"/>
      <c r="BZ580" s="1"/>
      <c r="CA580" s="1"/>
      <c r="CB580" s="1"/>
      <c r="CC580" s="1"/>
    </row>
    <row r="581" spans="1:81" ht="18.75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86"/>
      <c r="T581" s="1"/>
      <c r="U581" s="1"/>
      <c r="V581" s="89"/>
      <c r="W581" s="3"/>
      <c r="X581" s="3"/>
      <c r="Y581" s="3"/>
      <c r="Z581" s="3"/>
      <c r="AA581" s="3"/>
      <c r="AB581" s="3"/>
      <c r="AC581" s="3"/>
      <c r="AD581" s="3"/>
      <c r="AE581" s="3"/>
      <c r="AF581" s="1"/>
      <c r="AG581" s="1"/>
      <c r="AH581" s="1"/>
      <c r="AI581" s="1"/>
      <c r="AJ581" s="1"/>
      <c r="AK581" s="1"/>
      <c r="AL581" s="1"/>
      <c r="AM581" s="86"/>
      <c r="AN581" s="1"/>
      <c r="AO581" s="1"/>
      <c r="AP581" s="1"/>
      <c r="AQ581" s="86"/>
      <c r="AR581" s="9"/>
      <c r="AS581" s="9"/>
      <c r="AT581" s="9"/>
      <c r="AU581" s="9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  <c r="BL581" s="1"/>
      <c r="BM581" s="1"/>
      <c r="BN581" s="1"/>
      <c r="BO581" s="1"/>
      <c r="BP581" s="1"/>
      <c r="BQ581" s="1"/>
      <c r="BR581" s="1"/>
      <c r="BS581" s="1"/>
      <c r="BT581" s="1"/>
      <c r="BU581" s="1"/>
      <c r="BV581" s="1"/>
      <c r="BW581" s="1"/>
      <c r="BX581" s="1"/>
      <c r="BY581" s="1"/>
      <c r="BZ581" s="1"/>
      <c r="CA581" s="1"/>
      <c r="CB581" s="1"/>
      <c r="CC581" s="1"/>
    </row>
    <row r="582" spans="1:81" ht="18.75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86"/>
      <c r="T582" s="1"/>
      <c r="U582" s="1"/>
      <c r="V582" s="89"/>
      <c r="W582" s="3"/>
      <c r="X582" s="3"/>
      <c r="Y582" s="3"/>
      <c r="Z582" s="3"/>
      <c r="AA582" s="3"/>
      <c r="AB582" s="3"/>
      <c r="AC582" s="3"/>
      <c r="AD582" s="3"/>
      <c r="AE582" s="3"/>
      <c r="AF582" s="1"/>
      <c r="AG582" s="1"/>
      <c r="AH582" s="1"/>
      <c r="AI582" s="1"/>
      <c r="AJ582" s="1"/>
      <c r="AK582" s="1"/>
      <c r="AL582" s="1"/>
      <c r="AM582" s="86"/>
      <c r="AN582" s="1"/>
      <c r="AO582" s="1"/>
      <c r="AP582" s="1"/>
      <c r="AQ582" s="86"/>
      <c r="AR582" s="9"/>
      <c r="AS582" s="9"/>
      <c r="AT582" s="9"/>
      <c r="AU582" s="9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  <c r="BL582" s="1"/>
      <c r="BM582" s="1"/>
      <c r="BN582" s="1"/>
      <c r="BO582" s="1"/>
      <c r="BP582" s="1"/>
      <c r="BQ582" s="1"/>
      <c r="BR582" s="1"/>
      <c r="BS582" s="1"/>
      <c r="BT582" s="1"/>
      <c r="BU582" s="1"/>
      <c r="BV582" s="1"/>
      <c r="BW582" s="1"/>
      <c r="BX582" s="1"/>
      <c r="BY582" s="1"/>
      <c r="BZ582" s="1"/>
      <c r="CA582" s="1"/>
      <c r="CB582" s="1"/>
      <c r="CC582" s="1"/>
    </row>
    <row r="583" spans="1:81" ht="18.75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86"/>
      <c r="T583" s="1"/>
      <c r="U583" s="1"/>
      <c r="V583" s="89"/>
      <c r="W583" s="3"/>
      <c r="X583" s="3"/>
      <c r="Y583" s="3"/>
      <c r="Z583" s="3"/>
      <c r="AA583" s="3"/>
      <c r="AB583" s="3"/>
      <c r="AC583" s="3"/>
      <c r="AD583" s="3"/>
      <c r="AE583" s="3"/>
      <c r="AF583" s="1"/>
      <c r="AG583" s="1"/>
      <c r="AH583" s="1"/>
      <c r="AI583" s="1"/>
      <c r="AJ583" s="1"/>
      <c r="AK583" s="1"/>
      <c r="AL583" s="1"/>
      <c r="AM583" s="86"/>
      <c r="AN583" s="1"/>
      <c r="AO583" s="1"/>
      <c r="AP583" s="1"/>
      <c r="AQ583" s="86"/>
      <c r="AR583" s="9"/>
      <c r="AS583" s="9"/>
      <c r="AT583" s="9"/>
      <c r="AU583" s="9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  <c r="BL583" s="1"/>
      <c r="BM583" s="1"/>
      <c r="BN583" s="1"/>
      <c r="BO583" s="1"/>
      <c r="BP583" s="1"/>
      <c r="BQ583" s="1"/>
      <c r="BR583" s="1"/>
      <c r="BS583" s="1"/>
      <c r="BT583" s="1"/>
      <c r="BU583" s="1"/>
      <c r="BV583" s="1"/>
      <c r="BW583" s="1"/>
      <c r="BX583" s="1"/>
      <c r="BY583" s="1"/>
      <c r="BZ583" s="1"/>
      <c r="CA583" s="1"/>
      <c r="CB583" s="1"/>
      <c r="CC583" s="1"/>
    </row>
    <row r="584" spans="1:81" ht="18.75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86"/>
      <c r="T584" s="1"/>
      <c r="U584" s="1"/>
      <c r="V584" s="89"/>
      <c r="W584" s="3"/>
      <c r="X584" s="3"/>
      <c r="Y584" s="3"/>
      <c r="Z584" s="3"/>
      <c r="AA584" s="3"/>
      <c r="AB584" s="3"/>
      <c r="AC584" s="3"/>
      <c r="AD584" s="3"/>
      <c r="AE584" s="3"/>
      <c r="AF584" s="1"/>
      <c r="AG584" s="1"/>
      <c r="AH584" s="1"/>
      <c r="AI584" s="1"/>
      <c r="AJ584" s="1"/>
      <c r="AK584" s="1"/>
      <c r="AL584" s="1"/>
      <c r="AM584" s="86"/>
      <c r="AQ584" s="86"/>
      <c r="AR584" s="9"/>
      <c r="AS584" s="9"/>
      <c r="AT584" s="9"/>
      <c r="AU584" s="9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  <c r="BL584" s="1"/>
      <c r="BM584" s="1"/>
      <c r="BN584" s="1"/>
      <c r="BO584" s="1"/>
      <c r="BP584" s="1"/>
      <c r="BQ584" s="1"/>
      <c r="BR584" s="1"/>
      <c r="BS584" s="1"/>
      <c r="BT584" s="1"/>
      <c r="BU584" s="1"/>
      <c r="BV584" s="1"/>
      <c r="BW584" s="1"/>
      <c r="BX584" s="1"/>
      <c r="BY584" s="1"/>
      <c r="BZ584" s="1"/>
      <c r="CA584" s="1"/>
      <c r="CB584" s="1"/>
      <c r="CC584" s="1"/>
    </row>
  </sheetData>
  <sheetProtection algorithmName="SHA-512" hashValue="TDKGqv+jFPZcHogy6fRcj+z2YCbGGzppa/iTp89uw7H6H/CSjii2d9+XFKdCnZk3sOVthHKL40i/VEFkpNSiEQ==" saltValue="0nJYfP4/LvhjUj3UdllhEQ==" spinCount="100000" sheet="1" selectLockedCells="1" selectUnlockedCells="1"/>
  <mergeCells count="257">
    <mergeCell ref="K124:L124"/>
    <mergeCell ref="M124:N124"/>
    <mergeCell ref="O124:P124"/>
    <mergeCell ref="AB125:AC125"/>
    <mergeCell ref="AK124:AL124"/>
    <mergeCell ref="K3:L3"/>
    <mergeCell ref="M3:N3"/>
    <mergeCell ref="O3:P3"/>
    <mergeCell ref="Q3:R3"/>
    <mergeCell ref="AK6:AL6"/>
    <mergeCell ref="AK13:AL13"/>
    <mergeCell ref="AK14:AL14"/>
    <mergeCell ref="AK21:AL21"/>
    <mergeCell ref="AK22:AL22"/>
    <mergeCell ref="AK29:AL29"/>
    <mergeCell ref="AK30:AL30"/>
    <mergeCell ref="AK37:AL37"/>
    <mergeCell ref="AK38:AL38"/>
    <mergeCell ref="AK45:AL45"/>
    <mergeCell ref="AK46:AL46"/>
    <mergeCell ref="AK53:AL53"/>
    <mergeCell ref="AK54:AL54"/>
    <mergeCell ref="AK61:AL61"/>
    <mergeCell ref="AK62:AL62"/>
    <mergeCell ref="AR3:AS3"/>
    <mergeCell ref="AT3:AU3"/>
    <mergeCell ref="A1:F1"/>
    <mergeCell ref="A2:R2"/>
    <mergeCell ref="W2:AE2"/>
    <mergeCell ref="AG2:AL2"/>
    <mergeCell ref="AN2:AP2"/>
    <mergeCell ref="AR2:AU2"/>
    <mergeCell ref="AK5:AL5"/>
    <mergeCell ref="A8:A10"/>
    <mergeCell ref="K8:L10"/>
    <mergeCell ref="M8:N10"/>
    <mergeCell ref="O8:P10"/>
    <mergeCell ref="T8:T10"/>
    <mergeCell ref="U8:U10"/>
    <mergeCell ref="AK9:AL9"/>
    <mergeCell ref="AK10:AL10"/>
    <mergeCell ref="A4:A6"/>
    <mergeCell ref="K4:L6"/>
    <mergeCell ref="M4:N6"/>
    <mergeCell ref="O4:P6"/>
    <mergeCell ref="T4:T6"/>
    <mergeCell ref="U4:U6"/>
    <mergeCell ref="A16:A18"/>
    <mergeCell ref="K16:L18"/>
    <mergeCell ref="M16:N18"/>
    <mergeCell ref="O16:P18"/>
    <mergeCell ref="T16:T18"/>
    <mergeCell ref="U16:U18"/>
    <mergeCell ref="AK17:AL17"/>
    <mergeCell ref="AK18:AL18"/>
    <mergeCell ref="A12:A14"/>
    <mergeCell ref="K12:L14"/>
    <mergeCell ref="M12:N14"/>
    <mergeCell ref="O12:P14"/>
    <mergeCell ref="T12:T14"/>
    <mergeCell ref="U12:U14"/>
    <mergeCell ref="A24:A26"/>
    <mergeCell ref="K24:L26"/>
    <mergeCell ref="M24:N26"/>
    <mergeCell ref="O24:P26"/>
    <mergeCell ref="T24:T26"/>
    <mergeCell ref="U24:U26"/>
    <mergeCell ref="AK25:AL25"/>
    <mergeCell ref="AK26:AL26"/>
    <mergeCell ref="A20:A22"/>
    <mergeCell ref="K20:L22"/>
    <mergeCell ref="M20:N22"/>
    <mergeCell ref="O20:P22"/>
    <mergeCell ref="T20:T22"/>
    <mergeCell ref="U20:U22"/>
    <mergeCell ref="A32:A34"/>
    <mergeCell ref="K32:L34"/>
    <mergeCell ref="M32:N34"/>
    <mergeCell ref="O32:P34"/>
    <mergeCell ref="T32:T34"/>
    <mergeCell ref="U32:U34"/>
    <mergeCell ref="AK33:AL33"/>
    <mergeCell ref="AK34:AL34"/>
    <mergeCell ref="A28:A30"/>
    <mergeCell ref="K28:L30"/>
    <mergeCell ref="M28:N30"/>
    <mergeCell ref="O28:P30"/>
    <mergeCell ref="T28:T30"/>
    <mergeCell ref="U28:U30"/>
    <mergeCell ref="A40:A42"/>
    <mergeCell ref="K40:L42"/>
    <mergeCell ref="M40:N42"/>
    <mergeCell ref="O40:P42"/>
    <mergeCell ref="T40:T42"/>
    <mergeCell ref="U40:U42"/>
    <mergeCell ref="AK41:AL41"/>
    <mergeCell ref="AK42:AL42"/>
    <mergeCell ref="A36:A38"/>
    <mergeCell ref="K36:L38"/>
    <mergeCell ref="M36:N38"/>
    <mergeCell ref="O36:P38"/>
    <mergeCell ref="T36:T38"/>
    <mergeCell ref="U36:U38"/>
    <mergeCell ref="A48:A50"/>
    <mergeCell ref="K48:L50"/>
    <mergeCell ref="M48:N50"/>
    <mergeCell ref="O48:P50"/>
    <mergeCell ref="T48:T50"/>
    <mergeCell ref="U48:U50"/>
    <mergeCell ref="AK49:AL49"/>
    <mergeCell ref="AK50:AL50"/>
    <mergeCell ref="A44:A46"/>
    <mergeCell ref="K44:L46"/>
    <mergeCell ref="M44:N46"/>
    <mergeCell ref="O44:P46"/>
    <mergeCell ref="T44:T46"/>
    <mergeCell ref="U44:U46"/>
    <mergeCell ref="A56:A58"/>
    <mergeCell ref="K56:L58"/>
    <mergeCell ref="M56:N58"/>
    <mergeCell ref="O56:P58"/>
    <mergeCell ref="T56:T58"/>
    <mergeCell ref="U56:U58"/>
    <mergeCell ref="AK57:AL57"/>
    <mergeCell ref="AK58:AL58"/>
    <mergeCell ref="A52:A54"/>
    <mergeCell ref="K52:L54"/>
    <mergeCell ref="M52:N54"/>
    <mergeCell ref="O52:P54"/>
    <mergeCell ref="T52:T54"/>
    <mergeCell ref="U52:U54"/>
    <mergeCell ref="A64:A66"/>
    <mergeCell ref="K64:L66"/>
    <mergeCell ref="M64:N66"/>
    <mergeCell ref="O64:P66"/>
    <mergeCell ref="T64:T66"/>
    <mergeCell ref="U64:U66"/>
    <mergeCell ref="AK65:AL65"/>
    <mergeCell ref="AK66:AL66"/>
    <mergeCell ref="A60:A62"/>
    <mergeCell ref="K60:L62"/>
    <mergeCell ref="M60:N62"/>
    <mergeCell ref="O60:P62"/>
    <mergeCell ref="T60:T62"/>
    <mergeCell ref="U60:U62"/>
    <mergeCell ref="AK69:AL69"/>
    <mergeCell ref="AK70:AL70"/>
    <mergeCell ref="A72:A74"/>
    <mergeCell ref="K72:L74"/>
    <mergeCell ref="M72:N74"/>
    <mergeCell ref="O72:P74"/>
    <mergeCell ref="T72:T74"/>
    <mergeCell ref="U72:U74"/>
    <mergeCell ref="AK73:AL73"/>
    <mergeCell ref="AK74:AL74"/>
    <mergeCell ref="A68:A70"/>
    <mergeCell ref="K68:L70"/>
    <mergeCell ref="M68:N70"/>
    <mergeCell ref="O68:P70"/>
    <mergeCell ref="T68:T70"/>
    <mergeCell ref="U68:U70"/>
    <mergeCell ref="AK77:AL77"/>
    <mergeCell ref="AK78:AL78"/>
    <mergeCell ref="A80:A82"/>
    <mergeCell ref="K80:L82"/>
    <mergeCell ref="M80:N82"/>
    <mergeCell ref="O80:P82"/>
    <mergeCell ref="T80:T82"/>
    <mergeCell ref="U80:U82"/>
    <mergeCell ref="AK81:AL81"/>
    <mergeCell ref="AK82:AL82"/>
    <mergeCell ref="A76:A78"/>
    <mergeCell ref="K76:L78"/>
    <mergeCell ref="M76:N78"/>
    <mergeCell ref="O76:P78"/>
    <mergeCell ref="T76:T78"/>
    <mergeCell ref="U76:U78"/>
    <mergeCell ref="AK85:AL85"/>
    <mergeCell ref="AK86:AL86"/>
    <mergeCell ref="A88:A90"/>
    <mergeCell ref="K88:L90"/>
    <mergeCell ref="M88:N90"/>
    <mergeCell ref="O88:P90"/>
    <mergeCell ref="T88:T90"/>
    <mergeCell ref="U88:U90"/>
    <mergeCell ref="AK89:AL89"/>
    <mergeCell ref="AK90:AL90"/>
    <mergeCell ref="A84:A86"/>
    <mergeCell ref="K84:L86"/>
    <mergeCell ref="M84:N86"/>
    <mergeCell ref="O84:P86"/>
    <mergeCell ref="T84:T86"/>
    <mergeCell ref="U84:U86"/>
    <mergeCell ref="AK93:AL93"/>
    <mergeCell ref="AK94:AL94"/>
    <mergeCell ref="A96:A98"/>
    <mergeCell ref="K96:L98"/>
    <mergeCell ref="M96:N98"/>
    <mergeCell ref="O96:P98"/>
    <mergeCell ref="T96:T98"/>
    <mergeCell ref="U96:U98"/>
    <mergeCell ref="AK97:AL97"/>
    <mergeCell ref="AK98:AL98"/>
    <mergeCell ref="A92:A94"/>
    <mergeCell ref="K92:L94"/>
    <mergeCell ref="M92:N94"/>
    <mergeCell ref="O92:P94"/>
    <mergeCell ref="T92:T94"/>
    <mergeCell ref="U92:U94"/>
    <mergeCell ref="AK101:AL101"/>
    <mergeCell ref="AK102:AL102"/>
    <mergeCell ref="A104:A106"/>
    <mergeCell ref="K104:L106"/>
    <mergeCell ref="M104:N106"/>
    <mergeCell ref="O104:P106"/>
    <mergeCell ref="T104:T106"/>
    <mergeCell ref="U104:U106"/>
    <mergeCell ref="AK105:AL105"/>
    <mergeCell ref="AK106:AL106"/>
    <mergeCell ref="A100:A102"/>
    <mergeCell ref="K100:L102"/>
    <mergeCell ref="M100:N102"/>
    <mergeCell ref="O100:P102"/>
    <mergeCell ref="T100:T102"/>
    <mergeCell ref="U100:U102"/>
    <mergeCell ref="AK109:AL109"/>
    <mergeCell ref="AK110:AL110"/>
    <mergeCell ref="A112:A114"/>
    <mergeCell ref="K112:L114"/>
    <mergeCell ref="M112:N114"/>
    <mergeCell ref="O112:P114"/>
    <mergeCell ref="T112:T114"/>
    <mergeCell ref="U112:U114"/>
    <mergeCell ref="AK113:AL113"/>
    <mergeCell ref="AK114:AL114"/>
    <mergeCell ref="A108:A110"/>
    <mergeCell ref="K108:L110"/>
    <mergeCell ref="M108:N110"/>
    <mergeCell ref="O108:P110"/>
    <mergeCell ref="T108:T110"/>
    <mergeCell ref="U108:U110"/>
    <mergeCell ref="AK117:AL117"/>
    <mergeCell ref="AK118:AL118"/>
    <mergeCell ref="A120:A122"/>
    <mergeCell ref="K120:L122"/>
    <mergeCell ref="M120:N122"/>
    <mergeCell ref="O120:P122"/>
    <mergeCell ref="T120:T122"/>
    <mergeCell ref="U120:U122"/>
    <mergeCell ref="AK121:AL121"/>
    <mergeCell ref="AK122:AL122"/>
    <mergeCell ref="A116:A118"/>
    <mergeCell ref="K116:L118"/>
    <mergeCell ref="M116:N118"/>
    <mergeCell ref="O116:P118"/>
    <mergeCell ref="T116:T118"/>
    <mergeCell ref="U116:U118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637EB1-41AB-4FE1-9FFE-C98252EF325E}">
  <dimension ref="A1:CC588"/>
  <sheetViews>
    <sheetView tabSelected="1" workbookViewId="0">
      <pane xSplit="1" ySplit="3" topLeftCell="AI121" activePane="bottomRight" state="frozen"/>
      <selection pane="topRight" activeCell="B1" sqref="B1"/>
      <selection pane="bottomLeft" activeCell="A4" sqref="A4"/>
      <selection pane="bottomRight" activeCell="AP128" sqref="AP128"/>
    </sheetView>
  </sheetViews>
  <sheetFormatPr defaultRowHeight="15" x14ac:dyDescent="0.25"/>
  <cols>
    <col min="1" max="1" width="5.5703125" bestFit="1" customWidth="1"/>
    <col min="2" max="2" width="6.85546875" bestFit="1" customWidth="1"/>
    <col min="3" max="3" width="16.140625" bestFit="1" customWidth="1"/>
    <col min="4" max="10" width="15.7109375" customWidth="1"/>
    <col min="17" max="17" width="8.5703125" bestFit="1" customWidth="1"/>
    <col min="18" max="18" width="18.42578125" bestFit="1" customWidth="1"/>
    <col min="19" max="19" width="1.7109375" style="87" customWidth="1"/>
    <col min="20" max="21" width="8.7109375" customWidth="1"/>
    <col min="22" max="22" width="1.7109375" style="90" customWidth="1"/>
    <col min="23" max="23" width="7.5703125" style="5" bestFit="1" customWidth="1"/>
    <col min="24" max="25" width="11.5703125" style="5" bestFit="1" customWidth="1"/>
    <col min="26" max="27" width="9.28515625" style="5" bestFit="1" customWidth="1"/>
    <col min="28" max="29" width="10" style="5" bestFit="1" customWidth="1"/>
    <col min="30" max="31" width="9.28515625" style="5" bestFit="1" customWidth="1"/>
    <col min="32" max="32" width="1.7109375" customWidth="1"/>
    <col min="39" max="39" width="1.7109375" style="87" customWidth="1"/>
    <col min="40" max="40" width="8.42578125" bestFit="1" customWidth="1"/>
    <col min="43" max="43" width="1.7109375" style="87" customWidth="1"/>
    <col min="44" max="44" width="12" style="10" bestFit="1" customWidth="1"/>
    <col min="45" max="45" width="10.140625" style="10" bestFit="1" customWidth="1"/>
    <col min="46" max="46" width="12" style="10" bestFit="1" customWidth="1"/>
    <col min="47" max="47" width="9.140625" style="10"/>
  </cols>
  <sheetData>
    <row r="1" spans="1:81" ht="30.75" thickBot="1" x14ac:dyDescent="0.45">
      <c r="A1" s="225" t="s">
        <v>80</v>
      </c>
      <c r="B1" s="225"/>
      <c r="C1" s="225"/>
      <c r="D1" s="225"/>
      <c r="E1" s="225"/>
      <c r="F1" s="225"/>
      <c r="G1" s="108"/>
      <c r="H1" s="108"/>
      <c r="I1" s="108"/>
      <c r="J1" s="108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138"/>
      <c r="Y1" s="138"/>
      <c r="Z1" s="138"/>
      <c r="AA1" s="138"/>
      <c r="AB1" s="138"/>
      <c r="AC1" s="138"/>
      <c r="AD1" s="138"/>
      <c r="AE1" s="138"/>
      <c r="AF1" s="79"/>
      <c r="AG1" s="79"/>
      <c r="AH1" s="79"/>
      <c r="AI1" s="79"/>
      <c r="AJ1" s="79"/>
      <c r="AK1" s="79"/>
      <c r="AL1" s="79"/>
      <c r="AM1" s="79"/>
      <c r="AN1" s="79"/>
      <c r="AO1" s="79"/>
      <c r="AP1" s="79"/>
      <c r="AQ1" s="79"/>
      <c r="AR1" s="79"/>
      <c r="AS1" s="79"/>
      <c r="AT1" s="79"/>
      <c r="AU1" s="79"/>
      <c r="AV1" s="17"/>
      <c r="AW1" s="17"/>
      <c r="AX1" s="17"/>
      <c r="AY1" s="17"/>
      <c r="AZ1" s="17"/>
      <c r="BA1" s="17"/>
      <c r="BB1" s="17"/>
      <c r="BC1" s="17"/>
      <c r="BD1" s="17"/>
      <c r="BE1" s="17"/>
      <c r="BF1" s="17"/>
      <c r="BG1" s="17"/>
      <c r="BH1" s="17"/>
      <c r="BI1" s="17"/>
      <c r="BJ1" s="17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</row>
    <row r="2" spans="1:81" ht="21" thickBot="1" x14ac:dyDescent="0.35">
      <c r="A2" s="232" t="s">
        <v>50</v>
      </c>
      <c r="B2" s="233"/>
      <c r="C2" s="259"/>
      <c r="D2" s="259"/>
      <c r="E2" s="259"/>
      <c r="F2" s="259"/>
      <c r="G2" s="259"/>
      <c r="H2" s="259"/>
      <c r="I2" s="259"/>
      <c r="J2" s="259"/>
      <c r="K2" s="233"/>
      <c r="L2" s="233"/>
      <c r="M2" s="233"/>
      <c r="N2" s="233"/>
      <c r="O2" s="233"/>
      <c r="P2" s="233"/>
      <c r="Q2" s="233"/>
      <c r="R2" s="234"/>
      <c r="S2" s="80"/>
      <c r="T2" s="74" t="s">
        <v>41</v>
      </c>
      <c r="U2" s="74" t="s">
        <v>77</v>
      </c>
      <c r="V2" s="88"/>
      <c r="W2" s="232" t="s">
        <v>15</v>
      </c>
      <c r="X2" s="233"/>
      <c r="Y2" s="233"/>
      <c r="Z2" s="233"/>
      <c r="AA2" s="233"/>
      <c r="AB2" s="233"/>
      <c r="AC2" s="233"/>
      <c r="AD2" s="233"/>
      <c r="AE2" s="234"/>
      <c r="AF2" s="17"/>
      <c r="AG2" s="226" t="s">
        <v>32</v>
      </c>
      <c r="AH2" s="227"/>
      <c r="AI2" s="227"/>
      <c r="AJ2" s="227"/>
      <c r="AK2" s="227"/>
      <c r="AL2" s="228"/>
      <c r="AM2" s="88"/>
      <c r="AN2" s="226" t="s">
        <v>38</v>
      </c>
      <c r="AO2" s="227"/>
      <c r="AP2" s="228"/>
      <c r="AQ2" s="85"/>
      <c r="AR2" s="226" t="s">
        <v>35</v>
      </c>
      <c r="AS2" s="227"/>
      <c r="AT2" s="227"/>
      <c r="AU2" s="228"/>
      <c r="AV2" s="17"/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</row>
    <row r="3" spans="1:81" ht="18.75" customHeight="1" thickBot="1" x14ac:dyDescent="0.35">
      <c r="A3" s="155" t="s">
        <v>2</v>
      </c>
      <c r="B3" s="109"/>
      <c r="C3" s="112" t="s">
        <v>55</v>
      </c>
      <c r="D3" s="113" t="s">
        <v>56</v>
      </c>
      <c r="E3" s="113" t="s">
        <v>57</v>
      </c>
      <c r="F3" s="114" t="s">
        <v>58</v>
      </c>
      <c r="G3" s="112" t="s">
        <v>59</v>
      </c>
      <c r="H3" s="113" t="s">
        <v>60</v>
      </c>
      <c r="I3" s="113" t="s">
        <v>61</v>
      </c>
      <c r="J3" s="114" t="s">
        <v>62</v>
      </c>
      <c r="K3" s="260" t="s">
        <v>8</v>
      </c>
      <c r="L3" s="235"/>
      <c r="M3" s="235" t="s">
        <v>12</v>
      </c>
      <c r="N3" s="235"/>
      <c r="O3" s="235" t="s">
        <v>13</v>
      </c>
      <c r="P3" s="235"/>
      <c r="Q3" s="230" t="s">
        <v>9</v>
      </c>
      <c r="R3" s="231"/>
      <c r="S3" s="81"/>
      <c r="T3" s="57" t="s">
        <v>49</v>
      </c>
      <c r="U3" s="57" t="s">
        <v>78</v>
      </c>
      <c r="V3" s="81"/>
      <c r="W3" s="154" t="s">
        <v>24</v>
      </c>
      <c r="X3" s="39" t="s">
        <v>16</v>
      </c>
      <c r="Y3" s="39" t="s">
        <v>17</v>
      </c>
      <c r="Z3" s="39" t="s">
        <v>18</v>
      </c>
      <c r="AA3" s="39" t="s">
        <v>19</v>
      </c>
      <c r="AB3" s="39" t="s">
        <v>20</v>
      </c>
      <c r="AC3" s="39" t="s">
        <v>21</v>
      </c>
      <c r="AD3" s="39" t="s">
        <v>22</v>
      </c>
      <c r="AE3" s="40" t="s">
        <v>23</v>
      </c>
      <c r="AF3" s="19"/>
      <c r="AG3" s="154" t="s">
        <v>30</v>
      </c>
      <c r="AH3" s="39" t="s">
        <v>25</v>
      </c>
      <c r="AI3" s="39" t="s">
        <v>26</v>
      </c>
      <c r="AJ3" s="39" t="s">
        <v>27</v>
      </c>
      <c r="AK3" s="39" t="s">
        <v>28</v>
      </c>
      <c r="AL3" s="40" t="s">
        <v>29</v>
      </c>
      <c r="AM3" s="91"/>
      <c r="AN3" s="154" t="s">
        <v>42</v>
      </c>
      <c r="AO3" s="39" t="s">
        <v>40</v>
      </c>
      <c r="AP3" s="40" t="s">
        <v>39</v>
      </c>
      <c r="AQ3" s="93"/>
      <c r="AR3" s="229" t="s">
        <v>0</v>
      </c>
      <c r="AS3" s="230"/>
      <c r="AT3" s="230" t="s">
        <v>1</v>
      </c>
      <c r="AU3" s="231"/>
      <c r="AV3" s="17"/>
      <c r="AW3" s="17"/>
      <c r="AX3" s="17"/>
      <c r="AY3" s="17"/>
      <c r="AZ3" s="17"/>
      <c r="BA3" s="17"/>
      <c r="BB3" s="17"/>
      <c r="BC3" s="17"/>
      <c r="BD3" s="17"/>
      <c r="BE3" s="17"/>
      <c r="BF3" s="17"/>
      <c r="BG3" s="17"/>
      <c r="BH3" s="17"/>
      <c r="BI3" s="17"/>
      <c r="BJ3" s="17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</row>
    <row r="4" spans="1:81" ht="18.75" customHeight="1" x14ac:dyDescent="0.3">
      <c r="A4" s="197">
        <v>1</v>
      </c>
      <c r="B4" s="110" t="s">
        <v>54</v>
      </c>
      <c r="C4" s="115">
        <v>78640800</v>
      </c>
      <c r="D4" s="50">
        <v>701410</v>
      </c>
      <c r="E4" s="50">
        <v>1449040</v>
      </c>
      <c r="F4" s="52">
        <v>2776160</v>
      </c>
      <c r="G4" s="115">
        <v>73086700</v>
      </c>
      <c r="H4" s="50">
        <v>610209</v>
      </c>
      <c r="I4" s="50">
        <v>2343480</v>
      </c>
      <c r="J4" s="52">
        <v>3735440</v>
      </c>
      <c r="K4" s="252">
        <f>C6+G6</f>
        <v>876600</v>
      </c>
      <c r="L4" s="237"/>
      <c r="M4" s="236">
        <f>D6+E6+F6+H6+I6+J6</f>
        <v>52850</v>
      </c>
      <c r="N4" s="237"/>
      <c r="O4" s="236">
        <f>M4+K4</f>
        <v>929450</v>
      </c>
      <c r="P4" s="237"/>
      <c r="Q4" s="51" t="s">
        <v>10</v>
      </c>
      <c r="R4" s="52">
        <v>913443000</v>
      </c>
      <c r="S4" s="82"/>
      <c r="T4" s="206">
        <v>0.01</v>
      </c>
      <c r="U4" s="255">
        <v>1.0900000000000001</v>
      </c>
      <c r="V4" s="82"/>
      <c r="W4" s="151" t="s">
        <v>10</v>
      </c>
      <c r="X4" s="60">
        <v>1059.0999999999999</v>
      </c>
      <c r="Y4" s="60">
        <v>1007.6</v>
      </c>
      <c r="Z4" s="60">
        <v>9.1</v>
      </c>
      <c r="AA4" s="60">
        <v>19.7</v>
      </c>
      <c r="AB4" s="60">
        <v>1110.5999999999999</v>
      </c>
      <c r="AC4" s="60">
        <v>1077.3</v>
      </c>
      <c r="AD4" s="60">
        <v>24.3</v>
      </c>
      <c r="AE4" s="141">
        <v>3.6</v>
      </c>
      <c r="AF4" s="19"/>
      <c r="AG4" s="27" t="s">
        <v>34</v>
      </c>
      <c r="AH4" s="28">
        <v>1.875</v>
      </c>
      <c r="AI4" s="28">
        <v>7.125</v>
      </c>
      <c r="AJ4" s="28">
        <v>1.375</v>
      </c>
      <c r="AK4" s="28">
        <v>6</v>
      </c>
      <c r="AL4" s="29">
        <v>2</v>
      </c>
      <c r="AM4" s="92"/>
      <c r="AN4" s="97" t="s">
        <v>47</v>
      </c>
      <c r="AO4" s="35">
        <v>9</v>
      </c>
      <c r="AP4" s="31">
        <v>7.62</v>
      </c>
      <c r="AQ4" s="93"/>
      <c r="AR4" s="41" t="s">
        <v>44</v>
      </c>
      <c r="AS4" s="75">
        <v>0</v>
      </c>
      <c r="AT4" s="42" t="s">
        <v>45</v>
      </c>
      <c r="AU4" s="76">
        <v>4.2999999999999997E-2</v>
      </c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</row>
    <row r="5" spans="1:81" ht="18.75" customHeight="1" thickBot="1" x14ac:dyDescent="0.35">
      <c r="A5" s="220"/>
      <c r="B5" s="111" t="s">
        <v>53</v>
      </c>
      <c r="C5" s="116">
        <f>'Nov, 2020'!C120</f>
        <v>78075700</v>
      </c>
      <c r="D5" s="116">
        <f>'Nov, 2020'!D120</f>
        <v>701410</v>
      </c>
      <c r="E5" s="116">
        <f>'Nov, 2020'!E120</f>
        <v>1449040</v>
      </c>
      <c r="F5" s="116">
        <f>'Nov, 2020'!F120</f>
        <v>2738910</v>
      </c>
      <c r="G5" s="116">
        <f>'Nov, 2020'!G120</f>
        <v>72775200</v>
      </c>
      <c r="H5" s="116">
        <f>'Nov, 2020'!H120</f>
        <v>610209</v>
      </c>
      <c r="I5" s="116">
        <f>'Nov, 2020'!I120</f>
        <v>2343480</v>
      </c>
      <c r="J5" s="116">
        <f>'Nov, 2020'!J120</f>
        <v>3719840</v>
      </c>
      <c r="K5" s="253"/>
      <c r="L5" s="238"/>
      <c r="M5" s="238"/>
      <c r="N5" s="238"/>
      <c r="O5" s="238"/>
      <c r="P5" s="238"/>
      <c r="Q5" s="12" t="s">
        <v>11</v>
      </c>
      <c r="R5" s="116">
        <f>'Nov, 2020'!R120</f>
        <v>912547400</v>
      </c>
      <c r="S5" s="82"/>
      <c r="T5" s="207"/>
      <c r="U5" s="256"/>
      <c r="V5" s="82"/>
      <c r="W5" s="153" t="s">
        <v>11</v>
      </c>
      <c r="X5" s="139">
        <f>'Nov, 2020'!X120</f>
        <v>1050.3</v>
      </c>
      <c r="Y5" s="139">
        <f>'Nov, 2020'!Y120</f>
        <v>1003.9</v>
      </c>
      <c r="Z5" s="139">
        <f>'Nov, 2020'!Z120</f>
        <v>9.1</v>
      </c>
      <c r="AA5" s="139">
        <f>'Nov, 2020'!AA120</f>
        <v>19.7</v>
      </c>
      <c r="AB5" s="139">
        <f>'Nov, 2020'!AB120</f>
        <v>1101.2</v>
      </c>
      <c r="AC5" s="139">
        <f>'Nov, 2020'!AC120</f>
        <v>1073.3</v>
      </c>
      <c r="AD5" s="139">
        <f>'Nov, 2020'!AD120</f>
        <v>24.3</v>
      </c>
      <c r="AE5" s="139">
        <f>'Nov, 2020'!AE120</f>
        <v>3.6</v>
      </c>
      <c r="AF5" s="19"/>
      <c r="AG5" s="153" t="s">
        <v>31</v>
      </c>
      <c r="AH5" s="8">
        <f>(AH4*10.74)</f>
        <v>20.137499999999999</v>
      </c>
      <c r="AI5" s="8">
        <f>(AI4*2.2)</f>
        <v>15.675000000000001</v>
      </c>
      <c r="AJ5" s="8">
        <f>(AJ4*0.25)</f>
        <v>0.34375</v>
      </c>
      <c r="AK5" s="216">
        <f>AK4+AL4</f>
        <v>8</v>
      </c>
      <c r="AL5" s="217"/>
      <c r="AM5" s="14"/>
      <c r="AN5" s="37" t="s">
        <v>48</v>
      </c>
      <c r="AO5" s="36">
        <v>9.1999999999999993</v>
      </c>
      <c r="AP5" s="34">
        <v>7.78</v>
      </c>
      <c r="AQ5" s="93"/>
      <c r="AR5" s="43" t="s">
        <v>43</v>
      </c>
      <c r="AS5" s="15">
        <v>0</v>
      </c>
      <c r="AT5" s="2" t="s">
        <v>46</v>
      </c>
      <c r="AU5" s="44">
        <v>0.72299999999999998</v>
      </c>
      <c r="AV5" s="17"/>
      <c r="AW5" s="17"/>
      <c r="AX5" s="17"/>
      <c r="AY5" s="17"/>
      <c r="AZ5" s="17"/>
      <c r="BA5" s="17"/>
      <c r="BB5" s="17"/>
      <c r="BC5" s="17"/>
      <c r="BD5" s="17"/>
      <c r="BE5" s="17"/>
      <c r="BF5" s="17"/>
      <c r="BG5" s="17"/>
      <c r="BH5" s="17"/>
      <c r="BI5" s="17"/>
      <c r="BJ5" s="17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</row>
    <row r="6" spans="1:81" ht="18" customHeight="1" thickBot="1" x14ac:dyDescent="0.35">
      <c r="A6" s="221"/>
      <c r="B6" s="109" t="s">
        <v>3</v>
      </c>
      <c r="C6" s="119">
        <f>C4-C5</f>
        <v>565100</v>
      </c>
      <c r="D6" s="119">
        <f t="shared" ref="D6:J6" si="0">D4-D5</f>
        <v>0</v>
      </c>
      <c r="E6" s="119">
        <f t="shared" si="0"/>
        <v>0</v>
      </c>
      <c r="F6" s="119">
        <f t="shared" si="0"/>
        <v>37250</v>
      </c>
      <c r="G6" s="119">
        <f t="shared" si="0"/>
        <v>311500</v>
      </c>
      <c r="H6" s="119">
        <f t="shared" si="0"/>
        <v>0</v>
      </c>
      <c r="I6" s="119">
        <f t="shared" si="0"/>
        <v>0</v>
      </c>
      <c r="J6" s="119">
        <f t="shared" si="0"/>
        <v>15600</v>
      </c>
      <c r="K6" s="254"/>
      <c r="L6" s="239"/>
      <c r="M6" s="239"/>
      <c r="N6" s="239"/>
      <c r="O6" s="239"/>
      <c r="P6" s="239"/>
      <c r="Q6" s="72" t="s">
        <v>3</v>
      </c>
      <c r="R6" s="55">
        <f>R4-R5</f>
        <v>895600</v>
      </c>
      <c r="S6" s="83"/>
      <c r="T6" s="208"/>
      <c r="U6" s="257"/>
      <c r="V6" s="83"/>
      <c r="W6" s="63" t="s">
        <v>3</v>
      </c>
      <c r="X6" s="65">
        <f>X4-X5</f>
        <v>8.7999999999999545</v>
      </c>
      <c r="Y6" s="65">
        <f t="shared" ref="Y6:AE6" si="1">Y4-Y5</f>
        <v>3.7000000000000455</v>
      </c>
      <c r="Z6" s="65">
        <f t="shared" si="1"/>
        <v>0</v>
      </c>
      <c r="AA6" s="65">
        <f t="shared" si="1"/>
        <v>0</v>
      </c>
      <c r="AB6" s="65">
        <f t="shared" si="1"/>
        <v>9.3999999999998636</v>
      </c>
      <c r="AC6" s="65">
        <f t="shared" si="1"/>
        <v>4</v>
      </c>
      <c r="AD6" s="65">
        <f t="shared" si="1"/>
        <v>0</v>
      </c>
      <c r="AE6" s="142">
        <f t="shared" si="1"/>
        <v>0</v>
      </c>
      <c r="AF6" s="19"/>
      <c r="AG6" s="154" t="s">
        <v>33</v>
      </c>
      <c r="AH6" s="152">
        <f>(AH5)/((K4/1000000)*8.34)</f>
        <v>2.7544699353453579</v>
      </c>
      <c r="AI6" s="152">
        <f>(AI5)/((K4/1000000)*8.34)</f>
        <v>2.1440752941794408</v>
      </c>
      <c r="AJ6" s="152">
        <f>(AJ5)/((K4/1000000)*8.34)</f>
        <v>4.7019195047794754E-2</v>
      </c>
      <c r="AK6" s="218">
        <f>(AK5)/((K4/1000000)*8.34)</f>
        <v>1.0942649029304961</v>
      </c>
      <c r="AL6" s="219"/>
      <c r="AM6" s="14"/>
      <c r="AN6" s="85"/>
      <c r="AO6" s="17"/>
      <c r="AP6" s="17"/>
      <c r="AQ6" s="93"/>
      <c r="AR6" s="155" t="s">
        <v>64</v>
      </c>
      <c r="AS6" s="130">
        <v>1.52</v>
      </c>
      <c r="AT6" s="156" t="s">
        <v>63</v>
      </c>
      <c r="AU6" s="48">
        <v>2.7E-2</v>
      </c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</row>
    <row r="7" spans="1:81" ht="2.1" customHeight="1" thickBot="1" x14ac:dyDescent="0.35">
      <c r="A7" s="17"/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84"/>
      <c r="T7" s="18"/>
      <c r="U7" s="128"/>
      <c r="V7" s="84"/>
      <c r="W7" s="4"/>
      <c r="X7" s="143"/>
      <c r="Y7" s="143"/>
      <c r="Z7" s="143"/>
      <c r="AA7" s="143"/>
      <c r="AB7" s="143"/>
      <c r="AC7" s="143"/>
      <c r="AD7" s="143"/>
      <c r="AE7" s="143"/>
      <c r="AF7" s="17"/>
      <c r="AG7" s="17"/>
      <c r="AH7" s="17"/>
      <c r="AI7" s="17"/>
      <c r="AJ7" s="17"/>
      <c r="AK7" s="17"/>
      <c r="AL7" s="17"/>
      <c r="AM7" s="85"/>
      <c r="AN7" s="85"/>
      <c r="AO7" s="17"/>
      <c r="AP7" s="17"/>
      <c r="AQ7" s="85"/>
      <c r="AR7" s="19"/>
      <c r="AS7" s="19"/>
      <c r="AT7" s="19"/>
      <c r="AU7" s="19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</row>
    <row r="8" spans="1:81" ht="18.75" customHeight="1" x14ac:dyDescent="0.3">
      <c r="A8" s="197">
        <v>2</v>
      </c>
      <c r="B8" s="110" t="s">
        <v>54</v>
      </c>
      <c r="C8" s="115">
        <v>79541600</v>
      </c>
      <c r="D8" s="50">
        <v>709672</v>
      </c>
      <c r="E8" s="50">
        <v>1521680</v>
      </c>
      <c r="F8" s="52">
        <v>2807380</v>
      </c>
      <c r="G8" s="115">
        <v>73362400</v>
      </c>
      <c r="H8" s="50">
        <v>610209</v>
      </c>
      <c r="I8" s="50">
        <v>2343480</v>
      </c>
      <c r="J8" s="52">
        <v>3735440</v>
      </c>
      <c r="K8" s="252">
        <f>C10+G10</f>
        <v>1176500</v>
      </c>
      <c r="L8" s="237"/>
      <c r="M8" s="236">
        <f>D10+E10+F10+H10+I10+J10</f>
        <v>112122</v>
      </c>
      <c r="N8" s="237"/>
      <c r="O8" s="222">
        <f>M8+K8</f>
        <v>1288622</v>
      </c>
      <c r="P8" s="222"/>
      <c r="Q8" s="56" t="s">
        <v>10</v>
      </c>
      <c r="R8" s="52">
        <v>914311500</v>
      </c>
      <c r="S8" s="82"/>
      <c r="T8" s="206">
        <v>0</v>
      </c>
      <c r="U8" s="255">
        <v>1.07</v>
      </c>
      <c r="V8" s="82"/>
      <c r="W8" s="151" t="s">
        <v>10</v>
      </c>
      <c r="X8" s="60">
        <v>1071.2</v>
      </c>
      <c r="Y8" s="60">
        <v>1011</v>
      </c>
      <c r="Z8" s="60">
        <v>9.1</v>
      </c>
      <c r="AA8" s="60">
        <v>19.899999999999999</v>
      </c>
      <c r="AB8" s="60">
        <v>1123.2</v>
      </c>
      <c r="AC8" s="60">
        <v>1080.7</v>
      </c>
      <c r="AD8" s="60">
        <v>24.6</v>
      </c>
      <c r="AE8" s="141">
        <v>3.8</v>
      </c>
      <c r="AF8" s="19"/>
      <c r="AG8" s="151" t="s">
        <v>34</v>
      </c>
      <c r="AH8" s="22">
        <v>2.375</v>
      </c>
      <c r="AI8" s="22">
        <v>9.75</v>
      </c>
      <c r="AJ8" s="22">
        <v>2.375</v>
      </c>
      <c r="AK8" s="22">
        <v>6</v>
      </c>
      <c r="AL8" s="23">
        <v>4</v>
      </c>
      <c r="AM8" s="92"/>
      <c r="AN8" s="98" t="s">
        <v>47</v>
      </c>
      <c r="AO8" s="30">
        <v>8.9</v>
      </c>
      <c r="AP8" s="31">
        <v>7.6</v>
      </c>
      <c r="AQ8" s="93"/>
      <c r="AR8" s="41" t="s">
        <v>44</v>
      </c>
      <c r="AS8" s="77">
        <v>3.7999999999999999E-2</v>
      </c>
      <c r="AT8" s="42" t="s">
        <v>45</v>
      </c>
      <c r="AU8" s="78">
        <v>4.2999999999999997E-2</v>
      </c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</row>
    <row r="9" spans="1:81" ht="19.5" customHeight="1" thickBot="1" x14ac:dyDescent="0.35">
      <c r="A9" s="220"/>
      <c r="B9" s="111" t="s">
        <v>53</v>
      </c>
      <c r="C9" s="116">
        <f>C4</f>
        <v>78640800</v>
      </c>
      <c r="D9" s="117">
        <f t="shared" ref="D9:J9" si="2">D4</f>
        <v>701410</v>
      </c>
      <c r="E9" s="117">
        <f t="shared" si="2"/>
        <v>1449040</v>
      </c>
      <c r="F9" s="118">
        <f t="shared" si="2"/>
        <v>2776160</v>
      </c>
      <c r="G9" s="116">
        <f t="shared" si="2"/>
        <v>73086700</v>
      </c>
      <c r="H9" s="117">
        <f t="shared" si="2"/>
        <v>610209</v>
      </c>
      <c r="I9" s="117">
        <f t="shared" si="2"/>
        <v>2343480</v>
      </c>
      <c r="J9" s="118">
        <f t="shared" si="2"/>
        <v>3735440</v>
      </c>
      <c r="K9" s="253"/>
      <c r="L9" s="238"/>
      <c r="M9" s="238"/>
      <c r="N9" s="238"/>
      <c r="O9" s="223"/>
      <c r="P9" s="223"/>
      <c r="Q9" s="20" t="s">
        <v>11</v>
      </c>
      <c r="R9" s="53">
        <f>R4</f>
        <v>913443000</v>
      </c>
      <c r="S9" s="82"/>
      <c r="T9" s="207"/>
      <c r="U9" s="256"/>
      <c r="V9" s="82"/>
      <c r="W9" s="153" t="s">
        <v>11</v>
      </c>
      <c r="X9" s="6">
        <f t="shared" ref="X9:AE9" si="3">X4</f>
        <v>1059.0999999999999</v>
      </c>
      <c r="Y9" s="6">
        <f t="shared" si="3"/>
        <v>1007.6</v>
      </c>
      <c r="Z9" s="6">
        <f t="shared" si="3"/>
        <v>9.1</v>
      </c>
      <c r="AA9" s="6">
        <f t="shared" si="3"/>
        <v>19.7</v>
      </c>
      <c r="AB9" s="6">
        <f t="shared" si="3"/>
        <v>1110.5999999999999</v>
      </c>
      <c r="AC9" s="6">
        <f t="shared" si="3"/>
        <v>1077.3</v>
      </c>
      <c r="AD9" s="6">
        <f t="shared" si="3"/>
        <v>24.3</v>
      </c>
      <c r="AE9" s="140">
        <f t="shared" si="3"/>
        <v>3.6</v>
      </c>
      <c r="AF9" s="19"/>
      <c r="AG9" s="153" t="s">
        <v>31</v>
      </c>
      <c r="AH9" s="8">
        <f>(AH8*10.74)</f>
        <v>25.5075</v>
      </c>
      <c r="AI9" s="8">
        <f>(AI8*2.2)</f>
        <v>21.450000000000003</v>
      </c>
      <c r="AJ9" s="8">
        <f>(AJ8*0.25)</f>
        <v>0.59375</v>
      </c>
      <c r="AK9" s="216">
        <f>AK8+AL8</f>
        <v>10</v>
      </c>
      <c r="AL9" s="217"/>
      <c r="AM9" s="14"/>
      <c r="AN9" s="32" t="s">
        <v>48</v>
      </c>
      <c r="AO9" s="33">
        <v>10.4</v>
      </c>
      <c r="AP9" s="34">
        <v>7.82</v>
      </c>
      <c r="AQ9" s="93"/>
      <c r="AR9" s="43" t="s">
        <v>43</v>
      </c>
      <c r="AS9" s="16">
        <v>0.38700000000000001</v>
      </c>
      <c r="AT9" s="2" t="s">
        <v>46</v>
      </c>
      <c r="AU9" s="49">
        <v>0.52700000000000002</v>
      </c>
      <c r="AV9" s="17"/>
      <c r="AW9" s="17"/>
      <c r="AX9" s="17"/>
      <c r="AY9" s="17"/>
      <c r="AZ9" s="17"/>
      <c r="BA9" s="17"/>
      <c r="BB9" s="17"/>
      <c r="BC9" s="17"/>
      <c r="BD9" s="17"/>
      <c r="BE9" s="17"/>
      <c r="BF9" s="17"/>
      <c r="BG9" s="17"/>
      <c r="BH9" s="17"/>
      <c r="BI9" s="17"/>
      <c r="BJ9" s="17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</row>
    <row r="10" spans="1:81" ht="19.5" customHeight="1" thickBot="1" x14ac:dyDescent="0.35">
      <c r="A10" s="221"/>
      <c r="B10" s="109" t="s">
        <v>3</v>
      </c>
      <c r="C10" s="119">
        <f t="shared" ref="C10:J10" si="4">C8-C9</f>
        <v>900800</v>
      </c>
      <c r="D10" s="119">
        <f t="shared" si="4"/>
        <v>8262</v>
      </c>
      <c r="E10" s="119">
        <f t="shared" si="4"/>
        <v>72640</v>
      </c>
      <c r="F10" s="120">
        <f t="shared" si="4"/>
        <v>31220</v>
      </c>
      <c r="G10" s="119">
        <f t="shared" si="4"/>
        <v>275700</v>
      </c>
      <c r="H10" s="119">
        <f t="shared" si="4"/>
        <v>0</v>
      </c>
      <c r="I10" s="119">
        <f t="shared" si="4"/>
        <v>0</v>
      </c>
      <c r="J10" s="120">
        <f t="shared" si="4"/>
        <v>0</v>
      </c>
      <c r="K10" s="254"/>
      <c r="L10" s="239"/>
      <c r="M10" s="239"/>
      <c r="N10" s="239"/>
      <c r="O10" s="224"/>
      <c r="P10" s="224"/>
      <c r="Q10" s="73" t="s">
        <v>3</v>
      </c>
      <c r="R10" s="55">
        <f>R8-R9</f>
        <v>868500</v>
      </c>
      <c r="S10" s="83"/>
      <c r="T10" s="208"/>
      <c r="U10" s="257"/>
      <c r="V10" s="83"/>
      <c r="W10" s="63" t="s">
        <v>3</v>
      </c>
      <c r="X10" s="65">
        <f>X8-X9</f>
        <v>12.100000000000136</v>
      </c>
      <c r="Y10" s="65">
        <f t="shared" ref="Y10:AE10" si="5">Y8-Y9</f>
        <v>3.3999999999999773</v>
      </c>
      <c r="Z10" s="65">
        <f t="shared" si="5"/>
        <v>0</v>
      </c>
      <c r="AA10" s="65">
        <f t="shared" si="5"/>
        <v>0.19999999999999929</v>
      </c>
      <c r="AB10" s="65">
        <f t="shared" si="5"/>
        <v>12.600000000000136</v>
      </c>
      <c r="AC10" s="65">
        <f t="shared" si="5"/>
        <v>3.4000000000000909</v>
      </c>
      <c r="AD10" s="65">
        <f t="shared" si="5"/>
        <v>0.30000000000000071</v>
      </c>
      <c r="AE10" s="142">
        <f t="shared" si="5"/>
        <v>0.19999999999999973</v>
      </c>
      <c r="AF10" s="19"/>
      <c r="AG10" s="154" t="s">
        <v>33</v>
      </c>
      <c r="AH10" s="152">
        <f>(AH9)/((K8/1000000)*8.34)</f>
        <v>2.5996202612920287</v>
      </c>
      <c r="AI10" s="152">
        <f>(AI9)/((K8/1000000)*8.34)</f>
        <v>2.1860964267260226</v>
      </c>
      <c r="AJ10" s="152">
        <f>(AJ9)/((K8/1000000)*8.34)</f>
        <v>6.0512575914618914E-2</v>
      </c>
      <c r="AK10" s="218">
        <f>(AK9)/((K8/1000000)*8.34)</f>
        <v>1.019159173298845</v>
      </c>
      <c r="AL10" s="219"/>
      <c r="AM10" s="14"/>
      <c r="AN10" s="85"/>
      <c r="AO10" s="17"/>
      <c r="AP10" s="17"/>
      <c r="AQ10" s="93"/>
      <c r="AR10" s="155" t="s">
        <v>64</v>
      </c>
      <c r="AS10" s="130">
        <v>1.6</v>
      </c>
      <c r="AT10" s="156" t="s">
        <v>63</v>
      </c>
      <c r="AU10" s="48">
        <v>7.6999999999999999E-2</v>
      </c>
      <c r="AV10" s="17"/>
      <c r="AW10" s="17"/>
      <c r="AX10" s="17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</row>
    <row r="11" spans="1:81" ht="2.1" customHeight="1" thickBot="1" x14ac:dyDescent="0.35">
      <c r="A11" s="17"/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84"/>
      <c r="T11" s="18"/>
      <c r="U11" s="128"/>
      <c r="V11" s="84"/>
      <c r="W11" s="4"/>
      <c r="X11" s="143"/>
      <c r="Y11" s="143"/>
      <c r="Z11" s="143"/>
      <c r="AA11" s="143"/>
      <c r="AB11" s="143"/>
      <c r="AC11" s="143"/>
      <c r="AD11" s="143"/>
      <c r="AE11" s="143"/>
      <c r="AF11" s="17"/>
      <c r="AG11" s="17"/>
      <c r="AH11" s="17"/>
      <c r="AI11" s="17"/>
      <c r="AJ11" s="17"/>
      <c r="AK11" s="17"/>
      <c r="AL11" s="38"/>
      <c r="AM11" s="85"/>
      <c r="AN11" s="85"/>
      <c r="AO11" s="17"/>
      <c r="AP11" s="17"/>
      <c r="AQ11" s="85"/>
      <c r="AR11" s="19"/>
      <c r="AS11" s="19"/>
      <c r="AT11" s="19"/>
      <c r="AU11" s="19"/>
      <c r="AV11" s="17"/>
      <c r="AW11" s="17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</row>
    <row r="12" spans="1:81" ht="18.75" customHeight="1" x14ac:dyDescent="0.3">
      <c r="A12" s="197">
        <v>3</v>
      </c>
      <c r="B12" s="110" t="s">
        <v>54</v>
      </c>
      <c r="C12" s="115">
        <v>80183900</v>
      </c>
      <c r="D12" s="50">
        <v>717937</v>
      </c>
      <c r="E12" s="50">
        <v>1521680</v>
      </c>
      <c r="F12" s="52">
        <v>2823800</v>
      </c>
      <c r="G12" s="115">
        <v>73362400</v>
      </c>
      <c r="H12" s="50">
        <v>610209</v>
      </c>
      <c r="I12" s="50">
        <v>2343480</v>
      </c>
      <c r="J12" s="52">
        <v>3735440</v>
      </c>
      <c r="K12" s="252">
        <f>C14+G14</f>
        <v>642300</v>
      </c>
      <c r="L12" s="237"/>
      <c r="M12" s="236">
        <f>D14+E14+F14+H14+I14+J14</f>
        <v>24685</v>
      </c>
      <c r="N12" s="237"/>
      <c r="O12" s="222">
        <f>M12+K12</f>
        <v>666985</v>
      </c>
      <c r="P12" s="222"/>
      <c r="Q12" s="56" t="s">
        <v>10</v>
      </c>
      <c r="R12" s="52">
        <v>915218300</v>
      </c>
      <c r="S12" s="82"/>
      <c r="T12" s="206">
        <v>0</v>
      </c>
      <c r="U12" s="255">
        <v>0.99</v>
      </c>
      <c r="V12" s="82"/>
      <c r="W12" s="151" t="s">
        <v>10</v>
      </c>
      <c r="X12" s="60">
        <v>1079.5</v>
      </c>
      <c r="Y12" s="60">
        <v>1011</v>
      </c>
      <c r="Z12" s="60">
        <v>9.1</v>
      </c>
      <c r="AA12" s="60">
        <v>20</v>
      </c>
      <c r="AB12" s="60">
        <v>1131.9000000000001</v>
      </c>
      <c r="AC12" s="60">
        <v>1080.7</v>
      </c>
      <c r="AD12" s="60">
        <v>24.6</v>
      </c>
      <c r="AE12" s="141">
        <v>3.8</v>
      </c>
      <c r="AF12" s="19"/>
      <c r="AG12" s="151" t="s">
        <v>34</v>
      </c>
      <c r="AH12" s="22">
        <v>1.75</v>
      </c>
      <c r="AI12" s="22">
        <v>6.875</v>
      </c>
      <c r="AJ12" s="22">
        <v>1.25</v>
      </c>
      <c r="AK12" s="22">
        <v>8</v>
      </c>
      <c r="AL12" s="23">
        <v>0</v>
      </c>
      <c r="AM12" s="92"/>
      <c r="AN12" s="98" t="s">
        <v>47</v>
      </c>
      <c r="AO12" s="30">
        <v>8.4</v>
      </c>
      <c r="AP12" s="31">
        <v>7.52</v>
      </c>
      <c r="AQ12" s="93"/>
      <c r="AR12" s="41" t="s">
        <v>44</v>
      </c>
      <c r="AS12" s="77">
        <v>7.5999999999999998E-2</v>
      </c>
      <c r="AT12" s="42" t="s">
        <v>45</v>
      </c>
      <c r="AU12" s="78">
        <v>0</v>
      </c>
      <c r="AV12" s="17"/>
      <c r="AW12" s="17"/>
      <c r="AX12" s="17"/>
      <c r="AY12" s="17"/>
      <c r="AZ12" s="17"/>
      <c r="BA12" s="17"/>
      <c r="BB12" s="17"/>
      <c r="BC12" s="17"/>
      <c r="BD12" s="17"/>
      <c r="BE12" s="17"/>
      <c r="BF12" s="17"/>
      <c r="BG12" s="17"/>
      <c r="BH12" s="17"/>
      <c r="BI12" s="17"/>
      <c r="BJ12" s="17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</row>
    <row r="13" spans="1:81" ht="19.5" customHeight="1" thickBot="1" x14ac:dyDescent="0.35">
      <c r="A13" s="220"/>
      <c r="B13" s="111" t="s">
        <v>53</v>
      </c>
      <c r="C13" s="116">
        <f>C8</f>
        <v>79541600</v>
      </c>
      <c r="D13" s="117">
        <f t="shared" ref="D13:J13" si="6">D8</f>
        <v>709672</v>
      </c>
      <c r="E13" s="117">
        <f t="shared" si="6"/>
        <v>1521680</v>
      </c>
      <c r="F13" s="118">
        <f t="shared" si="6"/>
        <v>2807380</v>
      </c>
      <c r="G13" s="116">
        <f t="shared" si="6"/>
        <v>73362400</v>
      </c>
      <c r="H13" s="117">
        <f t="shared" si="6"/>
        <v>610209</v>
      </c>
      <c r="I13" s="117">
        <f t="shared" si="6"/>
        <v>2343480</v>
      </c>
      <c r="J13" s="118">
        <f t="shared" si="6"/>
        <v>3735440</v>
      </c>
      <c r="K13" s="253"/>
      <c r="L13" s="238"/>
      <c r="M13" s="238"/>
      <c r="N13" s="238"/>
      <c r="O13" s="223"/>
      <c r="P13" s="223"/>
      <c r="Q13" s="20" t="s">
        <v>11</v>
      </c>
      <c r="R13" s="53">
        <f>R8</f>
        <v>914311500</v>
      </c>
      <c r="S13" s="82"/>
      <c r="T13" s="207"/>
      <c r="U13" s="256"/>
      <c r="V13" s="82"/>
      <c r="W13" s="153" t="s">
        <v>11</v>
      </c>
      <c r="X13" s="6">
        <f t="shared" ref="X13:AE13" si="7">X8</f>
        <v>1071.2</v>
      </c>
      <c r="Y13" s="6">
        <f t="shared" si="7"/>
        <v>1011</v>
      </c>
      <c r="Z13" s="6">
        <f t="shared" si="7"/>
        <v>9.1</v>
      </c>
      <c r="AA13" s="6">
        <f t="shared" si="7"/>
        <v>19.899999999999999</v>
      </c>
      <c r="AB13" s="6">
        <f t="shared" si="7"/>
        <v>1123.2</v>
      </c>
      <c r="AC13" s="6">
        <f t="shared" si="7"/>
        <v>1080.7</v>
      </c>
      <c r="AD13" s="6">
        <f t="shared" si="7"/>
        <v>24.6</v>
      </c>
      <c r="AE13" s="140">
        <f t="shared" si="7"/>
        <v>3.8</v>
      </c>
      <c r="AF13" s="19"/>
      <c r="AG13" s="153" t="s">
        <v>31</v>
      </c>
      <c r="AH13" s="8">
        <f>(AH12*10.74)</f>
        <v>18.795000000000002</v>
      </c>
      <c r="AI13" s="8">
        <f>(AI12*2.2)</f>
        <v>15.125000000000002</v>
      </c>
      <c r="AJ13" s="8">
        <f>(AJ12*0.25)</f>
        <v>0.3125</v>
      </c>
      <c r="AK13" s="216">
        <f>AK12+AL12</f>
        <v>8</v>
      </c>
      <c r="AL13" s="217"/>
      <c r="AM13" s="14"/>
      <c r="AN13" s="32" t="s">
        <v>48</v>
      </c>
      <c r="AO13" s="33">
        <v>10</v>
      </c>
      <c r="AP13" s="34">
        <v>7.77</v>
      </c>
      <c r="AQ13" s="93"/>
      <c r="AR13" s="43" t="s">
        <v>43</v>
      </c>
      <c r="AS13" s="16">
        <v>0.57599999999999996</v>
      </c>
      <c r="AT13" s="2" t="s">
        <v>46</v>
      </c>
      <c r="AU13" s="49">
        <v>0</v>
      </c>
      <c r="AV13" s="17"/>
      <c r="AW13" s="17"/>
      <c r="AX13" s="17"/>
      <c r="AY13" s="17"/>
      <c r="AZ13" s="17"/>
      <c r="BA13" s="17"/>
      <c r="BB13" s="17"/>
      <c r="BC13" s="17"/>
      <c r="BD13" s="17"/>
      <c r="BE13" s="17"/>
      <c r="BF13" s="17"/>
      <c r="BG13" s="17"/>
      <c r="BH13" s="17"/>
      <c r="BI13" s="17"/>
      <c r="BJ13" s="17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</row>
    <row r="14" spans="1:81" ht="19.5" customHeight="1" thickBot="1" x14ac:dyDescent="0.35">
      <c r="A14" s="221"/>
      <c r="B14" s="109" t="s">
        <v>3</v>
      </c>
      <c r="C14" s="119">
        <f t="shared" ref="C14:J14" si="8">C12-C13</f>
        <v>642300</v>
      </c>
      <c r="D14" s="119">
        <f t="shared" si="8"/>
        <v>8265</v>
      </c>
      <c r="E14" s="119">
        <f t="shared" si="8"/>
        <v>0</v>
      </c>
      <c r="F14" s="120">
        <f t="shared" si="8"/>
        <v>16420</v>
      </c>
      <c r="G14" s="119">
        <f t="shared" si="8"/>
        <v>0</v>
      </c>
      <c r="H14" s="119">
        <f t="shared" si="8"/>
        <v>0</v>
      </c>
      <c r="I14" s="119">
        <f t="shared" si="8"/>
        <v>0</v>
      </c>
      <c r="J14" s="120">
        <f t="shared" si="8"/>
        <v>0</v>
      </c>
      <c r="K14" s="254"/>
      <c r="L14" s="239"/>
      <c r="M14" s="239"/>
      <c r="N14" s="239"/>
      <c r="O14" s="224"/>
      <c r="P14" s="224"/>
      <c r="Q14" s="73" t="s">
        <v>3</v>
      </c>
      <c r="R14" s="55">
        <f>R12-R13</f>
        <v>906800</v>
      </c>
      <c r="S14" s="83"/>
      <c r="T14" s="208"/>
      <c r="U14" s="257"/>
      <c r="V14" s="83"/>
      <c r="W14" s="63" t="s">
        <v>3</v>
      </c>
      <c r="X14" s="65">
        <f>X12-X13</f>
        <v>8.2999999999999545</v>
      </c>
      <c r="Y14" s="65">
        <f t="shared" ref="Y14:AE14" si="9">Y12-Y13</f>
        <v>0</v>
      </c>
      <c r="Z14" s="65">
        <f t="shared" si="9"/>
        <v>0</v>
      </c>
      <c r="AA14" s="65">
        <f t="shared" si="9"/>
        <v>0.10000000000000142</v>
      </c>
      <c r="AB14" s="65">
        <f t="shared" si="9"/>
        <v>8.7000000000000455</v>
      </c>
      <c r="AC14" s="65">
        <f t="shared" si="9"/>
        <v>0</v>
      </c>
      <c r="AD14" s="65">
        <f t="shared" si="9"/>
        <v>0</v>
      </c>
      <c r="AE14" s="142">
        <f t="shared" si="9"/>
        <v>0</v>
      </c>
      <c r="AF14" s="19"/>
      <c r="AG14" s="154" t="s">
        <v>33</v>
      </c>
      <c r="AH14" s="152">
        <f>(AH13)/((K12/1000000)*8.34)</f>
        <v>3.5086363417439803</v>
      </c>
      <c r="AI14" s="152">
        <f>(AI13)/((K12/1000000)*8.34)</f>
        <v>2.8235235258780369</v>
      </c>
      <c r="AJ14" s="152">
        <f>(AJ13)/((K12/1000000)*8.34)</f>
        <v>5.8337262931364389E-2</v>
      </c>
      <c r="AK14" s="218">
        <f>(AK13)/((K12/1000000)*8.34)</f>
        <v>1.4934339310429283</v>
      </c>
      <c r="AL14" s="219"/>
      <c r="AM14" s="14"/>
      <c r="AN14" s="85"/>
      <c r="AO14" s="17"/>
      <c r="AP14" s="17"/>
      <c r="AQ14" s="93"/>
      <c r="AR14" s="155" t="s">
        <v>64</v>
      </c>
      <c r="AS14" s="130">
        <v>1.59</v>
      </c>
      <c r="AT14" s="156" t="s">
        <v>63</v>
      </c>
      <c r="AU14" s="48">
        <v>5.8000000000000003E-2</v>
      </c>
      <c r="AV14" s="17"/>
      <c r="AW14" s="17"/>
      <c r="AX14" s="17"/>
      <c r="AY14" s="17"/>
      <c r="AZ14" s="17"/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</row>
    <row r="15" spans="1:81" ht="2.1" customHeight="1" thickBot="1" x14ac:dyDescent="0.35">
      <c r="A15" s="17"/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85"/>
      <c r="T15" s="17"/>
      <c r="U15" s="128"/>
      <c r="V15" s="84"/>
      <c r="W15" s="4"/>
      <c r="X15" s="143"/>
      <c r="Y15" s="143"/>
      <c r="Z15" s="143"/>
      <c r="AA15" s="143"/>
      <c r="AB15" s="143"/>
      <c r="AC15" s="143"/>
      <c r="AD15" s="143"/>
      <c r="AE15" s="143"/>
      <c r="AF15" s="17"/>
      <c r="AG15" s="17"/>
      <c r="AH15" s="17"/>
      <c r="AI15" s="17"/>
      <c r="AJ15" s="17"/>
      <c r="AK15" s="17"/>
      <c r="AL15" s="17"/>
      <c r="AM15" s="85"/>
      <c r="AN15" s="85"/>
      <c r="AO15" s="17"/>
      <c r="AP15" s="17"/>
      <c r="AQ15" s="85"/>
      <c r="AR15" s="19"/>
      <c r="AS15" s="19"/>
      <c r="AT15" s="19"/>
      <c r="AU15" s="19"/>
      <c r="AV15" s="17"/>
      <c r="AW15" s="17"/>
      <c r="AX15" s="17"/>
      <c r="AY15" s="17"/>
      <c r="AZ15" s="17"/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</row>
    <row r="16" spans="1:81" ht="18.75" customHeight="1" x14ac:dyDescent="0.3">
      <c r="A16" s="197">
        <v>4</v>
      </c>
      <c r="B16" s="110" t="s">
        <v>54</v>
      </c>
      <c r="C16" s="115">
        <v>80924300</v>
      </c>
      <c r="D16" s="50">
        <v>717937</v>
      </c>
      <c r="E16" s="50">
        <v>1521680</v>
      </c>
      <c r="F16" s="52">
        <v>2832020</v>
      </c>
      <c r="G16" s="115">
        <v>73362400</v>
      </c>
      <c r="H16" s="50">
        <v>610209</v>
      </c>
      <c r="I16" s="50">
        <v>2343480</v>
      </c>
      <c r="J16" s="52">
        <v>3735440</v>
      </c>
      <c r="K16" s="252">
        <f>C18+G18</f>
        <v>740400</v>
      </c>
      <c r="L16" s="237"/>
      <c r="M16" s="236">
        <f>D18+E18+F18+H18+I18+J18</f>
        <v>8220</v>
      </c>
      <c r="N16" s="237"/>
      <c r="O16" s="222">
        <f>M16+K16</f>
        <v>748620</v>
      </c>
      <c r="P16" s="222"/>
      <c r="Q16" s="56" t="s">
        <v>10</v>
      </c>
      <c r="R16" s="52">
        <v>916137200</v>
      </c>
      <c r="S16" s="82"/>
      <c r="T16" s="206">
        <v>0</v>
      </c>
      <c r="U16" s="255">
        <v>1.1299999999999999</v>
      </c>
      <c r="V16" s="82"/>
      <c r="W16" s="151" t="s">
        <v>10</v>
      </c>
      <c r="X16" s="60">
        <v>1088.5</v>
      </c>
      <c r="Y16" s="60">
        <v>1011</v>
      </c>
      <c r="Z16" s="60">
        <v>9.1</v>
      </c>
      <c r="AA16" s="60">
        <v>20</v>
      </c>
      <c r="AB16" s="60">
        <v>1140.9000000000001</v>
      </c>
      <c r="AC16" s="60">
        <v>1080.7</v>
      </c>
      <c r="AD16" s="60">
        <v>24.6</v>
      </c>
      <c r="AE16" s="141">
        <v>3.8</v>
      </c>
      <c r="AF16" s="19"/>
      <c r="AG16" s="151" t="s">
        <v>34</v>
      </c>
      <c r="AH16" s="22">
        <v>1.3125</v>
      </c>
      <c r="AI16" s="22">
        <v>7.75</v>
      </c>
      <c r="AJ16" s="22">
        <v>1.875</v>
      </c>
      <c r="AK16" s="22">
        <v>9</v>
      </c>
      <c r="AL16" s="23">
        <v>0</v>
      </c>
      <c r="AM16" s="92"/>
      <c r="AN16" s="98" t="s">
        <v>47</v>
      </c>
      <c r="AO16" s="30">
        <v>9.3000000000000007</v>
      </c>
      <c r="AP16" s="31">
        <v>7.69</v>
      </c>
      <c r="AQ16" s="93"/>
      <c r="AR16" s="2" t="s">
        <v>44</v>
      </c>
      <c r="AS16" s="16">
        <v>4.7E-2</v>
      </c>
      <c r="AT16" s="2" t="s">
        <v>45</v>
      </c>
      <c r="AU16" s="16">
        <v>0</v>
      </c>
      <c r="AV16" s="17"/>
      <c r="AW16" s="17"/>
      <c r="AX16" s="17"/>
      <c r="AY16" s="17"/>
      <c r="AZ16" s="17"/>
      <c r="BA16" s="17"/>
      <c r="BB16" s="17"/>
      <c r="BC16" s="17"/>
      <c r="BD16" s="17"/>
      <c r="BE16" s="17"/>
      <c r="BF16" s="17"/>
      <c r="BG16" s="17"/>
      <c r="BH16" s="17"/>
      <c r="BI16" s="17"/>
      <c r="BJ16" s="17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</row>
    <row r="17" spans="1:81" ht="19.5" customHeight="1" thickBot="1" x14ac:dyDescent="0.35">
      <c r="A17" s="220"/>
      <c r="B17" s="111" t="s">
        <v>53</v>
      </c>
      <c r="C17" s="116">
        <f>C12</f>
        <v>80183900</v>
      </c>
      <c r="D17" s="117">
        <f t="shared" ref="D17:J17" si="10">D12</f>
        <v>717937</v>
      </c>
      <c r="E17" s="117">
        <f t="shared" si="10"/>
        <v>1521680</v>
      </c>
      <c r="F17" s="118">
        <f t="shared" si="10"/>
        <v>2823800</v>
      </c>
      <c r="G17" s="116">
        <f t="shared" si="10"/>
        <v>73362400</v>
      </c>
      <c r="H17" s="117">
        <f t="shared" si="10"/>
        <v>610209</v>
      </c>
      <c r="I17" s="117">
        <f t="shared" si="10"/>
        <v>2343480</v>
      </c>
      <c r="J17" s="118">
        <f t="shared" si="10"/>
        <v>3735440</v>
      </c>
      <c r="K17" s="253"/>
      <c r="L17" s="238"/>
      <c r="M17" s="238"/>
      <c r="N17" s="238"/>
      <c r="O17" s="223"/>
      <c r="P17" s="223"/>
      <c r="Q17" s="20" t="s">
        <v>11</v>
      </c>
      <c r="R17" s="53">
        <f>R12</f>
        <v>915218300</v>
      </c>
      <c r="S17" s="82"/>
      <c r="T17" s="207"/>
      <c r="U17" s="256"/>
      <c r="V17" s="82"/>
      <c r="W17" s="153" t="s">
        <v>11</v>
      </c>
      <c r="X17" s="6">
        <f t="shared" ref="X17:AE17" si="11">X12</f>
        <v>1079.5</v>
      </c>
      <c r="Y17" s="6">
        <f t="shared" si="11"/>
        <v>1011</v>
      </c>
      <c r="Z17" s="6">
        <f t="shared" si="11"/>
        <v>9.1</v>
      </c>
      <c r="AA17" s="6">
        <f t="shared" si="11"/>
        <v>20</v>
      </c>
      <c r="AB17" s="6">
        <f t="shared" si="11"/>
        <v>1131.9000000000001</v>
      </c>
      <c r="AC17" s="6">
        <f t="shared" si="11"/>
        <v>1080.7</v>
      </c>
      <c r="AD17" s="6">
        <f t="shared" si="11"/>
        <v>24.6</v>
      </c>
      <c r="AE17" s="140">
        <f t="shared" si="11"/>
        <v>3.8</v>
      </c>
      <c r="AF17" s="19"/>
      <c r="AG17" s="153" t="s">
        <v>31</v>
      </c>
      <c r="AH17" s="8">
        <f>(AH16*10.74)</f>
        <v>14.09625</v>
      </c>
      <c r="AI17" s="8">
        <f>(AI16*2.2)</f>
        <v>17.05</v>
      </c>
      <c r="AJ17" s="8">
        <f>(AJ16*0.25)</f>
        <v>0.46875</v>
      </c>
      <c r="AK17" s="216">
        <f>AK16+AL16</f>
        <v>9</v>
      </c>
      <c r="AL17" s="217"/>
      <c r="AM17" s="14"/>
      <c r="AN17" s="32" t="s">
        <v>48</v>
      </c>
      <c r="AO17" s="33">
        <v>9</v>
      </c>
      <c r="AP17" s="34">
        <v>7.89</v>
      </c>
      <c r="AQ17" s="93"/>
      <c r="AR17" s="2" t="s">
        <v>43</v>
      </c>
      <c r="AS17" s="16">
        <v>0.64700000000000002</v>
      </c>
      <c r="AT17" s="2" t="s">
        <v>46</v>
      </c>
      <c r="AU17" s="16">
        <v>0</v>
      </c>
      <c r="AV17" s="17"/>
      <c r="AW17" s="17"/>
      <c r="AX17" s="17"/>
      <c r="AY17" s="17"/>
      <c r="AZ17" s="17"/>
      <c r="BA17" s="17"/>
      <c r="BB17" s="17"/>
      <c r="BC17" s="17"/>
      <c r="BD17" s="17"/>
      <c r="BE17" s="17"/>
      <c r="BF17" s="17"/>
      <c r="BG17" s="17"/>
      <c r="BH17" s="17"/>
      <c r="BI17" s="17"/>
      <c r="BJ17" s="17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</row>
    <row r="18" spans="1:81" ht="19.5" customHeight="1" thickBot="1" x14ac:dyDescent="0.35">
      <c r="A18" s="221"/>
      <c r="B18" s="109" t="s">
        <v>3</v>
      </c>
      <c r="C18" s="119">
        <f t="shared" ref="C18:J18" si="12">C16-C17</f>
        <v>740400</v>
      </c>
      <c r="D18" s="119">
        <f t="shared" si="12"/>
        <v>0</v>
      </c>
      <c r="E18" s="119">
        <f t="shared" si="12"/>
        <v>0</v>
      </c>
      <c r="F18" s="120">
        <f t="shared" si="12"/>
        <v>8220</v>
      </c>
      <c r="G18" s="119">
        <f t="shared" si="12"/>
        <v>0</v>
      </c>
      <c r="H18" s="119">
        <f t="shared" si="12"/>
        <v>0</v>
      </c>
      <c r="I18" s="119">
        <f t="shared" si="12"/>
        <v>0</v>
      </c>
      <c r="J18" s="120">
        <f t="shared" si="12"/>
        <v>0</v>
      </c>
      <c r="K18" s="254"/>
      <c r="L18" s="239"/>
      <c r="M18" s="239"/>
      <c r="N18" s="239"/>
      <c r="O18" s="224"/>
      <c r="P18" s="224"/>
      <c r="Q18" s="73" t="s">
        <v>3</v>
      </c>
      <c r="R18" s="55">
        <f>R16-R17</f>
        <v>918900</v>
      </c>
      <c r="S18" s="83"/>
      <c r="T18" s="208"/>
      <c r="U18" s="257"/>
      <c r="V18" s="83"/>
      <c r="W18" s="63" t="s">
        <v>3</v>
      </c>
      <c r="X18" s="65">
        <f>X16-X17</f>
        <v>9</v>
      </c>
      <c r="Y18" s="65">
        <f t="shared" ref="Y18:AE18" si="13">Y16-Y17</f>
        <v>0</v>
      </c>
      <c r="Z18" s="65">
        <f t="shared" si="13"/>
        <v>0</v>
      </c>
      <c r="AA18" s="65">
        <f t="shared" si="13"/>
        <v>0</v>
      </c>
      <c r="AB18" s="65">
        <f t="shared" si="13"/>
        <v>9</v>
      </c>
      <c r="AC18" s="65">
        <f t="shared" si="13"/>
        <v>0</v>
      </c>
      <c r="AD18" s="65">
        <f t="shared" si="13"/>
        <v>0</v>
      </c>
      <c r="AE18" s="142">
        <f t="shared" si="13"/>
        <v>0</v>
      </c>
      <c r="AF18" s="19"/>
      <c r="AG18" s="154" t="s">
        <v>33</v>
      </c>
      <c r="AH18" s="152">
        <f>(AH17)/((K16/1000000)*8.34)</f>
        <v>2.2828171822347634</v>
      </c>
      <c r="AI18" s="152">
        <f>(AI17)/((K16/1000000)*8.34)</f>
        <v>2.7611622209525737</v>
      </c>
      <c r="AJ18" s="152">
        <f>(AJ17)/((K16/1000000)*8.34)</f>
        <v>7.5911717951408733E-2</v>
      </c>
      <c r="AK18" s="218">
        <f>(AK17)/((K16/1000000)*8.34)</f>
        <v>1.4575049846670476</v>
      </c>
      <c r="AL18" s="219"/>
      <c r="AM18" s="14"/>
      <c r="AN18" s="85"/>
      <c r="AO18" s="17"/>
      <c r="AP18" s="17"/>
      <c r="AQ18" s="93"/>
      <c r="AR18" s="155" t="s">
        <v>64</v>
      </c>
      <c r="AS18" s="130">
        <v>1.62</v>
      </c>
      <c r="AT18" s="156" t="s">
        <v>63</v>
      </c>
      <c r="AU18" s="15">
        <v>2.8000000000000001E-2</v>
      </c>
      <c r="AV18" s="17"/>
      <c r="AW18" s="17"/>
      <c r="AX18" s="17"/>
      <c r="AY18" s="17"/>
      <c r="AZ18" s="17"/>
      <c r="BA18" s="17"/>
      <c r="BB18" s="17"/>
      <c r="BC18" s="17"/>
      <c r="BD18" s="17"/>
      <c r="BE18" s="17"/>
      <c r="BF18" s="17"/>
      <c r="BG18" s="17"/>
      <c r="BH18" s="17"/>
      <c r="BI18" s="17"/>
      <c r="BJ18" s="17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</row>
    <row r="19" spans="1:81" ht="2.1" customHeight="1" thickBot="1" x14ac:dyDescent="0.35">
      <c r="A19" s="17"/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85"/>
      <c r="T19" s="17"/>
      <c r="U19" s="128"/>
      <c r="V19" s="84"/>
      <c r="W19" s="4"/>
      <c r="X19" s="143"/>
      <c r="Y19" s="143"/>
      <c r="Z19" s="143"/>
      <c r="AA19" s="143"/>
      <c r="AB19" s="143"/>
      <c r="AC19" s="143"/>
      <c r="AD19" s="143"/>
      <c r="AE19" s="143"/>
      <c r="AF19" s="17"/>
      <c r="AG19" s="17"/>
      <c r="AH19" s="17"/>
      <c r="AI19" s="17"/>
      <c r="AJ19" s="17"/>
      <c r="AK19" s="17"/>
      <c r="AL19" s="17"/>
      <c r="AM19" s="85"/>
      <c r="AN19" s="85"/>
      <c r="AO19" s="17"/>
      <c r="AP19" s="17"/>
      <c r="AQ19" s="85"/>
      <c r="AR19" s="19"/>
      <c r="AS19" s="19"/>
      <c r="AT19" s="19"/>
      <c r="AU19" s="19"/>
      <c r="AV19" s="17"/>
      <c r="AW19" s="17"/>
      <c r="AX19" s="17"/>
      <c r="AY19" s="17"/>
      <c r="AZ19" s="17"/>
      <c r="BA19" s="17"/>
      <c r="BB19" s="17"/>
      <c r="BC19" s="17"/>
      <c r="BD19" s="17"/>
      <c r="BE19" s="17"/>
      <c r="BF19" s="17"/>
      <c r="BG19" s="17"/>
      <c r="BH19" s="17"/>
      <c r="BI19" s="17"/>
      <c r="BJ19" s="17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</row>
    <row r="20" spans="1:81" ht="18.75" customHeight="1" x14ac:dyDescent="0.3">
      <c r="A20" s="197">
        <v>5</v>
      </c>
      <c r="B20" s="110" t="s">
        <v>54</v>
      </c>
      <c r="C20" s="115">
        <v>80924300</v>
      </c>
      <c r="D20" s="50">
        <v>717937</v>
      </c>
      <c r="E20" s="50">
        <v>1521680</v>
      </c>
      <c r="F20" s="52">
        <v>2832020</v>
      </c>
      <c r="G20" s="115">
        <v>74235500</v>
      </c>
      <c r="H20" s="50">
        <v>624780</v>
      </c>
      <c r="I20" s="50">
        <v>2375600</v>
      </c>
      <c r="J20" s="52">
        <v>3802520</v>
      </c>
      <c r="K20" s="252">
        <f>C22+G22</f>
        <v>873100</v>
      </c>
      <c r="L20" s="237"/>
      <c r="M20" s="236">
        <f>D22+E22+F22+H22+I22+J22</f>
        <v>113771</v>
      </c>
      <c r="N20" s="237"/>
      <c r="O20" s="222">
        <f>M20+K20</f>
        <v>986871</v>
      </c>
      <c r="P20" s="222"/>
      <c r="Q20" s="56" t="s">
        <v>10</v>
      </c>
      <c r="R20" s="52">
        <v>916990800</v>
      </c>
      <c r="S20" s="82">
        <v>0</v>
      </c>
      <c r="T20" s="206">
        <v>0.21</v>
      </c>
      <c r="U20" s="255">
        <v>1.1299999999999999</v>
      </c>
      <c r="V20" s="82"/>
      <c r="W20" s="151" t="s">
        <v>10</v>
      </c>
      <c r="X20" s="60">
        <v>1088.5</v>
      </c>
      <c r="Y20" s="60">
        <v>1021.7</v>
      </c>
      <c r="Z20" s="60">
        <v>9.3000000000000007</v>
      </c>
      <c r="AA20" s="60">
        <v>20.2</v>
      </c>
      <c r="AB20" s="60">
        <v>1140.9000000000001</v>
      </c>
      <c r="AC20" s="60">
        <v>1092.4000000000001</v>
      </c>
      <c r="AD20" s="60">
        <v>24.8</v>
      </c>
      <c r="AE20" s="141">
        <v>3.8</v>
      </c>
      <c r="AF20" s="19"/>
      <c r="AG20" s="151" t="s">
        <v>34</v>
      </c>
      <c r="AH20" s="22">
        <v>1.875</v>
      </c>
      <c r="AI20" s="22">
        <v>8.5</v>
      </c>
      <c r="AJ20" s="22">
        <v>1.6875</v>
      </c>
      <c r="AK20" s="22">
        <v>9</v>
      </c>
      <c r="AL20" s="23">
        <v>0</v>
      </c>
      <c r="AM20" s="92"/>
      <c r="AN20" s="98" t="s">
        <v>47</v>
      </c>
      <c r="AO20" s="30">
        <v>8.8000000000000007</v>
      </c>
      <c r="AP20" s="31">
        <v>7.68</v>
      </c>
      <c r="AQ20" s="93"/>
      <c r="AR20" s="41" t="s">
        <v>44</v>
      </c>
      <c r="AS20" s="77">
        <v>3.9E-2</v>
      </c>
      <c r="AT20" s="42" t="s">
        <v>45</v>
      </c>
      <c r="AU20" s="78">
        <v>0</v>
      </c>
      <c r="AV20" s="17"/>
      <c r="AW20" s="17"/>
      <c r="AX20" s="17"/>
      <c r="AY20" s="17"/>
      <c r="AZ20" s="17"/>
      <c r="BA20" s="17"/>
      <c r="BB20" s="17"/>
      <c r="BC20" s="17"/>
      <c r="BD20" s="17"/>
      <c r="BE20" s="17"/>
      <c r="BF20" s="17"/>
      <c r="BG20" s="17"/>
      <c r="BH20" s="17"/>
      <c r="BI20" s="17"/>
      <c r="BJ20" s="17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</row>
    <row r="21" spans="1:81" ht="18.75" customHeight="1" thickBot="1" x14ac:dyDescent="0.35">
      <c r="A21" s="220"/>
      <c r="B21" s="111" t="s">
        <v>53</v>
      </c>
      <c r="C21" s="116">
        <f>C16</f>
        <v>80924300</v>
      </c>
      <c r="D21" s="117">
        <f t="shared" ref="D21:J21" si="14">D16</f>
        <v>717937</v>
      </c>
      <c r="E21" s="117">
        <f t="shared" si="14"/>
        <v>1521680</v>
      </c>
      <c r="F21" s="118">
        <f t="shared" si="14"/>
        <v>2832020</v>
      </c>
      <c r="G21" s="116">
        <f t="shared" si="14"/>
        <v>73362400</v>
      </c>
      <c r="H21" s="117">
        <f t="shared" si="14"/>
        <v>610209</v>
      </c>
      <c r="I21" s="117">
        <f t="shared" si="14"/>
        <v>2343480</v>
      </c>
      <c r="J21" s="118">
        <f t="shared" si="14"/>
        <v>3735440</v>
      </c>
      <c r="K21" s="253"/>
      <c r="L21" s="238"/>
      <c r="M21" s="238"/>
      <c r="N21" s="238"/>
      <c r="O21" s="223"/>
      <c r="P21" s="223"/>
      <c r="Q21" s="20" t="s">
        <v>11</v>
      </c>
      <c r="R21" s="53">
        <f>R16</f>
        <v>916137200</v>
      </c>
      <c r="S21" s="82"/>
      <c r="T21" s="207"/>
      <c r="U21" s="256"/>
      <c r="V21" s="82"/>
      <c r="W21" s="153" t="s">
        <v>11</v>
      </c>
      <c r="X21" s="6">
        <f t="shared" ref="X21:AE21" si="15">X16</f>
        <v>1088.5</v>
      </c>
      <c r="Y21" s="6">
        <f t="shared" si="15"/>
        <v>1011</v>
      </c>
      <c r="Z21" s="6">
        <f t="shared" si="15"/>
        <v>9.1</v>
      </c>
      <c r="AA21" s="6">
        <f t="shared" si="15"/>
        <v>20</v>
      </c>
      <c r="AB21" s="6">
        <f t="shared" si="15"/>
        <v>1140.9000000000001</v>
      </c>
      <c r="AC21" s="6">
        <f t="shared" si="15"/>
        <v>1080.7</v>
      </c>
      <c r="AD21" s="6">
        <f t="shared" si="15"/>
        <v>24.6</v>
      </c>
      <c r="AE21" s="140">
        <f t="shared" si="15"/>
        <v>3.8</v>
      </c>
      <c r="AF21" s="19"/>
      <c r="AG21" s="153" t="s">
        <v>31</v>
      </c>
      <c r="AH21" s="8">
        <f>(AH20*10.74)</f>
        <v>20.137499999999999</v>
      </c>
      <c r="AI21" s="8">
        <f>(AI20*2.2)</f>
        <v>18.700000000000003</v>
      </c>
      <c r="AJ21" s="8">
        <f>(AJ20*0.25)</f>
        <v>0.421875</v>
      </c>
      <c r="AK21" s="216">
        <f>AK20+AL20</f>
        <v>9</v>
      </c>
      <c r="AL21" s="217"/>
      <c r="AM21" s="14"/>
      <c r="AN21" s="32" t="s">
        <v>48</v>
      </c>
      <c r="AO21" s="33">
        <v>8.3000000000000007</v>
      </c>
      <c r="AP21" s="34">
        <v>7.88</v>
      </c>
      <c r="AQ21" s="93"/>
      <c r="AR21" s="43" t="s">
        <v>43</v>
      </c>
      <c r="AS21" s="16">
        <v>0.46</v>
      </c>
      <c r="AT21" s="2" t="s">
        <v>46</v>
      </c>
      <c r="AU21" s="49">
        <v>0</v>
      </c>
      <c r="AV21" s="17"/>
      <c r="AW21" s="17"/>
      <c r="AX21" s="17"/>
      <c r="AY21" s="17"/>
      <c r="AZ21" s="17"/>
      <c r="BA21" s="17"/>
      <c r="BB21" s="17"/>
      <c r="BC21" s="17"/>
      <c r="BD21" s="17"/>
      <c r="BE21" s="17"/>
      <c r="BF21" s="17"/>
      <c r="BG21" s="17"/>
      <c r="BH21" s="17"/>
      <c r="BI21" s="17"/>
      <c r="BJ21" s="17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</row>
    <row r="22" spans="1:81" ht="18.75" customHeight="1" thickBot="1" x14ac:dyDescent="0.35">
      <c r="A22" s="221"/>
      <c r="B22" s="109" t="s">
        <v>3</v>
      </c>
      <c r="C22" s="119">
        <f t="shared" ref="C22:J22" si="16">C20-C21</f>
        <v>0</v>
      </c>
      <c r="D22" s="119">
        <f t="shared" si="16"/>
        <v>0</v>
      </c>
      <c r="E22" s="119">
        <f t="shared" si="16"/>
        <v>0</v>
      </c>
      <c r="F22" s="120">
        <f t="shared" si="16"/>
        <v>0</v>
      </c>
      <c r="G22" s="119">
        <f t="shared" si="16"/>
        <v>873100</v>
      </c>
      <c r="H22" s="119">
        <f t="shared" si="16"/>
        <v>14571</v>
      </c>
      <c r="I22" s="119">
        <f t="shared" si="16"/>
        <v>32120</v>
      </c>
      <c r="J22" s="120">
        <f t="shared" si="16"/>
        <v>67080</v>
      </c>
      <c r="K22" s="254"/>
      <c r="L22" s="239"/>
      <c r="M22" s="239"/>
      <c r="N22" s="239"/>
      <c r="O22" s="224"/>
      <c r="P22" s="224"/>
      <c r="Q22" s="73" t="s">
        <v>3</v>
      </c>
      <c r="R22" s="55">
        <f>R20-R21</f>
        <v>853600</v>
      </c>
      <c r="S22" s="83"/>
      <c r="T22" s="208"/>
      <c r="U22" s="257"/>
      <c r="V22" s="83"/>
      <c r="W22" s="63" t="s">
        <v>3</v>
      </c>
      <c r="X22" s="65">
        <f>X20-X21</f>
        <v>0</v>
      </c>
      <c r="Y22" s="65">
        <f t="shared" ref="Y22:AE22" si="17">Y20-Y21</f>
        <v>10.700000000000045</v>
      </c>
      <c r="Z22" s="65">
        <f t="shared" si="17"/>
        <v>0.20000000000000107</v>
      </c>
      <c r="AA22" s="65">
        <f t="shared" si="17"/>
        <v>0.19999999999999929</v>
      </c>
      <c r="AB22" s="65">
        <f t="shared" si="17"/>
        <v>0</v>
      </c>
      <c r="AC22" s="65">
        <f t="shared" si="17"/>
        <v>11.700000000000045</v>
      </c>
      <c r="AD22" s="65">
        <f t="shared" si="17"/>
        <v>0.19999999999999929</v>
      </c>
      <c r="AE22" s="142">
        <f t="shared" si="17"/>
        <v>0</v>
      </c>
      <c r="AF22" s="19"/>
      <c r="AG22" s="154" t="s">
        <v>33</v>
      </c>
      <c r="AH22" s="152">
        <f>(AH21)/((K20/1000000)*8.34)</f>
        <v>2.7655117916890859</v>
      </c>
      <c r="AI22" s="152">
        <f>(AI21)/((K20/1000000)*8.34)</f>
        <v>2.5680978524934037</v>
      </c>
      <c r="AJ22" s="152">
        <f>(AJ21)/((K20/1000000)*8.34)</f>
        <v>5.793669954655907E-2</v>
      </c>
      <c r="AK22" s="218">
        <f>(AK21)/((K20/1000000)*8.34)</f>
        <v>1.2359829236599267</v>
      </c>
      <c r="AL22" s="219"/>
      <c r="AM22" s="14"/>
      <c r="AN22" s="85"/>
      <c r="AO22" s="17"/>
      <c r="AP22" s="17"/>
      <c r="AQ22" s="93"/>
      <c r="AR22" s="155" t="s">
        <v>64</v>
      </c>
      <c r="AS22" s="130">
        <v>1.1499999999999999</v>
      </c>
      <c r="AT22" s="156" t="s">
        <v>63</v>
      </c>
      <c r="AU22" s="48">
        <v>2.5999999999999999E-2</v>
      </c>
      <c r="AV22" s="17"/>
      <c r="AW22" s="17"/>
      <c r="AX22" s="17"/>
      <c r="AY22" s="17"/>
      <c r="AZ22" s="17"/>
      <c r="BA22" s="17"/>
      <c r="BB22" s="17"/>
      <c r="BC22" s="17"/>
      <c r="BD22" s="17"/>
      <c r="BE22" s="17"/>
      <c r="BF22" s="17"/>
      <c r="BG22" s="17"/>
      <c r="BH22" s="17"/>
      <c r="BI22" s="17"/>
      <c r="BJ22" s="17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</row>
    <row r="23" spans="1:81" ht="2.1" customHeight="1" thickBot="1" x14ac:dyDescent="0.35">
      <c r="A23" s="17"/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85"/>
      <c r="T23" s="17"/>
      <c r="U23" s="128"/>
      <c r="V23" s="84"/>
      <c r="W23" s="4"/>
      <c r="X23" s="143"/>
      <c r="Y23" s="143"/>
      <c r="Z23" s="143"/>
      <c r="AA23" s="143"/>
      <c r="AB23" s="143"/>
      <c r="AC23" s="143"/>
      <c r="AD23" s="143"/>
      <c r="AE23" s="143"/>
      <c r="AF23" s="17"/>
      <c r="AG23" s="17"/>
      <c r="AH23" s="17"/>
      <c r="AI23" s="17"/>
      <c r="AJ23" s="17"/>
      <c r="AK23" s="17"/>
      <c r="AL23" s="17"/>
      <c r="AM23" s="85"/>
      <c r="AN23" s="85"/>
      <c r="AO23" s="17"/>
      <c r="AP23" s="17"/>
      <c r="AQ23" s="85"/>
      <c r="AR23" s="19"/>
      <c r="AS23" s="19"/>
      <c r="AT23" s="19"/>
      <c r="AU23" s="19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</row>
    <row r="24" spans="1:81" ht="18.75" customHeight="1" x14ac:dyDescent="0.3">
      <c r="A24" s="197">
        <v>6</v>
      </c>
      <c r="B24" s="110" t="s">
        <v>54</v>
      </c>
      <c r="C24" s="115">
        <v>80924300</v>
      </c>
      <c r="D24" s="50">
        <v>717937</v>
      </c>
      <c r="E24" s="50">
        <v>1521680</v>
      </c>
      <c r="F24" s="52">
        <v>2832020</v>
      </c>
      <c r="G24" s="115">
        <v>75082400</v>
      </c>
      <c r="H24" s="50">
        <v>631474</v>
      </c>
      <c r="I24" s="50">
        <v>2375600</v>
      </c>
      <c r="J24" s="52">
        <v>3810330</v>
      </c>
      <c r="K24" s="252">
        <f>C26+G26</f>
        <v>846900</v>
      </c>
      <c r="L24" s="237"/>
      <c r="M24" s="236">
        <f>D26+E26+F26+H26+I26+J26</f>
        <v>14504</v>
      </c>
      <c r="N24" s="237"/>
      <c r="O24" s="222">
        <f>M24+K24</f>
        <v>861404</v>
      </c>
      <c r="P24" s="222"/>
      <c r="Q24" s="56" t="s">
        <v>10</v>
      </c>
      <c r="R24" s="52">
        <v>917811700</v>
      </c>
      <c r="S24" s="82"/>
      <c r="T24" s="206">
        <v>0.01</v>
      </c>
      <c r="U24" s="255">
        <v>1.07</v>
      </c>
      <c r="V24" s="82"/>
      <c r="W24" s="151" t="s">
        <v>10</v>
      </c>
      <c r="X24" s="60">
        <v>1088.5</v>
      </c>
      <c r="Y24" s="60">
        <v>1031.9000000000001</v>
      </c>
      <c r="Z24" s="60">
        <v>9.5</v>
      </c>
      <c r="AA24" s="60">
        <v>20.2</v>
      </c>
      <c r="AB24" s="60">
        <v>1140.9000000000001</v>
      </c>
      <c r="AC24" s="60">
        <v>1102.9000000000001</v>
      </c>
      <c r="AD24" s="60">
        <v>24.8</v>
      </c>
      <c r="AE24" s="141">
        <v>3.8</v>
      </c>
      <c r="AF24" s="19"/>
      <c r="AG24" s="151" t="s">
        <v>34</v>
      </c>
      <c r="AH24" s="22">
        <v>1.5</v>
      </c>
      <c r="AI24" s="22">
        <v>8</v>
      </c>
      <c r="AJ24" s="22">
        <v>1.75</v>
      </c>
      <c r="AK24" s="22">
        <v>9</v>
      </c>
      <c r="AL24" s="23">
        <v>0</v>
      </c>
      <c r="AM24" s="92"/>
      <c r="AN24" s="98" t="s">
        <v>47</v>
      </c>
      <c r="AO24" s="30">
        <v>10.9</v>
      </c>
      <c r="AP24" s="31">
        <v>7.54</v>
      </c>
      <c r="AQ24" s="93"/>
      <c r="AR24" s="41" t="s">
        <v>44</v>
      </c>
      <c r="AS24" s="77">
        <v>0</v>
      </c>
      <c r="AT24" s="42" t="s">
        <v>45</v>
      </c>
      <c r="AU24" s="78">
        <v>4.3999999999999997E-2</v>
      </c>
      <c r="AV24" s="17"/>
      <c r="AW24" s="17"/>
      <c r="AX24" s="17"/>
      <c r="AY24" s="17"/>
      <c r="AZ24" s="17"/>
      <c r="BA24" s="17"/>
      <c r="BB24" s="17"/>
      <c r="BC24" s="17"/>
      <c r="BD24" s="17"/>
      <c r="BE24" s="17"/>
      <c r="BF24" s="17"/>
      <c r="BG24" s="17"/>
      <c r="BH24" s="17"/>
      <c r="BI24" s="17"/>
      <c r="BJ24" s="17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</row>
    <row r="25" spans="1:81" ht="19.5" customHeight="1" thickBot="1" x14ac:dyDescent="0.35">
      <c r="A25" s="220"/>
      <c r="B25" s="111" t="s">
        <v>53</v>
      </c>
      <c r="C25" s="116">
        <f t="shared" ref="C25:J25" si="18">C20</f>
        <v>80924300</v>
      </c>
      <c r="D25" s="117">
        <f t="shared" si="18"/>
        <v>717937</v>
      </c>
      <c r="E25" s="117">
        <f t="shared" si="18"/>
        <v>1521680</v>
      </c>
      <c r="F25" s="118">
        <f t="shared" si="18"/>
        <v>2832020</v>
      </c>
      <c r="G25" s="116">
        <f t="shared" si="18"/>
        <v>74235500</v>
      </c>
      <c r="H25" s="117">
        <f t="shared" si="18"/>
        <v>624780</v>
      </c>
      <c r="I25" s="117">
        <f t="shared" si="18"/>
        <v>2375600</v>
      </c>
      <c r="J25" s="118">
        <f t="shared" si="18"/>
        <v>3802520</v>
      </c>
      <c r="K25" s="253"/>
      <c r="L25" s="238"/>
      <c r="M25" s="238"/>
      <c r="N25" s="238"/>
      <c r="O25" s="223"/>
      <c r="P25" s="223"/>
      <c r="Q25" s="20" t="s">
        <v>11</v>
      </c>
      <c r="R25" s="53">
        <f>R20</f>
        <v>916990800</v>
      </c>
      <c r="S25" s="82"/>
      <c r="T25" s="207"/>
      <c r="U25" s="256"/>
      <c r="V25" s="82"/>
      <c r="W25" s="153" t="s">
        <v>11</v>
      </c>
      <c r="X25" s="6">
        <f t="shared" ref="X25:AE25" si="19">X20</f>
        <v>1088.5</v>
      </c>
      <c r="Y25" s="6">
        <f t="shared" si="19"/>
        <v>1021.7</v>
      </c>
      <c r="Z25" s="6">
        <f t="shared" si="19"/>
        <v>9.3000000000000007</v>
      </c>
      <c r="AA25" s="6">
        <f t="shared" si="19"/>
        <v>20.2</v>
      </c>
      <c r="AB25" s="6">
        <f t="shared" si="19"/>
        <v>1140.9000000000001</v>
      </c>
      <c r="AC25" s="6">
        <f t="shared" si="19"/>
        <v>1092.4000000000001</v>
      </c>
      <c r="AD25" s="6">
        <f t="shared" si="19"/>
        <v>24.8</v>
      </c>
      <c r="AE25" s="140">
        <f t="shared" si="19"/>
        <v>3.8</v>
      </c>
      <c r="AF25" s="19"/>
      <c r="AG25" s="153" t="s">
        <v>31</v>
      </c>
      <c r="AH25" s="8">
        <f>(AH24*10.74)</f>
        <v>16.11</v>
      </c>
      <c r="AI25" s="8">
        <f>(AI24*2.2)</f>
        <v>17.600000000000001</v>
      </c>
      <c r="AJ25" s="8">
        <f>(AJ24*0.25)</f>
        <v>0.4375</v>
      </c>
      <c r="AK25" s="216">
        <f>AK24+AL24</f>
        <v>9</v>
      </c>
      <c r="AL25" s="217"/>
      <c r="AM25" s="14"/>
      <c r="AN25" s="32" t="s">
        <v>48</v>
      </c>
      <c r="AO25" s="33">
        <v>9</v>
      </c>
      <c r="AP25" s="34">
        <v>7.89</v>
      </c>
      <c r="AQ25" s="93"/>
      <c r="AR25" s="43" t="s">
        <v>43</v>
      </c>
      <c r="AS25" s="16">
        <v>0</v>
      </c>
      <c r="AT25" s="2" t="s">
        <v>46</v>
      </c>
      <c r="AU25" s="49">
        <v>0.55700000000000005</v>
      </c>
      <c r="AV25" s="17"/>
      <c r="AW25" s="17"/>
      <c r="AX25" s="17"/>
      <c r="AY25" s="17"/>
      <c r="AZ25" s="17"/>
      <c r="BA25" s="17"/>
      <c r="BB25" s="17"/>
      <c r="BC25" s="17"/>
      <c r="BD25" s="17"/>
      <c r="BE25" s="17"/>
      <c r="BF25" s="17"/>
      <c r="BG25" s="17"/>
      <c r="BH25" s="17"/>
      <c r="BI25" s="17"/>
      <c r="BJ25" s="17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</row>
    <row r="26" spans="1:81" ht="18.75" customHeight="1" thickBot="1" x14ac:dyDescent="0.35">
      <c r="A26" s="221"/>
      <c r="B26" s="109" t="s">
        <v>3</v>
      </c>
      <c r="C26" s="119">
        <f t="shared" ref="C26:J26" si="20">C24-C25</f>
        <v>0</v>
      </c>
      <c r="D26" s="119">
        <f t="shared" si="20"/>
        <v>0</v>
      </c>
      <c r="E26" s="119">
        <f t="shared" si="20"/>
        <v>0</v>
      </c>
      <c r="F26" s="120">
        <f t="shared" si="20"/>
        <v>0</v>
      </c>
      <c r="G26" s="119">
        <f t="shared" si="20"/>
        <v>846900</v>
      </c>
      <c r="H26" s="119">
        <f t="shared" si="20"/>
        <v>6694</v>
      </c>
      <c r="I26" s="119">
        <f t="shared" si="20"/>
        <v>0</v>
      </c>
      <c r="J26" s="120">
        <f t="shared" si="20"/>
        <v>7810</v>
      </c>
      <c r="K26" s="254"/>
      <c r="L26" s="239"/>
      <c r="M26" s="239"/>
      <c r="N26" s="239"/>
      <c r="O26" s="224"/>
      <c r="P26" s="224"/>
      <c r="Q26" s="73" t="s">
        <v>3</v>
      </c>
      <c r="R26" s="55">
        <f>R24-R25</f>
        <v>820900</v>
      </c>
      <c r="S26" s="83"/>
      <c r="T26" s="208"/>
      <c r="U26" s="257"/>
      <c r="V26" s="83"/>
      <c r="W26" s="63" t="s">
        <v>3</v>
      </c>
      <c r="X26" s="65">
        <f>X24-X25</f>
        <v>0</v>
      </c>
      <c r="Y26" s="65">
        <f t="shared" ref="Y26:AE26" si="21">Y24-Y25</f>
        <v>10.200000000000045</v>
      </c>
      <c r="Z26" s="65">
        <f t="shared" si="21"/>
        <v>0.19999999999999929</v>
      </c>
      <c r="AA26" s="65">
        <f t="shared" si="21"/>
        <v>0</v>
      </c>
      <c r="AB26" s="65">
        <f t="shared" si="21"/>
        <v>0</v>
      </c>
      <c r="AC26" s="65">
        <f t="shared" si="21"/>
        <v>10.5</v>
      </c>
      <c r="AD26" s="65">
        <f t="shared" si="21"/>
        <v>0</v>
      </c>
      <c r="AE26" s="142">
        <f t="shared" si="21"/>
        <v>0</v>
      </c>
      <c r="AF26" s="19"/>
      <c r="AG26" s="154" t="s">
        <v>33</v>
      </c>
      <c r="AH26" s="152">
        <f>(AH25)/((K24/1000000)*8.34)</f>
        <v>2.2808533194698226</v>
      </c>
      <c r="AI26" s="152">
        <f>(AI25)/((K24/1000000)*8.34)</f>
        <v>2.4918074750260013</v>
      </c>
      <c r="AJ26" s="152">
        <f>(AJ25)/((K24/1000000)*8.34)</f>
        <v>6.1941236950220205E-2</v>
      </c>
      <c r="AK26" s="218">
        <f>(AK25)/((K24/1000000)*8.34)</f>
        <v>1.2742197315473871</v>
      </c>
      <c r="AL26" s="219"/>
      <c r="AM26" s="14"/>
      <c r="AN26" s="85"/>
      <c r="AO26" s="17"/>
      <c r="AP26" s="17"/>
      <c r="AQ26" s="93"/>
      <c r="AR26" s="155" t="s">
        <v>64</v>
      </c>
      <c r="AS26" s="130">
        <v>1.28</v>
      </c>
      <c r="AT26" s="156" t="s">
        <v>63</v>
      </c>
      <c r="AU26" s="48">
        <v>3.3000000000000002E-2</v>
      </c>
      <c r="AV26" s="17"/>
      <c r="AW26" s="17"/>
      <c r="AX26" s="17"/>
      <c r="AY26" s="17"/>
      <c r="AZ26" s="17"/>
      <c r="BA26" s="17"/>
      <c r="BB26" s="17"/>
      <c r="BC26" s="17"/>
      <c r="BD26" s="17"/>
      <c r="BE26" s="17"/>
      <c r="BF26" s="17"/>
      <c r="BG26" s="17"/>
      <c r="BH26" s="17"/>
      <c r="BI26" s="17"/>
      <c r="BJ26" s="17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</row>
    <row r="27" spans="1:81" ht="2.1" customHeight="1" thickBot="1" x14ac:dyDescent="0.35">
      <c r="A27" s="17"/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85"/>
      <c r="T27" s="17"/>
      <c r="U27" s="128"/>
      <c r="V27" s="84"/>
      <c r="W27" s="4"/>
      <c r="X27" s="143"/>
      <c r="Y27" s="143"/>
      <c r="Z27" s="143"/>
      <c r="AA27" s="143"/>
      <c r="AB27" s="143"/>
      <c r="AC27" s="143"/>
      <c r="AD27" s="143"/>
      <c r="AE27" s="143"/>
      <c r="AF27" s="17"/>
      <c r="AG27" s="17"/>
      <c r="AH27" s="17"/>
      <c r="AI27" s="17"/>
      <c r="AJ27" s="17"/>
      <c r="AK27" s="17"/>
      <c r="AL27" s="17"/>
      <c r="AM27" s="85"/>
      <c r="AN27" s="85"/>
      <c r="AO27" s="17"/>
      <c r="AP27" s="17"/>
      <c r="AQ27" s="85"/>
      <c r="AR27" s="19"/>
      <c r="AS27" s="19"/>
      <c r="AT27" s="19"/>
      <c r="AU27" s="19"/>
      <c r="AV27" s="17"/>
      <c r="AW27" s="17"/>
      <c r="AX27" s="17"/>
      <c r="AY27" s="17"/>
      <c r="AZ27" s="17"/>
      <c r="BA27" s="17"/>
      <c r="BB27" s="17"/>
      <c r="BC27" s="17"/>
      <c r="BD27" s="17"/>
      <c r="BE27" s="17"/>
      <c r="BF27" s="17"/>
      <c r="BG27" s="17"/>
      <c r="BH27" s="17"/>
      <c r="BI27" s="17"/>
      <c r="BJ27" s="17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</row>
    <row r="28" spans="1:81" ht="18.75" customHeight="1" x14ac:dyDescent="0.3">
      <c r="A28" s="197">
        <v>7</v>
      </c>
      <c r="B28" s="110" t="s">
        <v>54</v>
      </c>
      <c r="C28" s="115">
        <v>81087500</v>
      </c>
      <c r="D28" s="50">
        <v>725239</v>
      </c>
      <c r="E28" s="50">
        <v>1521680</v>
      </c>
      <c r="F28" s="52">
        <v>2847290</v>
      </c>
      <c r="G28" s="115">
        <v>75615500</v>
      </c>
      <c r="H28" s="50">
        <v>631474</v>
      </c>
      <c r="I28" s="50">
        <v>2375600</v>
      </c>
      <c r="J28" s="52">
        <v>3830710</v>
      </c>
      <c r="K28" s="252">
        <f>C30+G30</f>
        <v>696300</v>
      </c>
      <c r="L28" s="237"/>
      <c r="M28" s="236">
        <f>D30+E30+F30+H30+I30+J30</f>
        <v>42952</v>
      </c>
      <c r="N28" s="237"/>
      <c r="O28" s="222">
        <f>M28+K28</f>
        <v>739252</v>
      </c>
      <c r="P28" s="222"/>
      <c r="Q28" s="56" t="s">
        <v>10</v>
      </c>
      <c r="R28" s="52">
        <v>918635700</v>
      </c>
      <c r="S28" s="82"/>
      <c r="T28" s="206">
        <v>0.01</v>
      </c>
      <c r="U28" s="255">
        <v>1.06</v>
      </c>
      <c r="V28" s="82"/>
      <c r="W28" s="151" t="s">
        <v>10</v>
      </c>
      <c r="X28" s="60">
        <v>1091.4000000000001</v>
      </c>
      <c r="Y28" s="60">
        <v>1038.4000000000001</v>
      </c>
      <c r="Z28" s="60">
        <v>9.5</v>
      </c>
      <c r="AA28" s="60">
        <v>20.2</v>
      </c>
      <c r="AB28" s="60">
        <v>1144.0999999999999</v>
      </c>
      <c r="AC28" s="60">
        <v>1109.5999999999999</v>
      </c>
      <c r="AD28" s="60">
        <v>24.8</v>
      </c>
      <c r="AE28" s="141">
        <v>3.8</v>
      </c>
      <c r="AF28" s="19"/>
      <c r="AG28" s="151" t="s">
        <v>34</v>
      </c>
      <c r="AH28" s="22">
        <v>1.5</v>
      </c>
      <c r="AI28" s="22">
        <v>5.0625</v>
      </c>
      <c r="AJ28" s="22">
        <v>1.0625</v>
      </c>
      <c r="AK28" s="22">
        <v>5</v>
      </c>
      <c r="AL28" s="23">
        <v>1</v>
      </c>
      <c r="AM28" s="92"/>
      <c r="AN28" s="98" t="s">
        <v>47</v>
      </c>
      <c r="AO28" s="30">
        <v>8.5</v>
      </c>
      <c r="AP28" s="31">
        <v>7.29</v>
      </c>
      <c r="AQ28" s="93"/>
      <c r="AR28" s="41" t="s">
        <v>44</v>
      </c>
      <c r="AS28" s="77">
        <v>0</v>
      </c>
      <c r="AT28" s="42" t="s">
        <v>45</v>
      </c>
      <c r="AU28" s="78">
        <v>4.2999999999999997E-2</v>
      </c>
      <c r="AV28" s="17"/>
      <c r="AW28" s="17"/>
      <c r="AX28" s="17"/>
      <c r="AY28" s="17"/>
      <c r="AZ28" s="17"/>
      <c r="BA28" s="17"/>
      <c r="BB28" s="17"/>
      <c r="BC28" s="17"/>
      <c r="BD28" s="17"/>
      <c r="BE28" s="17"/>
      <c r="BF28" s="17"/>
      <c r="BG28" s="17"/>
      <c r="BH28" s="17"/>
      <c r="BI28" s="17"/>
      <c r="BJ28" s="17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</row>
    <row r="29" spans="1:81" ht="18.75" customHeight="1" thickBot="1" x14ac:dyDescent="0.35">
      <c r="A29" s="220"/>
      <c r="B29" s="111" t="s">
        <v>53</v>
      </c>
      <c r="C29" s="116">
        <f t="shared" ref="C29:J29" si="22">C24</f>
        <v>80924300</v>
      </c>
      <c r="D29" s="117">
        <f t="shared" si="22"/>
        <v>717937</v>
      </c>
      <c r="E29" s="117">
        <f t="shared" si="22"/>
        <v>1521680</v>
      </c>
      <c r="F29" s="118">
        <f t="shared" si="22"/>
        <v>2832020</v>
      </c>
      <c r="G29" s="116">
        <f t="shared" si="22"/>
        <v>75082400</v>
      </c>
      <c r="H29" s="117">
        <f t="shared" si="22"/>
        <v>631474</v>
      </c>
      <c r="I29" s="117">
        <f t="shared" si="22"/>
        <v>2375600</v>
      </c>
      <c r="J29" s="118">
        <f t="shared" si="22"/>
        <v>3810330</v>
      </c>
      <c r="K29" s="253"/>
      <c r="L29" s="238"/>
      <c r="M29" s="238"/>
      <c r="N29" s="238"/>
      <c r="O29" s="223"/>
      <c r="P29" s="223"/>
      <c r="Q29" s="20" t="s">
        <v>11</v>
      </c>
      <c r="R29" s="53">
        <f>R24</f>
        <v>917811700</v>
      </c>
      <c r="S29" s="82"/>
      <c r="T29" s="207"/>
      <c r="U29" s="256"/>
      <c r="V29" s="82"/>
      <c r="W29" s="153" t="s">
        <v>11</v>
      </c>
      <c r="X29" s="6">
        <f t="shared" ref="X29:AE29" si="23">X24</f>
        <v>1088.5</v>
      </c>
      <c r="Y29" s="6">
        <f t="shared" si="23"/>
        <v>1031.9000000000001</v>
      </c>
      <c r="Z29" s="6">
        <f t="shared" si="23"/>
        <v>9.5</v>
      </c>
      <c r="AA29" s="6">
        <f t="shared" si="23"/>
        <v>20.2</v>
      </c>
      <c r="AB29" s="6">
        <f t="shared" si="23"/>
        <v>1140.9000000000001</v>
      </c>
      <c r="AC29" s="6">
        <f t="shared" si="23"/>
        <v>1102.9000000000001</v>
      </c>
      <c r="AD29" s="6">
        <f t="shared" si="23"/>
        <v>24.8</v>
      </c>
      <c r="AE29" s="140">
        <f t="shared" si="23"/>
        <v>3.8</v>
      </c>
      <c r="AF29" s="19"/>
      <c r="AG29" s="153" t="s">
        <v>31</v>
      </c>
      <c r="AH29" s="8">
        <f>(AH28*10.74)</f>
        <v>16.11</v>
      </c>
      <c r="AI29" s="8">
        <f>(AI28*2.2)</f>
        <v>11.137500000000001</v>
      </c>
      <c r="AJ29" s="8">
        <f>(AJ28*0.25)</f>
        <v>0.265625</v>
      </c>
      <c r="AK29" s="216">
        <f>AK28+AL28</f>
        <v>6</v>
      </c>
      <c r="AL29" s="217"/>
      <c r="AM29" s="14"/>
      <c r="AN29" s="32" t="s">
        <v>48</v>
      </c>
      <c r="AO29" s="33">
        <v>8</v>
      </c>
      <c r="AP29" s="34">
        <v>7.74</v>
      </c>
      <c r="AQ29" s="93"/>
      <c r="AR29" s="43" t="s">
        <v>43</v>
      </c>
      <c r="AS29" s="16">
        <v>0</v>
      </c>
      <c r="AT29" s="2" t="s">
        <v>46</v>
      </c>
      <c r="AU29" s="49">
        <v>0.64600000000000002</v>
      </c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</row>
    <row r="30" spans="1:81" ht="18.75" customHeight="1" thickBot="1" x14ac:dyDescent="0.35">
      <c r="A30" s="221"/>
      <c r="B30" s="109" t="s">
        <v>3</v>
      </c>
      <c r="C30" s="119">
        <f t="shared" ref="C30:J30" si="24">C28-C29</f>
        <v>163200</v>
      </c>
      <c r="D30" s="119">
        <f t="shared" si="24"/>
        <v>7302</v>
      </c>
      <c r="E30" s="119">
        <f t="shared" si="24"/>
        <v>0</v>
      </c>
      <c r="F30" s="120">
        <f t="shared" si="24"/>
        <v>15270</v>
      </c>
      <c r="G30" s="119">
        <f t="shared" si="24"/>
        <v>533100</v>
      </c>
      <c r="H30" s="119">
        <f t="shared" si="24"/>
        <v>0</v>
      </c>
      <c r="I30" s="119">
        <f t="shared" si="24"/>
        <v>0</v>
      </c>
      <c r="J30" s="120">
        <f t="shared" si="24"/>
        <v>20380</v>
      </c>
      <c r="K30" s="254"/>
      <c r="L30" s="239"/>
      <c r="M30" s="239"/>
      <c r="N30" s="239"/>
      <c r="O30" s="224"/>
      <c r="P30" s="224"/>
      <c r="Q30" s="73" t="s">
        <v>3</v>
      </c>
      <c r="R30" s="55">
        <f>R28-R29</f>
        <v>824000</v>
      </c>
      <c r="S30" s="83"/>
      <c r="T30" s="208"/>
      <c r="U30" s="257"/>
      <c r="V30" s="83"/>
      <c r="W30" s="63" t="s">
        <v>3</v>
      </c>
      <c r="X30" s="65">
        <f>X28-X29</f>
        <v>2.9000000000000909</v>
      </c>
      <c r="Y30" s="65">
        <f t="shared" ref="Y30:AE30" si="25">Y28-Y29</f>
        <v>6.5</v>
      </c>
      <c r="Z30" s="65">
        <f t="shared" si="25"/>
        <v>0</v>
      </c>
      <c r="AA30" s="65">
        <f t="shared" si="25"/>
        <v>0</v>
      </c>
      <c r="AB30" s="65">
        <f t="shared" si="25"/>
        <v>3.1999999999998181</v>
      </c>
      <c r="AC30" s="65">
        <f t="shared" si="25"/>
        <v>6.6999999999998181</v>
      </c>
      <c r="AD30" s="65">
        <f t="shared" si="25"/>
        <v>0</v>
      </c>
      <c r="AE30" s="142">
        <f t="shared" si="25"/>
        <v>0</v>
      </c>
      <c r="AF30" s="19"/>
      <c r="AG30" s="154" t="s">
        <v>33</v>
      </c>
      <c r="AH30" s="152">
        <f>(AH29)/((K28/1000000)*8.34)</f>
        <v>2.774170151169026</v>
      </c>
      <c r="AI30" s="152">
        <f>(AI29)/((K28/1000000)*8.34)</f>
        <v>1.9178969620512123</v>
      </c>
      <c r="AJ30" s="152">
        <f>(AJ29)/((K28/1000000)*8.34)</f>
        <v>4.5741089162276385E-2</v>
      </c>
      <c r="AK30" s="218">
        <f>(AK29)/((K28/1000000)*8.34)</f>
        <v>1.0332104846067136</v>
      </c>
      <c r="AL30" s="219"/>
      <c r="AM30" s="14"/>
      <c r="AN30" s="85"/>
      <c r="AO30" s="17"/>
      <c r="AP30" s="17"/>
      <c r="AQ30" s="93"/>
      <c r="AR30" s="155" t="s">
        <v>64</v>
      </c>
      <c r="AS30" s="130">
        <v>1.58</v>
      </c>
      <c r="AT30" s="156" t="s">
        <v>63</v>
      </c>
      <c r="AU30" s="48">
        <v>2.7E-2</v>
      </c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</row>
    <row r="31" spans="1:81" ht="2.1" customHeight="1" thickBot="1" x14ac:dyDescent="0.3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86"/>
      <c r="T31" s="1"/>
      <c r="U31" s="129"/>
      <c r="V31" s="89"/>
      <c r="W31" s="3"/>
      <c r="X31" s="144"/>
      <c r="Y31" s="144"/>
      <c r="Z31" s="144"/>
      <c r="AA31" s="144"/>
      <c r="AB31" s="144"/>
      <c r="AC31" s="144"/>
      <c r="AD31" s="144"/>
      <c r="AE31" s="144"/>
      <c r="AF31" s="1"/>
      <c r="AG31" s="1"/>
      <c r="AH31" s="1"/>
      <c r="AI31" s="1"/>
      <c r="AJ31" s="1"/>
      <c r="AK31" s="1"/>
      <c r="AL31" s="1"/>
      <c r="AM31" s="86"/>
      <c r="AN31" s="86"/>
      <c r="AO31" s="1"/>
      <c r="AP31" s="1"/>
      <c r="AQ31" s="86"/>
      <c r="AR31" s="9"/>
      <c r="AS31" s="9"/>
      <c r="AT31" s="9"/>
      <c r="AU31" s="9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</row>
    <row r="32" spans="1:81" ht="18.75" customHeight="1" x14ac:dyDescent="0.3">
      <c r="A32" s="197">
        <v>8</v>
      </c>
      <c r="B32" s="110" t="s">
        <v>54</v>
      </c>
      <c r="C32" s="115">
        <v>81087500</v>
      </c>
      <c r="D32" s="50">
        <v>725239</v>
      </c>
      <c r="E32" s="50">
        <v>1521680</v>
      </c>
      <c r="F32" s="52">
        <v>2847290</v>
      </c>
      <c r="G32" s="115">
        <v>76325000</v>
      </c>
      <c r="H32" s="50">
        <v>638736</v>
      </c>
      <c r="I32" s="50">
        <v>2407830</v>
      </c>
      <c r="J32" s="52">
        <v>3857930</v>
      </c>
      <c r="K32" s="252">
        <f>C34+G34</f>
        <v>709500</v>
      </c>
      <c r="L32" s="237"/>
      <c r="M32" s="236">
        <f>D34+E34+F34+H34+I34+J34</f>
        <v>66712</v>
      </c>
      <c r="N32" s="237"/>
      <c r="O32" s="222">
        <f>M32+K32</f>
        <v>776212</v>
      </c>
      <c r="P32" s="222"/>
      <c r="Q32" s="56" t="s">
        <v>10</v>
      </c>
      <c r="R32" s="52">
        <v>919503500</v>
      </c>
      <c r="S32" s="82"/>
      <c r="T32" s="206">
        <v>0.46</v>
      </c>
      <c r="U32" s="255">
        <v>1.01</v>
      </c>
      <c r="V32" s="82"/>
      <c r="W32" s="151" t="s">
        <v>10</v>
      </c>
      <c r="X32" s="60">
        <v>1091.4000000000001</v>
      </c>
      <c r="Y32" s="60">
        <v>1047.0999999999999</v>
      </c>
      <c r="Z32" s="60">
        <v>9.6999999999999993</v>
      </c>
      <c r="AA32" s="60">
        <v>20.2</v>
      </c>
      <c r="AB32" s="60">
        <v>1144.0999999999999</v>
      </c>
      <c r="AC32" s="60">
        <v>1118.7</v>
      </c>
      <c r="AD32" s="60">
        <v>25</v>
      </c>
      <c r="AE32" s="141">
        <v>3.8</v>
      </c>
      <c r="AF32" s="19"/>
      <c r="AG32" s="151" t="s">
        <v>34</v>
      </c>
      <c r="AH32" s="22">
        <v>1.875</v>
      </c>
      <c r="AI32" s="22">
        <v>7</v>
      </c>
      <c r="AJ32" s="22">
        <v>1.25</v>
      </c>
      <c r="AK32" s="22">
        <v>7</v>
      </c>
      <c r="AL32" s="23">
        <v>0</v>
      </c>
      <c r="AM32" s="92"/>
      <c r="AN32" s="98" t="s">
        <v>47</v>
      </c>
      <c r="AO32" s="30">
        <v>9.5</v>
      </c>
      <c r="AP32" s="31">
        <v>7.15</v>
      </c>
      <c r="AQ32" s="93"/>
      <c r="AR32" s="41" t="s">
        <v>44</v>
      </c>
      <c r="AS32" s="77">
        <v>0</v>
      </c>
      <c r="AT32" s="42" t="s">
        <v>45</v>
      </c>
      <c r="AU32" s="78">
        <v>0.04</v>
      </c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</row>
    <row r="33" spans="1:81" ht="19.5" customHeight="1" thickBot="1" x14ac:dyDescent="0.35">
      <c r="A33" s="220"/>
      <c r="B33" s="111" t="s">
        <v>53</v>
      </c>
      <c r="C33" s="116">
        <f t="shared" ref="C33:J33" si="26">C28</f>
        <v>81087500</v>
      </c>
      <c r="D33" s="117">
        <f t="shared" si="26"/>
        <v>725239</v>
      </c>
      <c r="E33" s="117">
        <f t="shared" si="26"/>
        <v>1521680</v>
      </c>
      <c r="F33" s="118">
        <f t="shared" si="26"/>
        <v>2847290</v>
      </c>
      <c r="G33" s="116">
        <f t="shared" si="26"/>
        <v>75615500</v>
      </c>
      <c r="H33" s="117">
        <f t="shared" si="26"/>
        <v>631474</v>
      </c>
      <c r="I33" s="117">
        <f t="shared" si="26"/>
        <v>2375600</v>
      </c>
      <c r="J33" s="118">
        <f t="shared" si="26"/>
        <v>3830710</v>
      </c>
      <c r="K33" s="253"/>
      <c r="L33" s="238"/>
      <c r="M33" s="238"/>
      <c r="N33" s="238"/>
      <c r="O33" s="223"/>
      <c r="P33" s="223"/>
      <c r="Q33" s="20" t="s">
        <v>11</v>
      </c>
      <c r="R33" s="53">
        <f>R28</f>
        <v>918635700</v>
      </c>
      <c r="S33" s="82"/>
      <c r="T33" s="207"/>
      <c r="U33" s="256"/>
      <c r="V33" s="82"/>
      <c r="W33" s="153" t="s">
        <v>11</v>
      </c>
      <c r="X33" s="6">
        <f t="shared" ref="X33:AE33" si="27">X28</f>
        <v>1091.4000000000001</v>
      </c>
      <c r="Y33" s="6">
        <f t="shared" si="27"/>
        <v>1038.4000000000001</v>
      </c>
      <c r="Z33" s="6">
        <f t="shared" si="27"/>
        <v>9.5</v>
      </c>
      <c r="AA33" s="6">
        <f t="shared" si="27"/>
        <v>20.2</v>
      </c>
      <c r="AB33" s="6">
        <f t="shared" si="27"/>
        <v>1144.0999999999999</v>
      </c>
      <c r="AC33" s="6">
        <f t="shared" si="27"/>
        <v>1109.5999999999999</v>
      </c>
      <c r="AD33" s="6">
        <f t="shared" si="27"/>
        <v>24.8</v>
      </c>
      <c r="AE33" s="140">
        <f t="shared" si="27"/>
        <v>3.8</v>
      </c>
      <c r="AF33" s="19"/>
      <c r="AG33" s="153" t="s">
        <v>31</v>
      </c>
      <c r="AH33" s="8">
        <f>(AH32*10.74)</f>
        <v>20.137499999999999</v>
      </c>
      <c r="AI33" s="8">
        <f>(AI32*2.2)</f>
        <v>15.400000000000002</v>
      </c>
      <c r="AJ33" s="8">
        <f>(AJ32*0.25)</f>
        <v>0.3125</v>
      </c>
      <c r="AK33" s="216">
        <f>AK32+AL32</f>
        <v>7</v>
      </c>
      <c r="AL33" s="217"/>
      <c r="AM33" s="14"/>
      <c r="AN33" s="32" t="s">
        <v>48</v>
      </c>
      <c r="AO33" s="33">
        <v>9.1</v>
      </c>
      <c r="AP33" s="34">
        <v>7.57</v>
      </c>
      <c r="AQ33" s="93"/>
      <c r="AR33" s="43" t="s">
        <v>43</v>
      </c>
      <c r="AS33" s="16">
        <v>0</v>
      </c>
      <c r="AT33" s="2" t="s">
        <v>46</v>
      </c>
      <c r="AU33" s="49">
        <v>0.47</v>
      </c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</row>
    <row r="34" spans="1:81" ht="19.5" customHeight="1" thickBot="1" x14ac:dyDescent="0.35">
      <c r="A34" s="221"/>
      <c r="B34" s="109" t="s">
        <v>3</v>
      </c>
      <c r="C34" s="119">
        <f t="shared" ref="C34:J34" si="28">C32-C33</f>
        <v>0</v>
      </c>
      <c r="D34" s="119">
        <f t="shared" si="28"/>
        <v>0</v>
      </c>
      <c r="E34" s="119">
        <f t="shared" si="28"/>
        <v>0</v>
      </c>
      <c r="F34" s="120">
        <f t="shared" si="28"/>
        <v>0</v>
      </c>
      <c r="G34" s="119">
        <f t="shared" si="28"/>
        <v>709500</v>
      </c>
      <c r="H34" s="119">
        <f t="shared" si="28"/>
        <v>7262</v>
      </c>
      <c r="I34" s="119">
        <f t="shared" si="28"/>
        <v>32230</v>
      </c>
      <c r="J34" s="120">
        <f t="shared" si="28"/>
        <v>27220</v>
      </c>
      <c r="K34" s="254"/>
      <c r="L34" s="239"/>
      <c r="M34" s="239"/>
      <c r="N34" s="239"/>
      <c r="O34" s="224"/>
      <c r="P34" s="224"/>
      <c r="Q34" s="73" t="s">
        <v>3</v>
      </c>
      <c r="R34" s="55">
        <f>R32-R33</f>
        <v>867800</v>
      </c>
      <c r="S34" s="83"/>
      <c r="T34" s="208"/>
      <c r="U34" s="257"/>
      <c r="V34" s="83"/>
      <c r="W34" s="63" t="s">
        <v>3</v>
      </c>
      <c r="X34" s="65">
        <f>X32-X33</f>
        <v>0</v>
      </c>
      <c r="Y34" s="65">
        <f t="shared" ref="Y34:AE34" si="29">Y32-Y33</f>
        <v>8.6999999999998181</v>
      </c>
      <c r="Z34" s="65">
        <f t="shared" si="29"/>
        <v>0.19999999999999929</v>
      </c>
      <c r="AA34" s="65">
        <f t="shared" si="29"/>
        <v>0</v>
      </c>
      <c r="AB34" s="65">
        <f t="shared" si="29"/>
        <v>0</v>
      </c>
      <c r="AC34" s="65">
        <f t="shared" si="29"/>
        <v>9.1000000000001364</v>
      </c>
      <c r="AD34" s="65">
        <f t="shared" si="29"/>
        <v>0.19999999999999929</v>
      </c>
      <c r="AE34" s="142">
        <f t="shared" si="29"/>
        <v>0</v>
      </c>
      <c r="AF34" s="19"/>
      <c r="AG34" s="154" t="s">
        <v>33</v>
      </c>
      <c r="AH34" s="152">
        <f>(AH33)/((K32/1000000)*8.34)</f>
        <v>3.403197104050375</v>
      </c>
      <c r="AI34" s="152">
        <f>(AI33)/((K32/1000000)*8.34)</f>
        <v>2.6025691075046944</v>
      </c>
      <c r="AJ34" s="152">
        <f>(AJ33)/((K32/1000000)*8.34)</f>
        <v>5.2811873123066032E-2</v>
      </c>
      <c r="AK34" s="218">
        <f>(AK33)/((K32/1000000)*8.34)</f>
        <v>1.182985957956679</v>
      </c>
      <c r="AL34" s="219"/>
      <c r="AM34" s="14"/>
      <c r="AN34" s="85"/>
      <c r="AO34" s="17"/>
      <c r="AP34" s="17"/>
      <c r="AQ34" s="93"/>
      <c r="AR34" s="155" t="s">
        <v>64</v>
      </c>
      <c r="AS34" s="130">
        <v>2.11</v>
      </c>
      <c r="AT34" s="156" t="s">
        <v>63</v>
      </c>
      <c r="AU34" s="48">
        <v>3.5000000000000003E-2</v>
      </c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</row>
    <row r="35" spans="1:81" ht="2.1" customHeight="1" thickBot="1" x14ac:dyDescent="0.3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86"/>
      <c r="T35" s="1"/>
      <c r="U35" s="129"/>
      <c r="V35" s="89"/>
      <c r="W35" s="3"/>
      <c r="X35" s="144"/>
      <c r="Y35" s="144"/>
      <c r="Z35" s="144"/>
      <c r="AA35" s="144"/>
      <c r="AB35" s="144"/>
      <c r="AC35" s="144"/>
      <c r="AD35" s="144"/>
      <c r="AE35" s="144"/>
      <c r="AF35" s="1"/>
      <c r="AG35" s="1"/>
      <c r="AH35" s="1"/>
      <c r="AI35" s="1"/>
      <c r="AJ35" s="1"/>
      <c r="AK35" s="1"/>
      <c r="AL35" s="1"/>
      <c r="AM35" s="86"/>
      <c r="AN35" s="86"/>
      <c r="AO35" s="1"/>
      <c r="AP35" s="1"/>
      <c r="AQ35" s="86"/>
      <c r="AR35" s="9"/>
      <c r="AS35" s="9"/>
      <c r="AT35" s="9"/>
      <c r="AU35" s="9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</row>
    <row r="36" spans="1:81" ht="18.75" customHeight="1" x14ac:dyDescent="0.3">
      <c r="A36" s="197">
        <v>9</v>
      </c>
      <c r="B36" s="110" t="s">
        <v>54</v>
      </c>
      <c r="C36" s="115">
        <v>81087500</v>
      </c>
      <c r="D36" s="50">
        <v>725239</v>
      </c>
      <c r="E36" s="50">
        <v>1521680</v>
      </c>
      <c r="F36" s="52">
        <v>2847290</v>
      </c>
      <c r="G36" s="115">
        <v>77136200</v>
      </c>
      <c r="H36" s="50">
        <v>645993</v>
      </c>
      <c r="I36" s="50">
        <v>2407830</v>
      </c>
      <c r="J36" s="52">
        <v>3857930</v>
      </c>
      <c r="K36" s="252">
        <f>C38+G38</f>
        <v>811200</v>
      </c>
      <c r="L36" s="237"/>
      <c r="M36" s="236">
        <f>D38+E38+F38+H38+I38+J38</f>
        <v>7257</v>
      </c>
      <c r="N36" s="237"/>
      <c r="O36" s="222">
        <f>M36+K36</f>
        <v>818457</v>
      </c>
      <c r="P36" s="222"/>
      <c r="Q36" s="56" t="s">
        <v>10</v>
      </c>
      <c r="R36" s="52">
        <v>920338600</v>
      </c>
      <c r="S36" s="82"/>
      <c r="T36" s="206">
        <v>0.01</v>
      </c>
      <c r="U36" s="255">
        <v>1.02</v>
      </c>
      <c r="V36" s="82"/>
      <c r="W36" s="151" t="s">
        <v>10</v>
      </c>
      <c r="X36" s="60">
        <v>1091.4000000000001</v>
      </c>
      <c r="Y36" s="60">
        <v>1057</v>
      </c>
      <c r="Z36" s="60">
        <v>9.6999999999999993</v>
      </c>
      <c r="AA36" s="60">
        <v>20.3</v>
      </c>
      <c r="AB36" s="60">
        <v>1144.4000000000001</v>
      </c>
      <c r="AC36" s="60">
        <v>1128.9000000000001</v>
      </c>
      <c r="AD36" s="60">
        <v>25</v>
      </c>
      <c r="AE36" s="141">
        <v>3.8</v>
      </c>
      <c r="AF36" s="19"/>
      <c r="AG36" s="151" t="s">
        <v>34</v>
      </c>
      <c r="AH36" s="22">
        <v>3</v>
      </c>
      <c r="AI36" s="22">
        <v>7.9375</v>
      </c>
      <c r="AJ36" s="22">
        <v>1.5</v>
      </c>
      <c r="AK36" s="22">
        <v>9</v>
      </c>
      <c r="AL36" s="23">
        <v>0</v>
      </c>
      <c r="AM36" s="92"/>
      <c r="AN36" s="98" t="s">
        <v>47</v>
      </c>
      <c r="AO36" s="30">
        <v>10.3</v>
      </c>
      <c r="AP36" s="31">
        <v>7.19</v>
      </c>
      <c r="AQ36" s="93"/>
      <c r="AR36" s="41" t="s">
        <v>44</v>
      </c>
      <c r="AS36" s="77">
        <v>0</v>
      </c>
      <c r="AT36" s="42" t="s">
        <v>45</v>
      </c>
      <c r="AU36" s="78">
        <v>4.2999999999999997E-2</v>
      </c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</row>
    <row r="37" spans="1:81" ht="19.5" customHeight="1" thickBot="1" x14ac:dyDescent="0.35">
      <c r="A37" s="220"/>
      <c r="B37" s="111" t="s">
        <v>53</v>
      </c>
      <c r="C37" s="116">
        <f t="shared" ref="C37:J37" si="30">C32</f>
        <v>81087500</v>
      </c>
      <c r="D37" s="117">
        <f t="shared" si="30"/>
        <v>725239</v>
      </c>
      <c r="E37" s="117">
        <f t="shared" si="30"/>
        <v>1521680</v>
      </c>
      <c r="F37" s="118">
        <f t="shared" si="30"/>
        <v>2847290</v>
      </c>
      <c r="G37" s="116">
        <f t="shared" si="30"/>
        <v>76325000</v>
      </c>
      <c r="H37" s="117">
        <f t="shared" si="30"/>
        <v>638736</v>
      </c>
      <c r="I37" s="117">
        <f t="shared" si="30"/>
        <v>2407830</v>
      </c>
      <c r="J37" s="118">
        <f t="shared" si="30"/>
        <v>3857930</v>
      </c>
      <c r="K37" s="253"/>
      <c r="L37" s="238"/>
      <c r="M37" s="238"/>
      <c r="N37" s="238"/>
      <c r="O37" s="223"/>
      <c r="P37" s="223"/>
      <c r="Q37" s="20" t="s">
        <v>11</v>
      </c>
      <c r="R37" s="53">
        <f>R32</f>
        <v>919503500</v>
      </c>
      <c r="S37" s="82"/>
      <c r="T37" s="207"/>
      <c r="U37" s="256"/>
      <c r="V37" s="82"/>
      <c r="W37" s="153" t="s">
        <v>11</v>
      </c>
      <c r="X37" s="6">
        <f t="shared" ref="X37:AE37" si="31">X32</f>
        <v>1091.4000000000001</v>
      </c>
      <c r="Y37" s="6">
        <f t="shared" si="31"/>
        <v>1047.0999999999999</v>
      </c>
      <c r="Z37" s="6">
        <f t="shared" si="31"/>
        <v>9.6999999999999993</v>
      </c>
      <c r="AA37" s="6">
        <f t="shared" si="31"/>
        <v>20.2</v>
      </c>
      <c r="AB37" s="6">
        <f t="shared" si="31"/>
        <v>1144.0999999999999</v>
      </c>
      <c r="AC37" s="6">
        <f t="shared" si="31"/>
        <v>1118.7</v>
      </c>
      <c r="AD37" s="6">
        <f t="shared" si="31"/>
        <v>25</v>
      </c>
      <c r="AE37" s="140">
        <f t="shared" si="31"/>
        <v>3.8</v>
      </c>
      <c r="AF37" s="19"/>
      <c r="AG37" s="153" t="s">
        <v>31</v>
      </c>
      <c r="AH37" s="8">
        <f>(AH36*10.74)</f>
        <v>32.22</v>
      </c>
      <c r="AI37" s="8">
        <f>(AI36*2.2)</f>
        <v>17.462500000000002</v>
      </c>
      <c r="AJ37" s="8">
        <f>(AJ36*0.25)</f>
        <v>0.375</v>
      </c>
      <c r="AK37" s="216">
        <f>AK36+AL36</f>
        <v>9</v>
      </c>
      <c r="AL37" s="217"/>
      <c r="AM37" s="14"/>
      <c r="AN37" s="32" t="s">
        <v>48</v>
      </c>
      <c r="AO37" s="33">
        <v>10</v>
      </c>
      <c r="AP37" s="34">
        <v>7.64</v>
      </c>
      <c r="AQ37" s="93"/>
      <c r="AR37" s="43" t="s">
        <v>43</v>
      </c>
      <c r="AS37" s="16">
        <v>0</v>
      </c>
      <c r="AT37" s="2" t="s">
        <v>46</v>
      </c>
      <c r="AU37" s="49">
        <v>0.874</v>
      </c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</row>
    <row r="38" spans="1:81" ht="19.5" customHeight="1" thickBot="1" x14ac:dyDescent="0.35">
      <c r="A38" s="221"/>
      <c r="B38" s="109" t="s">
        <v>3</v>
      </c>
      <c r="C38" s="119">
        <f t="shared" ref="C38:J38" si="32">C36-C37</f>
        <v>0</v>
      </c>
      <c r="D38" s="119">
        <f t="shared" si="32"/>
        <v>0</v>
      </c>
      <c r="E38" s="119">
        <f t="shared" si="32"/>
        <v>0</v>
      </c>
      <c r="F38" s="120">
        <f t="shared" si="32"/>
        <v>0</v>
      </c>
      <c r="G38" s="119">
        <f t="shared" si="32"/>
        <v>811200</v>
      </c>
      <c r="H38" s="119">
        <f t="shared" si="32"/>
        <v>7257</v>
      </c>
      <c r="I38" s="119">
        <f t="shared" si="32"/>
        <v>0</v>
      </c>
      <c r="J38" s="120">
        <f t="shared" si="32"/>
        <v>0</v>
      </c>
      <c r="K38" s="254"/>
      <c r="L38" s="239"/>
      <c r="M38" s="239"/>
      <c r="N38" s="239"/>
      <c r="O38" s="224"/>
      <c r="P38" s="224"/>
      <c r="Q38" s="73" t="s">
        <v>3</v>
      </c>
      <c r="R38" s="55">
        <f>R36-R37</f>
        <v>835100</v>
      </c>
      <c r="S38" s="83"/>
      <c r="T38" s="208"/>
      <c r="U38" s="257"/>
      <c r="V38" s="83"/>
      <c r="W38" s="63" t="s">
        <v>3</v>
      </c>
      <c r="X38" s="65">
        <f t="shared" ref="X38:AE38" si="33">X36-X37</f>
        <v>0</v>
      </c>
      <c r="Y38" s="65">
        <f t="shared" si="33"/>
        <v>9.9000000000000909</v>
      </c>
      <c r="Z38" s="65">
        <f t="shared" si="33"/>
        <v>0</v>
      </c>
      <c r="AA38" s="65">
        <f t="shared" si="33"/>
        <v>0.10000000000000142</v>
      </c>
      <c r="AB38" s="65">
        <f t="shared" si="33"/>
        <v>0.3000000000001819</v>
      </c>
      <c r="AC38" s="65">
        <f t="shared" si="33"/>
        <v>10.200000000000045</v>
      </c>
      <c r="AD38" s="65">
        <f t="shared" si="33"/>
        <v>0</v>
      </c>
      <c r="AE38" s="142">
        <f t="shared" si="33"/>
        <v>0</v>
      </c>
      <c r="AF38" s="19"/>
      <c r="AG38" s="154" t="s">
        <v>33</v>
      </c>
      <c r="AH38" s="152">
        <f>(AH37)/((K36/1000000)*8.34)</f>
        <v>4.7624622195734538</v>
      </c>
      <c r="AI38" s="152">
        <f>(AI37)/((K36/1000000)*8.34)</f>
        <v>2.5811451430571521</v>
      </c>
      <c r="AJ38" s="152">
        <f>(AJ37)/((K36/1000000)*8.34)</f>
        <v>5.5429029557419157E-2</v>
      </c>
      <c r="AK38" s="218">
        <f>(AK37)/((K36/1000000)*8.34)</f>
        <v>1.3302967093780598</v>
      </c>
      <c r="AL38" s="219"/>
      <c r="AM38" s="14"/>
      <c r="AN38" s="85"/>
      <c r="AO38" s="17"/>
      <c r="AP38" s="17"/>
      <c r="AQ38" s="93"/>
      <c r="AR38" s="155" t="s">
        <v>64</v>
      </c>
      <c r="AS38" s="130">
        <v>3.95</v>
      </c>
      <c r="AT38" s="156" t="s">
        <v>63</v>
      </c>
      <c r="AU38" s="48">
        <v>3.7999999999999999E-2</v>
      </c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</row>
    <row r="39" spans="1:81" ht="2.1" customHeight="1" thickBot="1" x14ac:dyDescent="0.3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86"/>
      <c r="T39" s="1"/>
      <c r="U39" s="129"/>
      <c r="V39" s="89"/>
      <c r="W39" s="3"/>
      <c r="X39" s="144"/>
      <c r="Y39" s="144"/>
      <c r="Z39" s="144"/>
      <c r="AA39" s="144"/>
      <c r="AB39" s="144"/>
      <c r="AC39" s="144"/>
      <c r="AD39" s="144"/>
      <c r="AE39" s="144"/>
      <c r="AF39" s="1"/>
      <c r="AG39" s="1"/>
      <c r="AH39" s="1"/>
      <c r="AI39" s="1"/>
      <c r="AJ39" s="1"/>
      <c r="AK39" s="1"/>
      <c r="AL39" s="1"/>
      <c r="AM39" s="86"/>
      <c r="AN39" s="86"/>
      <c r="AO39" s="1"/>
      <c r="AP39" s="1"/>
      <c r="AQ39" s="86"/>
      <c r="AR39" s="9"/>
      <c r="AS39" s="9"/>
      <c r="AT39" s="9"/>
      <c r="AU39" s="9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</row>
    <row r="40" spans="1:81" ht="18.75" customHeight="1" x14ac:dyDescent="0.3">
      <c r="A40" s="197">
        <v>10</v>
      </c>
      <c r="B40" s="110" t="s">
        <v>54</v>
      </c>
      <c r="C40" s="115">
        <v>81087500</v>
      </c>
      <c r="D40" s="50">
        <v>725239</v>
      </c>
      <c r="E40" s="50">
        <v>1521680</v>
      </c>
      <c r="F40" s="52">
        <v>2847290</v>
      </c>
      <c r="G40" s="115">
        <v>77915200</v>
      </c>
      <c r="H40" s="50">
        <v>653280</v>
      </c>
      <c r="I40" s="50">
        <v>2440040</v>
      </c>
      <c r="J40" s="52">
        <v>3922990</v>
      </c>
      <c r="K40" s="252">
        <f>C42+G42</f>
        <v>779000</v>
      </c>
      <c r="L40" s="237"/>
      <c r="M40" s="236">
        <f>D42+E42+F42+H42+I42+J42</f>
        <v>104557</v>
      </c>
      <c r="N40" s="237"/>
      <c r="O40" s="222">
        <f>M40+K40</f>
        <v>883557</v>
      </c>
      <c r="P40" s="222"/>
      <c r="Q40" s="56" t="s">
        <v>10</v>
      </c>
      <c r="R40" s="52">
        <v>921209200</v>
      </c>
      <c r="S40" s="82"/>
      <c r="T40" s="206">
        <v>0.2</v>
      </c>
      <c r="U40" s="255">
        <v>1.07</v>
      </c>
      <c r="V40" s="82"/>
      <c r="W40" s="151" t="s">
        <v>10</v>
      </c>
      <c r="X40" s="60">
        <v>1091.4000000000001</v>
      </c>
      <c r="Y40" s="60">
        <v>1066.5</v>
      </c>
      <c r="Z40" s="60">
        <v>9.8000000000000007</v>
      </c>
      <c r="AA40" s="60">
        <v>20.5</v>
      </c>
      <c r="AB40" s="60">
        <v>1144.4000000000001</v>
      </c>
      <c r="AC40" s="60">
        <v>1139.2</v>
      </c>
      <c r="AD40" s="60">
        <v>25.2</v>
      </c>
      <c r="AE40" s="141">
        <v>3.8</v>
      </c>
      <c r="AF40" s="19"/>
      <c r="AG40" s="151" t="s">
        <v>34</v>
      </c>
      <c r="AH40" s="22">
        <v>2.0625</v>
      </c>
      <c r="AI40" s="22">
        <v>7.5</v>
      </c>
      <c r="AJ40" s="22">
        <v>1.5</v>
      </c>
      <c r="AK40" s="22">
        <v>0</v>
      </c>
      <c r="AL40" s="23">
        <v>8</v>
      </c>
      <c r="AM40" s="92"/>
      <c r="AN40" s="98" t="s">
        <v>47</v>
      </c>
      <c r="AO40" s="30">
        <v>9.5</v>
      </c>
      <c r="AP40" s="31">
        <v>7.31</v>
      </c>
      <c r="AQ40" s="93"/>
      <c r="AR40" s="41" t="s">
        <v>44</v>
      </c>
      <c r="AS40" s="77">
        <v>0</v>
      </c>
      <c r="AT40" s="42" t="s">
        <v>45</v>
      </c>
      <c r="AU40" s="78">
        <v>4.1000000000000002E-2</v>
      </c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</row>
    <row r="41" spans="1:81" ht="19.5" customHeight="1" thickBot="1" x14ac:dyDescent="0.35">
      <c r="A41" s="220"/>
      <c r="B41" s="111" t="s">
        <v>53</v>
      </c>
      <c r="C41" s="116">
        <f t="shared" ref="C41:J41" si="34">C36</f>
        <v>81087500</v>
      </c>
      <c r="D41" s="117">
        <f t="shared" si="34"/>
        <v>725239</v>
      </c>
      <c r="E41" s="117">
        <f t="shared" si="34"/>
        <v>1521680</v>
      </c>
      <c r="F41" s="118">
        <f t="shared" si="34"/>
        <v>2847290</v>
      </c>
      <c r="G41" s="116">
        <f t="shared" si="34"/>
        <v>77136200</v>
      </c>
      <c r="H41" s="117">
        <f t="shared" si="34"/>
        <v>645993</v>
      </c>
      <c r="I41" s="117">
        <f t="shared" si="34"/>
        <v>2407830</v>
      </c>
      <c r="J41" s="118">
        <f t="shared" si="34"/>
        <v>3857930</v>
      </c>
      <c r="K41" s="253"/>
      <c r="L41" s="238"/>
      <c r="M41" s="238"/>
      <c r="N41" s="238"/>
      <c r="O41" s="223"/>
      <c r="P41" s="223"/>
      <c r="Q41" s="20" t="s">
        <v>11</v>
      </c>
      <c r="R41" s="53">
        <f>R36</f>
        <v>920338600</v>
      </c>
      <c r="S41" s="82"/>
      <c r="T41" s="207"/>
      <c r="U41" s="256"/>
      <c r="V41" s="82"/>
      <c r="W41" s="153" t="s">
        <v>11</v>
      </c>
      <c r="X41" s="6">
        <f t="shared" ref="X41:AE41" si="35">X36</f>
        <v>1091.4000000000001</v>
      </c>
      <c r="Y41" s="6">
        <f t="shared" si="35"/>
        <v>1057</v>
      </c>
      <c r="Z41" s="6">
        <f t="shared" si="35"/>
        <v>9.6999999999999993</v>
      </c>
      <c r="AA41" s="6">
        <f t="shared" si="35"/>
        <v>20.3</v>
      </c>
      <c r="AB41" s="6">
        <f t="shared" si="35"/>
        <v>1144.4000000000001</v>
      </c>
      <c r="AC41" s="6">
        <f t="shared" si="35"/>
        <v>1128.9000000000001</v>
      </c>
      <c r="AD41" s="6">
        <f t="shared" si="35"/>
        <v>25</v>
      </c>
      <c r="AE41" s="140">
        <f t="shared" si="35"/>
        <v>3.8</v>
      </c>
      <c r="AF41" s="19"/>
      <c r="AG41" s="153" t="s">
        <v>31</v>
      </c>
      <c r="AH41" s="8">
        <f>(AH40*10.74)</f>
        <v>22.151250000000001</v>
      </c>
      <c r="AI41" s="8">
        <f>(AI40*2.2)</f>
        <v>16.5</v>
      </c>
      <c r="AJ41" s="8">
        <f>(AJ40*0.25)</f>
        <v>0.375</v>
      </c>
      <c r="AK41" s="216">
        <f>AK40+AL40</f>
        <v>8</v>
      </c>
      <c r="AL41" s="217"/>
      <c r="AM41" s="14"/>
      <c r="AN41" s="32" t="s">
        <v>48</v>
      </c>
      <c r="AO41" s="33">
        <v>9.9</v>
      </c>
      <c r="AP41" s="34">
        <v>7.69</v>
      </c>
      <c r="AQ41" s="93"/>
      <c r="AR41" s="43" t="s">
        <v>43</v>
      </c>
      <c r="AS41" s="16">
        <v>0</v>
      </c>
      <c r="AT41" s="2" t="s">
        <v>46</v>
      </c>
      <c r="AU41" s="49">
        <v>0.57199999999999995</v>
      </c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</row>
    <row r="42" spans="1:81" ht="19.5" customHeight="1" thickBot="1" x14ac:dyDescent="0.35">
      <c r="A42" s="221"/>
      <c r="B42" s="109" t="s">
        <v>3</v>
      </c>
      <c r="C42" s="119">
        <f t="shared" ref="C42:J42" si="36">C40-C41</f>
        <v>0</v>
      </c>
      <c r="D42" s="119">
        <f t="shared" si="36"/>
        <v>0</v>
      </c>
      <c r="E42" s="119">
        <f t="shared" si="36"/>
        <v>0</v>
      </c>
      <c r="F42" s="120">
        <f t="shared" si="36"/>
        <v>0</v>
      </c>
      <c r="G42" s="119">
        <f t="shared" si="36"/>
        <v>779000</v>
      </c>
      <c r="H42" s="119">
        <f t="shared" si="36"/>
        <v>7287</v>
      </c>
      <c r="I42" s="119">
        <f t="shared" si="36"/>
        <v>32210</v>
      </c>
      <c r="J42" s="120">
        <f t="shared" si="36"/>
        <v>65060</v>
      </c>
      <c r="K42" s="254"/>
      <c r="L42" s="239"/>
      <c r="M42" s="239"/>
      <c r="N42" s="239"/>
      <c r="O42" s="224"/>
      <c r="P42" s="224"/>
      <c r="Q42" s="73" t="s">
        <v>3</v>
      </c>
      <c r="R42" s="55">
        <f>R40-R41</f>
        <v>870600</v>
      </c>
      <c r="S42" s="83"/>
      <c r="T42" s="208"/>
      <c r="U42" s="257"/>
      <c r="V42" s="83"/>
      <c r="W42" s="63" t="s">
        <v>3</v>
      </c>
      <c r="X42" s="65">
        <f t="shared" ref="X42:AE42" si="37">X40-X41</f>
        <v>0</v>
      </c>
      <c r="Y42" s="65">
        <f t="shared" si="37"/>
        <v>9.5</v>
      </c>
      <c r="Z42" s="65">
        <f t="shared" si="37"/>
        <v>0.10000000000000142</v>
      </c>
      <c r="AA42" s="65">
        <f t="shared" si="37"/>
        <v>0.19999999999999929</v>
      </c>
      <c r="AB42" s="65">
        <f t="shared" si="37"/>
        <v>0</v>
      </c>
      <c r="AC42" s="65">
        <f t="shared" si="37"/>
        <v>10.299999999999955</v>
      </c>
      <c r="AD42" s="65">
        <f t="shared" si="37"/>
        <v>0.19999999999999929</v>
      </c>
      <c r="AE42" s="142">
        <f t="shared" si="37"/>
        <v>0</v>
      </c>
      <c r="AF42" s="19"/>
      <c r="AG42" s="154" t="s">
        <v>33</v>
      </c>
      <c r="AH42" s="152">
        <f>(AH41)/((K40/1000000)*8.34)</f>
        <v>3.4095316814584278</v>
      </c>
      <c r="AI42" s="152">
        <f>(AI41)/((K40/1000000)*8.34)</f>
        <v>2.539688403320989</v>
      </c>
      <c r="AJ42" s="152">
        <f>(AJ41)/((K40/1000000)*8.34)</f>
        <v>5.7720190984567932E-2</v>
      </c>
      <c r="AK42" s="218">
        <f>(AK41)/((K40/1000000)*8.34)</f>
        <v>1.2313640743374492</v>
      </c>
      <c r="AL42" s="219"/>
      <c r="AM42" s="14"/>
      <c r="AN42" s="85"/>
      <c r="AO42" s="17"/>
      <c r="AP42" s="17"/>
      <c r="AQ42" s="93"/>
      <c r="AR42" s="155" t="s">
        <v>64</v>
      </c>
      <c r="AS42" s="130">
        <v>2.71</v>
      </c>
      <c r="AT42" s="156" t="s">
        <v>63</v>
      </c>
      <c r="AU42" s="48">
        <v>3.5999999999999997E-2</v>
      </c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</row>
    <row r="43" spans="1:81" ht="2.1" customHeight="1" thickBot="1" x14ac:dyDescent="0.3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86"/>
      <c r="T43" s="1"/>
      <c r="U43" s="129"/>
      <c r="V43" s="89"/>
      <c r="W43" s="3"/>
      <c r="X43" s="144"/>
      <c r="Y43" s="144"/>
      <c r="Z43" s="144"/>
      <c r="AA43" s="144"/>
      <c r="AB43" s="144"/>
      <c r="AC43" s="144"/>
      <c r="AD43" s="144"/>
      <c r="AE43" s="144"/>
      <c r="AF43" s="1"/>
      <c r="AG43" s="1"/>
      <c r="AH43" s="1"/>
      <c r="AI43" s="1"/>
      <c r="AJ43" s="1"/>
      <c r="AK43" s="1"/>
      <c r="AL43" s="1"/>
      <c r="AM43" s="86"/>
      <c r="AN43" s="86"/>
      <c r="AO43" s="1"/>
      <c r="AP43" s="1"/>
      <c r="AQ43" s="86"/>
      <c r="AR43" s="9"/>
      <c r="AS43" s="9"/>
      <c r="AT43" s="9"/>
      <c r="AU43" s="9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</row>
    <row r="44" spans="1:81" ht="18.75" customHeight="1" x14ac:dyDescent="0.3">
      <c r="A44" s="197">
        <v>11</v>
      </c>
      <c r="B44" s="110" t="s">
        <v>54</v>
      </c>
      <c r="C44" s="115">
        <v>81087500</v>
      </c>
      <c r="D44" s="50">
        <v>725239</v>
      </c>
      <c r="E44" s="50">
        <v>1521680</v>
      </c>
      <c r="F44" s="52">
        <v>2847290</v>
      </c>
      <c r="G44" s="115">
        <v>78812400</v>
      </c>
      <c r="H44" s="50">
        <v>667854</v>
      </c>
      <c r="I44" s="50">
        <v>2472420</v>
      </c>
      <c r="J44" s="52">
        <v>3973500</v>
      </c>
      <c r="K44" s="252">
        <f>C46+G46</f>
        <v>897200</v>
      </c>
      <c r="L44" s="237"/>
      <c r="M44" s="236">
        <f>D46+E46+F46+H46+I46+J46</f>
        <v>97464</v>
      </c>
      <c r="N44" s="237"/>
      <c r="O44" s="222">
        <f>M44+K44</f>
        <v>994664</v>
      </c>
      <c r="P44" s="222"/>
      <c r="Q44" s="56" t="s">
        <v>10</v>
      </c>
      <c r="R44" s="52">
        <v>922145600</v>
      </c>
      <c r="S44" s="82"/>
      <c r="T44" s="206">
        <v>0.35</v>
      </c>
      <c r="U44" s="255">
        <v>1.06</v>
      </c>
      <c r="V44" s="82"/>
      <c r="W44" s="151" t="s">
        <v>10</v>
      </c>
      <c r="X44" s="60">
        <v>1091.4000000000001</v>
      </c>
      <c r="Y44" s="60">
        <v>1077.5</v>
      </c>
      <c r="Z44" s="60">
        <v>10</v>
      </c>
      <c r="AA44" s="60">
        <v>20.7</v>
      </c>
      <c r="AB44" s="60">
        <v>1144.4000000000001</v>
      </c>
      <c r="AC44" s="60">
        <v>1151</v>
      </c>
      <c r="AD44" s="60">
        <v>25.4</v>
      </c>
      <c r="AE44" s="141">
        <v>3.8</v>
      </c>
      <c r="AF44" s="19"/>
      <c r="AG44" s="151" t="s">
        <v>34</v>
      </c>
      <c r="AH44" s="22">
        <v>2.25</v>
      </c>
      <c r="AI44" s="22">
        <v>8.75</v>
      </c>
      <c r="AJ44" s="22">
        <v>1.9375</v>
      </c>
      <c r="AK44" s="22">
        <v>10</v>
      </c>
      <c r="AL44" s="23">
        <v>0</v>
      </c>
      <c r="AM44" s="92"/>
      <c r="AN44" s="98" t="s">
        <v>47</v>
      </c>
      <c r="AO44" s="30">
        <v>9.3000000000000007</v>
      </c>
      <c r="AP44" s="31">
        <v>7.18</v>
      </c>
      <c r="AQ44" s="93"/>
      <c r="AR44" s="41" t="s">
        <v>44</v>
      </c>
      <c r="AS44" s="77">
        <v>0</v>
      </c>
      <c r="AT44" s="42" t="s">
        <v>45</v>
      </c>
      <c r="AU44" s="78">
        <v>4.2000000000000003E-2</v>
      </c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</row>
    <row r="45" spans="1:81" ht="19.5" customHeight="1" thickBot="1" x14ac:dyDescent="0.35">
      <c r="A45" s="220"/>
      <c r="B45" s="111" t="s">
        <v>53</v>
      </c>
      <c r="C45" s="116">
        <f t="shared" ref="C45:J45" si="38">C40</f>
        <v>81087500</v>
      </c>
      <c r="D45" s="117">
        <f t="shared" si="38"/>
        <v>725239</v>
      </c>
      <c r="E45" s="117">
        <f t="shared" si="38"/>
        <v>1521680</v>
      </c>
      <c r="F45" s="118">
        <f t="shared" si="38"/>
        <v>2847290</v>
      </c>
      <c r="G45" s="116">
        <f t="shared" si="38"/>
        <v>77915200</v>
      </c>
      <c r="H45" s="117">
        <f t="shared" si="38"/>
        <v>653280</v>
      </c>
      <c r="I45" s="117">
        <f t="shared" si="38"/>
        <v>2440040</v>
      </c>
      <c r="J45" s="118">
        <f t="shared" si="38"/>
        <v>3922990</v>
      </c>
      <c r="K45" s="253"/>
      <c r="L45" s="238"/>
      <c r="M45" s="238"/>
      <c r="N45" s="238"/>
      <c r="O45" s="223"/>
      <c r="P45" s="223"/>
      <c r="Q45" s="20" t="s">
        <v>11</v>
      </c>
      <c r="R45" s="53">
        <f>R40</f>
        <v>921209200</v>
      </c>
      <c r="S45" s="82"/>
      <c r="T45" s="207"/>
      <c r="U45" s="256"/>
      <c r="V45" s="82"/>
      <c r="W45" s="153" t="s">
        <v>11</v>
      </c>
      <c r="X45" s="6">
        <f t="shared" ref="X45:AE45" si="39">X40</f>
        <v>1091.4000000000001</v>
      </c>
      <c r="Y45" s="6">
        <f t="shared" si="39"/>
        <v>1066.5</v>
      </c>
      <c r="Z45" s="6">
        <f t="shared" si="39"/>
        <v>9.8000000000000007</v>
      </c>
      <c r="AA45" s="6">
        <f t="shared" si="39"/>
        <v>20.5</v>
      </c>
      <c r="AB45" s="6">
        <f t="shared" si="39"/>
        <v>1144.4000000000001</v>
      </c>
      <c r="AC45" s="6">
        <f t="shared" si="39"/>
        <v>1139.2</v>
      </c>
      <c r="AD45" s="6">
        <f t="shared" si="39"/>
        <v>25.2</v>
      </c>
      <c r="AE45" s="140">
        <f t="shared" si="39"/>
        <v>3.8</v>
      </c>
      <c r="AF45" s="19"/>
      <c r="AG45" s="153" t="s">
        <v>31</v>
      </c>
      <c r="AH45" s="8">
        <f>(AH44*10.74)</f>
        <v>24.164999999999999</v>
      </c>
      <c r="AI45" s="8">
        <f>(AI44*2.2)</f>
        <v>19.25</v>
      </c>
      <c r="AJ45" s="8">
        <f>(AJ44*0.25)</f>
        <v>0.484375</v>
      </c>
      <c r="AK45" s="216">
        <f>AK44+AL44</f>
        <v>10</v>
      </c>
      <c r="AL45" s="217"/>
      <c r="AM45" s="14"/>
      <c r="AN45" s="32" t="s">
        <v>48</v>
      </c>
      <c r="AO45" s="33">
        <v>9.9</v>
      </c>
      <c r="AP45" s="34">
        <v>7.56</v>
      </c>
      <c r="AQ45" s="93"/>
      <c r="AR45" s="43" t="s">
        <v>43</v>
      </c>
      <c r="AS45" s="16">
        <v>0</v>
      </c>
      <c r="AT45" s="2" t="s">
        <v>46</v>
      </c>
      <c r="AU45" s="49">
        <v>0.66700000000000004</v>
      </c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</row>
    <row r="46" spans="1:81" ht="19.5" customHeight="1" thickBot="1" x14ac:dyDescent="0.35">
      <c r="A46" s="221"/>
      <c r="B46" s="109" t="s">
        <v>3</v>
      </c>
      <c r="C46" s="119">
        <f t="shared" ref="C46:J46" si="40">C44-C45</f>
        <v>0</v>
      </c>
      <c r="D46" s="119">
        <f t="shared" si="40"/>
        <v>0</v>
      </c>
      <c r="E46" s="119">
        <f t="shared" si="40"/>
        <v>0</v>
      </c>
      <c r="F46" s="120">
        <f t="shared" si="40"/>
        <v>0</v>
      </c>
      <c r="G46" s="119">
        <f t="shared" si="40"/>
        <v>897200</v>
      </c>
      <c r="H46" s="119">
        <f t="shared" si="40"/>
        <v>14574</v>
      </c>
      <c r="I46" s="119">
        <f t="shared" si="40"/>
        <v>32380</v>
      </c>
      <c r="J46" s="120">
        <f t="shared" si="40"/>
        <v>50510</v>
      </c>
      <c r="K46" s="254"/>
      <c r="L46" s="239"/>
      <c r="M46" s="239"/>
      <c r="N46" s="239"/>
      <c r="O46" s="224"/>
      <c r="P46" s="224"/>
      <c r="Q46" s="73" t="s">
        <v>3</v>
      </c>
      <c r="R46" s="55">
        <f>R44-R45</f>
        <v>936400</v>
      </c>
      <c r="S46" s="83"/>
      <c r="T46" s="208"/>
      <c r="U46" s="257"/>
      <c r="V46" s="83"/>
      <c r="W46" s="63" t="s">
        <v>3</v>
      </c>
      <c r="X46" s="65">
        <f>X44-X45</f>
        <v>0</v>
      </c>
      <c r="Y46" s="65">
        <f t="shared" ref="Y46:AE46" si="41">Y44-Y45</f>
        <v>11</v>
      </c>
      <c r="Z46" s="65">
        <f t="shared" si="41"/>
        <v>0.19999999999999929</v>
      </c>
      <c r="AA46" s="65">
        <f t="shared" si="41"/>
        <v>0.19999999999999929</v>
      </c>
      <c r="AB46" s="65">
        <f t="shared" si="41"/>
        <v>0</v>
      </c>
      <c r="AC46" s="65">
        <f t="shared" si="41"/>
        <v>11.799999999999955</v>
      </c>
      <c r="AD46" s="65">
        <f t="shared" si="41"/>
        <v>0.19999999999999929</v>
      </c>
      <c r="AE46" s="142">
        <f t="shared" si="41"/>
        <v>0</v>
      </c>
      <c r="AF46" s="19"/>
      <c r="AG46" s="154" t="s">
        <v>33</v>
      </c>
      <c r="AH46" s="152">
        <f>(AH45)/((K44/1000000)*8.34)</f>
        <v>3.2294717057383964</v>
      </c>
      <c r="AI46" s="152">
        <f>(AI45)/((K44/1000000)*8.34)</f>
        <v>2.5726186772383253</v>
      </c>
      <c r="AJ46" s="152">
        <f>(AJ45)/((K44/1000000)*8.34)</f>
        <v>6.473309983310721E-2</v>
      </c>
      <c r="AK46" s="218">
        <f>(AK45)/((K44/1000000)*8.34)</f>
        <v>1.3364252868770521</v>
      </c>
      <c r="AL46" s="219"/>
      <c r="AM46" s="14"/>
      <c r="AN46" s="85"/>
      <c r="AO46" s="17"/>
      <c r="AP46" s="17"/>
      <c r="AQ46" s="93"/>
      <c r="AR46" s="155" t="s">
        <v>64</v>
      </c>
      <c r="AS46" s="130">
        <v>2.62</v>
      </c>
      <c r="AT46" s="156" t="s">
        <v>63</v>
      </c>
      <c r="AU46" s="48">
        <v>3.6999999999999998E-2</v>
      </c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</row>
    <row r="47" spans="1:81" ht="2.1" customHeight="1" thickBot="1" x14ac:dyDescent="0.3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86"/>
      <c r="T47" s="1"/>
      <c r="U47" s="129"/>
      <c r="V47" s="89"/>
      <c r="W47" s="3"/>
      <c r="X47" s="144"/>
      <c r="Y47" s="144"/>
      <c r="Z47" s="144"/>
      <c r="AA47" s="144"/>
      <c r="AB47" s="144"/>
      <c r="AC47" s="144"/>
      <c r="AD47" s="144"/>
      <c r="AE47" s="144"/>
      <c r="AF47" s="1"/>
      <c r="AG47" s="1"/>
      <c r="AH47" s="1"/>
      <c r="AI47" s="1"/>
      <c r="AJ47" s="1"/>
      <c r="AK47" s="1"/>
      <c r="AL47" s="1"/>
      <c r="AM47" s="86"/>
      <c r="AN47" s="86"/>
      <c r="AO47" s="1"/>
      <c r="AP47" s="1"/>
      <c r="AQ47" s="86"/>
      <c r="AR47" s="9"/>
      <c r="AS47" s="9"/>
      <c r="AT47" s="9"/>
      <c r="AU47" s="9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</row>
    <row r="48" spans="1:81" ht="18.75" customHeight="1" x14ac:dyDescent="0.3">
      <c r="A48" s="197">
        <v>12</v>
      </c>
      <c r="B48" s="110" t="s">
        <v>54</v>
      </c>
      <c r="C48" s="115">
        <v>81087500</v>
      </c>
      <c r="D48" s="50">
        <v>725239</v>
      </c>
      <c r="E48" s="50">
        <v>1521680</v>
      </c>
      <c r="F48" s="52">
        <v>2847290</v>
      </c>
      <c r="G48" s="115">
        <v>79472400</v>
      </c>
      <c r="H48" s="50">
        <v>675106</v>
      </c>
      <c r="I48" s="50">
        <v>2472420</v>
      </c>
      <c r="J48" s="52">
        <v>3981620</v>
      </c>
      <c r="K48" s="252">
        <f>C50+G50</f>
        <v>660000</v>
      </c>
      <c r="L48" s="237"/>
      <c r="M48" s="236">
        <f>D50+E50+F50+H50+I50+J50</f>
        <v>15372</v>
      </c>
      <c r="N48" s="237"/>
      <c r="O48" s="200">
        <f>M48+K48</f>
        <v>675372</v>
      </c>
      <c r="P48" s="201"/>
      <c r="Q48" s="56" t="s">
        <v>10</v>
      </c>
      <c r="R48" s="52">
        <v>922901900</v>
      </c>
      <c r="S48" s="82"/>
      <c r="T48" s="206">
        <v>0.21</v>
      </c>
      <c r="U48" s="255">
        <v>1.06</v>
      </c>
      <c r="V48" s="82"/>
      <c r="W48" s="151" t="s">
        <v>10</v>
      </c>
      <c r="X48" s="60">
        <v>1091.4000000000001</v>
      </c>
      <c r="Y48" s="60">
        <v>1085.5</v>
      </c>
      <c r="Z48" s="60">
        <v>10</v>
      </c>
      <c r="AA48" s="60">
        <v>20.8</v>
      </c>
      <c r="AB48" s="60">
        <v>1144.4000000000001</v>
      </c>
      <c r="AC48" s="60">
        <v>1159.2</v>
      </c>
      <c r="AD48" s="60">
        <v>25.4</v>
      </c>
      <c r="AE48" s="141">
        <v>3.8</v>
      </c>
      <c r="AF48" s="19"/>
      <c r="AG48" s="151" t="s">
        <v>34</v>
      </c>
      <c r="AH48" s="22">
        <v>1.75</v>
      </c>
      <c r="AI48" s="22">
        <v>6.375</v>
      </c>
      <c r="AJ48" s="22">
        <v>1.125</v>
      </c>
      <c r="AK48" s="22">
        <v>7</v>
      </c>
      <c r="AL48" s="23">
        <v>0</v>
      </c>
      <c r="AM48" s="92"/>
      <c r="AN48" s="98" t="s">
        <v>47</v>
      </c>
      <c r="AO48" s="30">
        <v>9</v>
      </c>
      <c r="AP48" s="31">
        <v>7.22</v>
      </c>
      <c r="AQ48" s="93"/>
      <c r="AR48" s="41" t="s">
        <v>44</v>
      </c>
      <c r="AS48" s="77">
        <v>0</v>
      </c>
      <c r="AT48" s="42" t="s">
        <v>45</v>
      </c>
      <c r="AU48" s="78">
        <v>4.2000000000000003E-2</v>
      </c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</row>
    <row r="49" spans="1:81" ht="19.5" customHeight="1" thickBot="1" x14ac:dyDescent="0.35">
      <c r="A49" s="198"/>
      <c r="B49" s="111" t="s">
        <v>53</v>
      </c>
      <c r="C49" s="116">
        <f t="shared" ref="C49:J49" si="42">C44</f>
        <v>81087500</v>
      </c>
      <c r="D49" s="117">
        <f t="shared" si="42"/>
        <v>725239</v>
      </c>
      <c r="E49" s="117">
        <f t="shared" si="42"/>
        <v>1521680</v>
      </c>
      <c r="F49" s="118">
        <f t="shared" si="42"/>
        <v>2847290</v>
      </c>
      <c r="G49" s="116">
        <f t="shared" si="42"/>
        <v>78812400</v>
      </c>
      <c r="H49" s="117">
        <f t="shared" si="42"/>
        <v>667854</v>
      </c>
      <c r="I49" s="117">
        <f t="shared" si="42"/>
        <v>2472420</v>
      </c>
      <c r="J49" s="118">
        <f t="shared" si="42"/>
        <v>3973500</v>
      </c>
      <c r="K49" s="253"/>
      <c r="L49" s="238"/>
      <c r="M49" s="238"/>
      <c r="N49" s="238"/>
      <c r="O49" s="202"/>
      <c r="P49" s="203"/>
      <c r="Q49" s="20" t="s">
        <v>11</v>
      </c>
      <c r="R49" s="53">
        <f>R44</f>
        <v>922145600</v>
      </c>
      <c r="S49" s="82"/>
      <c r="T49" s="207"/>
      <c r="U49" s="256"/>
      <c r="V49" s="82"/>
      <c r="W49" s="153" t="s">
        <v>11</v>
      </c>
      <c r="X49" s="6">
        <f t="shared" ref="X49:AE49" si="43">X44</f>
        <v>1091.4000000000001</v>
      </c>
      <c r="Y49" s="6">
        <f t="shared" si="43"/>
        <v>1077.5</v>
      </c>
      <c r="Z49" s="6">
        <f t="shared" si="43"/>
        <v>10</v>
      </c>
      <c r="AA49" s="6">
        <f t="shared" si="43"/>
        <v>20.7</v>
      </c>
      <c r="AB49" s="6">
        <f t="shared" si="43"/>
        <v>1144.4000000000001</v>
      </c>
      <c r="AC49" s="6">
        <f t="shared" si="43"/>
        <v>1151</v>
      </c>
      <c r="AD49" s="6">
        <f t="shared" si="43"/>
        <v>25.4</v>
      </c>
      <c r="AE49" s="140">
        <f t="shared" si="43"/>
        <v>3.8</v>
      </c>
      <c r="AF49" s="19"/>
      <c r="AG49" s="153" t="s">
        <v>31</v>
      </c>
      <c r="AH49" s="8">
        <f>(AH48*10.74)</f>
        <v>18.795000000000002</v>
      </c>
      <c r="AI49" s="8">
        <f>(AI48*2.2)</f>
        <v>14.025</v>
      </c>
      <c r="AJ49" s="8">
        <f>(AJ48*0.25)</f>
        <v>0.28125</v>
      </c>
      <c r="AK49" s="209">
        <f>AK48+AL48</f>
        <v>7</v>
      </c>
      <c r="AL49" s="210"/>
      <c r="AM49" s="14"/>
      <c r="AN49" s="32" t="s">
        <v>48</v>
      </c>
      <c r="AO49" s="33">
        <v>8.6</v>
      </c>
      <c r="AP49" s="34">
        <v>7.75</v>
      </c>
      <c r="AQ49" s="93"/>
      <c r="AR49" s="43" t="s">
        <v>43</v>
      </c>
      <c r="AS49" s="16">
        <v>0</v>
      </c>
      <c r="AT49" s="2" t="s">
        <v>46</v>
      </c>
      <c r="AU49" s="49">
        <v>0.97399999999999998</v>
      </c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</row>
    <row r="50" spans="1:81" ht="19.5" customHeight="1" thickBot="1" x14ac:dyDescent="0.35">
      <c r="A50" s="199"/>
      <c r="B50" s="109" t="s">
        <v>3</v>
      </c>
      <c r="C50" s="119">
        <f t="shared" ref="C50:J50" si="44">C48-C49</f>
        <v>0</v>
      </c>
      <c r="D50" s="119">
        <f t="shared" si="44"/>
        <v>0</v>
      </c>
      <c r="E50" s="119">
        <f t="shared" si="44"/>
        <v>0</v>
      </c>
      <c r="F50" s="120">
        <f t="shared" si="44"/>
        <v>0</v>
      </c>
      <c r="G50" s="119">
        <f t="shared" si="44"/>
        <v>660000</v>
      </c>
      <c r="H50" s="119">
        <f t="shared" si="44"/>
        <v>7252</v>
      </c>
      <c r="I50" s="119">
        <f t="shared" si="44"/>
        <v>0</v>
      </c>
      <c r="J50" s="120">
        <f t="shared" si="44"/>
        <v>8120</v>
      </c>
      <c r="K50" s="254"/>
      <c r="L50" s="239"/>
      <c r="M50" s="239"/>
      <c r="N50" s="239"/>
      <c r="O50" s="204"/>
      <c r="P50" s="205"/>
      <c r="Q50" s="73" t="s">
        <v>3</v>
      </c>
      <c r="R50" s="55">
        <f>R48-R49</f>
        <v>756300</v>
      </c>
      <c r="S50" s="83"/>
      <c r="T50" s="208"/>
      <c r="U50" s="257"/>
      <c r="V50" s="83"/>
      <c r="W50" s="63" t="s">
        <v>3</v>
      </c>
      <c r="X50" s="65">
        <f>X48-X49</f>
        <v>0</v>
      </c>
      <c r="Y50" s="65">
        <f t="shared" ref="Y50:AE50" si="45">Y48-Y49</f>
        <v>8</v>
      </c>
      <c r="Z50" s="65">
        <f t="shared" si="45"/>
        <v>0</v>
      </c>
      <c r="AA50" s="65">
        <f t="shared" si="45"/>
        <v>0.10000000000000142</v>
      </c>
      <c r="AB50" s="65">
        <f t="shared" si="45"/>
        <v>0</v>
      </c>
      <c r="AC50" s="65">
        <f t="shared" si="45"/>
        <v>8.2000000000000455</v>
      </c>
      <c r="AD50" s="65">
        <f t="shared" si="45"/>
        <v>0</v>
      </c>
      <c r="AE50" s="142">
        <f t="shared" si="45"/>
        <v>0</v>
      </c>
      <c r="AF50" s="19"/>
      <c r="AG50" s="154" t="s">
        <v>33</v>
      </c>
      <c r="AH50" s="152">
        <f>(AH49)/((K48/1000000)*8.34)</f>
        <v>3.4145410943972094</v>
      </c>
      <c r="AI50" s="152">
        <f>(AI49)/((K48/1000000)*8.34)</f>
        <v>2.5479616306954433</v>
      </c>
      <c r="AJ50" s="152">
        <f>(AJ49)/((K48/1000000)*8.34)</f>
        <v>5.109548724656638E-2</v>
      </c>
      <c r="AK50" s="211">
        <f>(AK49)/((K48/1000000)*8.34)</f>
        <v>1.2717099048034299</v>
      </c>
      <c r="AL50" s="212"/>
      <c r="AM50" s="14"/>
      <c r="AN50" s="85"/>
      <c r="AO50" s="17"/>
      <c r="AP50" s="17"/>
      <c r="AQ50" s="93"/>
      <c r="AR50" s="155" t="s">
        <v>64</v>
      </c>
      <c r="AS50" s="130">
        <v>3.43</v>
      </c>
      <c r="AT50" s="156" t="s">
        <v>63</v>
      </c>
      <c r="AU50" s="48">
        <v>3.7999999999999999E-2</v>
      </c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</row>
    <row r="51" spans="1:81" ht="2.1" customHeight="1" thickBot="1" x14ac:dyDescent="0.3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86"/>
      <c r="T51" s="1"/>
      <c r="U51" s="129"/>
      <c r="V51" s="89"/>
      <c r="W51" s="3"/>
      <c r="X51" s="144"/>
      <c r="Y51" s="144"/>
      <c r="Z51" s="144"/>
      <c r="AA51" s="144"/>
      <c r="AB51" s="144"/>
      <c r="AC51" s="144"/>
      <c r="AD51" s="144"/>
      <c r="AE51" s="144"/>
      <c r="AF51" s="1"/>
      <c r="AG51" s="1"/>
      <c r="AH51" s="1"/>
      <c r="AI51" s="1"/>
      <c r="AJ51" s="1"/>
      <c r="AK51" s="1"/>
      <c r="AL51" s="1"/>
      <c r="AM51" s="86"/>
      <c r="AN51" s="86"/>
      <c r="AO51" s="1"/>
      <c r="AP51" s="1"/>
      <c r="AQ51" s="86"/>
      <c r="AR51" s="9"/>
      <c r="AS51" s="9"/>
      <c r="AT51" s="9"/>
      <c r="AU51" s="9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</row>
    <row r="52" spans="1:81" ht="18.75" customHeight="1" x14ac:dyDescent="0.3">
      <c r="A52" s="197">
        <v>13</v>
      </c>
      <c r="B52" s="110" t="s">
        <v>54</v>
      </c>
      <c r="C52" s="115">
        <v>81087500</v>
      </c>
      <c r="D52" s="50">
        <v>725239</v>
      </c>
      <c r="E52" s="50">
        <v>1521680</v>
      </c>
      <c r="F52" s="52">
        <v>2847290</v>
      </c>
      <c r="G52" s="115">
        <v>80204900</v>
      </c>
      <c r="H52" s="50">
        <v>682377</v>
      </c>
      <c r="I52" s="50">
        <v>2504920</v>
      </c>
      <c r="J52" s="52">
        <v>3981620</v>
      </c>
      <c r="K52" s="252">
        <f>C54+G54</f>
        <v>732500</v>
      </c>
      <c r="L52" s="237"/>
      <c r="M52" s="236">
        <f>D54+E54+F54+H54+I54+J54</f>
        <v>39771</v>
      </c>
      <c r="N52" s="237"/>
      <c r="O52" s="200">
        <f>M52+K52</f>
        <v>772271</v>
      </c>
      <c r="P52" s="201"/>
      <c r="Q52" s="56" t="s">
        <v>10</v>
      </c>
      <c r="R52" s="52">
        <v>923807900</v>
      </c>
      <c r="S52" s="82"/>
      <c r="T52" s="206">
        <v>0.18</v>
      </c>
      <c r="U52" s="255">
        <v>1.06</v>
      </c>
      <c r="V52" s="82"/>
      <c r="W52" s="151" t="s">
        <v>10</v>
      </c>
      <c r="X52" s="60">
        <v>1091.4000000000001</v>
      </c>
      <c r="Y52" s="60">
        <v>1094.5</v>
      </c>
      <c r="Z52" s="60">
        <v>10</v>
      </c>
      <c r="AA52" s="60">
        <v>21</v>
      </c>
      <c r="AB52" s="60">
        <v>1144.4000000000001</v>
      </c>
      <c r="AC52" s="60">
        <v>1168.5999999999999</v>
      </c>
      <c r="AD52" s="60">
        <v>25.5</v>
      </c>
      <c r="AE52" s="141">
        <v>3.8</v>
      </c>
      <c r="AF52" s="19"/>
      <c r="AG52" s="151" t="s">
        <v>34</v>
      </c>
      <c r="AH52" s="22">
        <v>2.1875</v>
      </c>
      <c r="AI52" s="22">
        <v>7</v>
      </c>
      <c r="AJ52" s="22">
        <v>1.375</v>
      </c>
      <c r="AK52" s="22">
        <v>8</v>
      </c>
      <c r="AL52" s="23">
        <v>0</v>
      </c>
      <c r="AM52" s="92"/>
      <c r="AN52" s="98" t="s">
        <v>47</v>
      </c>
      <c r="AO52" s="30">
        <v>9.3000000000000007</v>
      </c>
      <c r="AP52" s="31">
        <v>7.35</v>
      </c>
      <c r="AQ52" s="93"/>
      <c r="AR52" s="41" t="s">
        <v>44</v>
      </c>
      <c r="AS52" s="77">
        <v>0</v>
      </c>
      <c r="AT52" s="42" t="s">
        <v>45</v>
      </c>
      <c r="AU52" s="78">
        <v>0.04</v>
      </c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</row>
    <row r="53" spans="1:81" ht="19.5" customHeight="1" thickBot="1" x14ac:dyDescent="0.35">
      <c r="A53" s="198"/>
      <c r="B53" s="111" t="s">
        <v>53</v>
      </c>
      <c r="C53" s="116">
        <f t="shared" ref="C53:J53" si="46">C48</f>
        <v>81087500</v>
      </c>
      <c r="D53" s="117">
        <f t="shared" si="46"/>
        <v>725239</v>
      </c>
      <c r="E53" s="117">
        <f t="shared" si="46"/>
        <v>1521680</v>
      </c>
      <c r="F53" s="118">
        <f t="shared" si="46"/>
        <v>2847290</v>
      </c>
      <c r="G53" s="116">
        <f t="shared" si="46"/>
        <v>79472400</v>
      </c>
      <c r="H53" s="117">
        <f t="shared" si="46"/>
        <v>675106</v>
      </c>
      <c r="I53" s="117">
        <f t="shared" si="46"/>
        <v>2472420</v>
      </c>
      <c r="J53" s="118">
        <f t="shared" si="46"/>
        <v>3981620</v>
      </c>
      <c r="K53" s="253"/>
      <c r="L53" s="238"/>
      <c r="M53" s="238"/>
      <c r="N53" s="238"/>
      <c r="O53" s="202"/>
      <c r="P53" s="203"/>
      <c r="Q53" s="20" t="s">
        <v>11</v>
      </c>
      <c r="R53" s="53">
        <f>R48</f>
        <v>922901900</v>
      </c>
      <c r="S53" s="82"/>
      <c r="T53" s="207"/>
      <c r="U53" s="256"/>
      <c r="V53" s="82"/>
      <c r="W53" s="153" t="s">
        <v>11</v>
      </c>
      <c r="X53" s="6">
        <f t="shared" ref="X53:AE53" si="47">X48</f>
        <v>1091.4000000000001</v>
      </c>
      <c r="Y53" s="6">
        <f t="shared" si="47"/>
        <v>1085.5</v>
      </c>
      <c r="Z53" s="6">
        <f t="shared" si="47"/>
        <v>10</v>
      </c>
      <c r="AA53" s="6">
        <f t="shared" si="47"/>
        <v>20.8</v>
      </c>
      <c r="AB53" s="6">
        <f t="shared" si="47"/>
        <v>1144.4000000000001</v>
      </c>
      <c r="AC53" s="6">
        <f t="shared" si="47"/>
        <v>1159.2</v>
      </c>
      <c r="AD53" s="6">
        <f t="shared" si="47"/>
        <v>25.4</v>
      </c>
      <c r="AE53" s="140">
        <f t="shared" si="47"/>
        <v>3.8</v>
      </c>
      <c r="AF53" s="19"/>
      <c r="AG53" s="153" t="s">
        <v>31</v>
      </c>
      <c r="AH53" s="8">
        <f>(AH52*10.74)</f>
        <v>23.493750000000002</v>
      </c>
      <c r="AI53" s="8">
        <f>(AI52*2.2)</f>
        <v>15.400000000000002</v>
      </c>
      <c r="AJ53" s="8">
        <f>(AJ52*0.25)</f>
        <v>0.34375</v>
      </c>
      <c r="AK53" s="209">
        <f>AK52+AL52</f>
        <v>8</v>
      </c>
      <c r="AL53" s="210"/>
      <c r="AM53" s="14"/>
      <c r="AN53" s="32" t="s">
        <v>48</v>
      </c>
      <c r="AO53" s="33">
        <v>9.5</v>
      </c>
      <c r="AP53" s="34">
        <v>7.73</v>
      </c>
      <c r="AQ53" s="93"/>
      <c r="AR53" s="43" t="s">
        <v>43</v>
      </c>
      <c r="AS53" s="16">
        <v>0</v>
      </c>
      <c r="AT53" s="2" t="s">
        <v>46</v>
      </c>
      <c r="AU53" s="49">
        <v>0.93300000000000005</v>
      </c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</row>
    <row r="54" spans="1:81" ht="19.5" customHeight="1" thickBot="1" x14ac:dyDescent="0.35">
      <c r="A54" s="199"/>
      <c r="B54" s="109" t="s">
        <v>3</v>
      </c>
      <c r="C54" s="119">
        <f t="shared" ref="C54:J54" si="48">C52-C53</f>
        <v>0</v>
      </c>
      <c r="D54" s="119">
        <f t="shared" si="48"/>
        <v>0</v>
      </c>
      <c r="E54" s="119">
        <f t="shared" si="48"/>
        <v>0</v>
      </c>
      <c r="F54" s="120">
        <f t="shared" si="48"/>
        <v>0</v>
      </c>
      <c r="G54" s="119">
        <f t="shared" si="48"/>
        <v>732500</v>
      </c>
      <c r="H54" s="119">
        <f t="shared" si="48"/>
        <v>7271</v>
      </c>
      <c r="I54" s="119">
        <f t="shared" si="48"/>
        <v>32500</v>
      </c>
      <c r="J54" s="120">
        <f t="shared" si="48"/>
        <v>0</v>
      </c>
      <c r="K54" s="254"/>
      <c r="L54" s="239"/>
      <c r="M54" s="239"/>
      <c r="N54" s="239"/>
      <c r="O54" s="204"/>
      <c r="P54" s="205"/>
      <c r="Q54" s="73" t="s">
        <v>3</v>
      </c>
      <c r="R54" s="55">
        <f>R52-R53</f>
        <v>906000</v>
      </c>
      <c r="S54" s="83"/>
      <c r="T54" s="208"/>
      <c r="U54" s="257"/>
      <c r="V54" s="83"/>
      <c r="W54" s="63" t="s">
        <v>3</v>
      </c>
      <c r="X54" s="65">
        <f>X52-X53</f>
        <v>0</v>
      </c>
      <c r="Y54" s="65">
        <f t="shared" ref="Y54:AE54" si="49">Y52-Y53</f>
        <v>9</v>
      </c>
      <c r="Z54" s="65">
        <f t="shared" si="49"/>
        <v>0</v>
      </c>
      <c r="AA54" s="65">
        <f t="shared" si="49"/>
        <v>0.19999999999999929</v>
      </c>
      <c r="AB54" s="65">
        <f t="shared" si="49"/>
        <v>0</v>
      </c>
      <c r="AC54" s="65">
        <f t="shared" si="49"/>
        <v>9.3999999999998636</v>
      </c>
      <c r="AD54" s="65">
        <f t="shared" si="49"/>
        <v>0.10000000000000142</v>
      </c>
      <c r="AE54" s="142">
        <f t="shared" si="49"/>
        <v>0</v>
      </c>
      <c r="AF54" s="19"/>
      <c r="AG54" s="154" t="s">
        <v>33</v>
      </c>
      <c r="AH54" s="152">
        <f>(AH53)/((K52/1000000)*8.34)</f>
        <v>3.8457288776487348</v>
      </c>
      <c r="AI54" s="152">
        <f>(AI53)/((K52/1000000)*8.34)</f>
        <v>2.5208502140267313</v>
      </c>
      <c r="AJ54" s="152">
        <f>(AJ53)/((K52/1000000)*8.34)</f>
        <v>5.62689779916681E-2</v>
      </c>
      <c r="AK54" s="211">
        <f>(AK53)/((K52/1000000)*8.34)</f>
        <v>1.3095325787151848</v>
      </c>
      <c r="AL54" s="212"/>
      <c r="AM54" s="14"/>
      <c r="AN54" s="85"/>
      <c r="AO54" s="17"/>
      <c r="AP54" s="17"/>
      <c r="AQ54" s="93"/>
      <c r="AR54" s="155" t="s">
        <v>64</v>
      </c>
      <c r="AS54" s="130">
        <v>3.41</v>
      </c>
      <c r="AT54" s="156" t="s">
        <v>63</v>
      </c>
      <c r="AU54" s="48">
        <v>3.5999999999999997E-2</v>
      </c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</row>
    <row r="55" spans="1:81" ht="2.1" customHeight="1" thickBot="1" x14ac:dyDescent="0.3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86"/>
      <c r="T55" s="1"/>
      <c r="U55" s="129"/>
      <c r="V55" s="89"/>
      <c r="W55" s="3"/>
      <c r="X55" s="144"/>
      <c r="Y55" s="144"/>
      <c r="Z55" s="144"/>
      <c r="AA55" s="144"/>
      <c r="AB55" s="144"/>
      <c r="AC55" s="144"/>
      <c r="AD55" s="144"/>
      <c r="AE55" s="144"/>
      <c r="AF55" s="1"/>
      <c r="AG55" s="1"/>
      <c r="AH55" s="1"/>
      <c r="AI55" s="1"/>
      <c r="AJ55" s="1"/>
      <c r="AK55" s="1"/>
      <c r="AL55" s="1"/>
      <c r="AM55" s="86"/>
      <c r="AN55" s="86"/>
      <c r="AO55" s="1"/>
      <c r="AP55" s="1"/>
      <c r="AQ55" s="86"/>
      <c r="AR55" s="9"/>
      <c r="AS55" s="9"/>
      <c r="AT55" s="9"/>
      <c r="AU55" s="9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</row>
    <row r="56" spans="1:81" ht="18.75" customHeight="1" x14ac:dyDescent="0.3">
      <c r="A56" s="197">
        <v>14</v>
      </c>
      <c r="B56" s="110" t="s">
        <v>54</v>
      </c>
      <c r="C56" s="115">
        <v>81087500</v>
      </c>
      <c r="D56" s="50">
        <v>725239</v>
      </c>
      <c r="E56" s="50">
        <v>1521680</v>
      </c>
      <c r="F56" s="52">
        <v>2847290</v>
      </c>
      <c r="G56" s="115">
        <v>81072500</v>
      </c>
      <c r="H56" s="50">
        <v>689657</v>
      </c>
      <c r="I56" s="50">
        <v>2504920</v>
      </c>
      <c r="J56" s="52">
        <v>4018850</v>
      </c>
      <c r="K56" s="252">
        <f>C58+G58</f>
        <v>867600</v>
      </c>
      <c r="L56" s="237"/>
      <c r="M56" s="236">
        <f>D58+E58+F58+H58+I58+J58</f>
        <v>44510</v>
      </c>
      <c r="N56" s="237"/>
      <c r="O56" s="200">
        <f>M56+K56</f>
        <v>912110</v>
      </c>
      <c r="P56" s="201"/>
      <c r="Q56" s="56" t="s">
        <v>10</v>
      </c>
      <c r="R56" s="52">
        <v>924675300</v>
      </c>
      <c r="S56" s="82"/>
      <c r="T56" s="206">
        <v>0.02</v>
      </c>
      <c r="U56" s="255">
        <v>1.06</v>
      </c>
      <c r="V56" s="82"/>
      <c r="W56" s="151" t="s">
        <v>10</v>
      </c>
      <c r="X56" s="60">
        <v>1091.4000000000001</v>
      </c>
      <c r="Y56" s="60">
        <v>1105</v>
      </c>
      <c r="Z56" s="60">
        <v>10.1</v>
      </c>
      <c r="AA56" s="60">
        <v>21</v>
      </c>
      <c r="AB56" s="60">
        <v>1144.4000000000001</v>
      </c>
      <c r="AC56" s="60">
        <v>1179.4000000000001</v>
      </c>
      <c r="AD56" s="60">
        <v>25.5</v>
      </c>
      <c r="AE56" s="141">
        <v>3.8</v>
      </c>
      <c r="AF56" s="19"/>
      <c r="AG56" s="151" t="s">
        <v>34</v>
      </c>
      <c r="AH56" s="22">
        <v>2.5</v>
      </c>
      <c r="AI56" s="22">
        <v>8.5</v>
      </c>
      <c r="AJ56" s="22">
        <v>1.62</v>
      </c>
      <c r="AK56" s="22">
        <v>10</v>
      </c>
      <c r="AL56" s="23">
        <v>0</v>
      </c>
      <c r="AM56" s="92"/>
      <c r="AN56" s="98" t="s">
        <v>47</v>
      </c>
      <c r="AO56" s="30">
        <v>10.3</v>
      </c>
      <c r="AP56" s="31">
        <v>7.5</v>
      </c>
      <c r="AQ56" s="93"/>
      <c r="AR56" s="41" t="s">
        <v>44</v>
      </c>
      <c r="AS56" s="77">
        <v>0</v>
      </c>
      <c r="AT56" s="42" t="s">
        <v>45</v>
      </c>
      <c r="AU56" s="78">
        <v>0.05</v>
      </c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</row>
    <row r="57" spans="1:81" ht="19.5" customHeight="1" thickBot="1" x14ac:dyDescent="0.35">
      <c r="A57" s="198"/>
      <c r="B57" s="111" t="s">
        <v>53</v>
      </c>
      <c r="C57" s="116">
        <f t="shared" ref="C57:J57" si="50">C52</f>
        <v>81087500</v>
      </c>
      <c r="D57" s="117">
        <f t="shared" si="50"/>
        <v>725239</v>
      </c>
      <c r="E57" s="117">
        <f t="shared" si="50"/>
        <v>1521680</v>
      </c>
      <c r="F57" s="118">
        <f t="shared" si="50"/>
        <v>2847290</v>
      </c>
      <c r="G57" s="116">
        <f t="shared" si="50"/>
        <v>80204900</v>
      </c>
      <c r="H57" s="117">
        <f t="shared" si="50"/>
        <v>682377</v>
      </c>
      <c r="I57" s="117">
        <f t="shared" si="50"/>
        <v>2504920</v>
      </c>
      <c r="J57" s="118">
        <f t="shared" si="50"/>
        <v>3981620</v>
      </c>
      <c r="K57" s="253"/>
      <c r="L57" s="238"/>
      <c r="M57" s="238"/>
      <c r="N57" s="238"/>
      <c r="O57" s="202"/>
      <c r="P57" s="203"/>
      <c r="Q57" s="20" t="s">
        <v>11</v>
      </c>
      <c r="R57" s="53">
        <f>R52</f>
        <v>923807900</v>
      </c>
      <c r="S57" s="82"/>
      <c r="T57" s="207"/>
      <c r="U57" s="256"/>
      <c r="V57" s="82"/>
      <c r="W57" s="153" t="s">
        <v>11</v>
      </c>
      <c r="X57" s="6">
        <f t="shared" ref="X57:AE57" si="51">X52</f>
        <v>1091.4000000000001</v>
      </c>
      <c r="Y57" s="6">
        <f t="shared" si="51"/>
        <v>1094.5</v>
      </c>
      <c r="Z57" s="6">
        <f t="shared" si="51"/>
        <v>10</v>
      </c>
      <c r="AA57" s="6">
        <f t="shared" si="51"/>
        <v>21</v>
      </c>
      <c r="AB57" s="6">
        <f t="shared" si="51"/>
        <v>1144.4000000000001</v>
      </c>
      <c r="AC57" s="6">
        <f t="shared" si="51"/>
        <v>1168.5999999999999</v>
      </c>
      <c r="AD57" s="6">
        <f t="shared" si="51"/>
        <v>25.5</v>
      </c>
      <c r="AE57" s="140">
        <f t="shared" si="51"/>
        <v>3.8</v>
      </c>
      <c r="AF57" s="19"/>
      <c r="AG57" s="153" t="s">
        <v>31</v>
      </c>
      <c r="AH57" s="8">
        <f>(AH56*10.74)</f>
        <v>26.85</v>
      </c>
      <c r="AI57" s="8">
        <f>(AI56*2.2)</f>
        <v>18.700000000000003</v>
      </c>
      <c r="AJ57" s="8">
        <f>(AJ56*0.25)</f>
        <v>0.40500000000000003</v>
      </c>
      <c r="AK57" s="209">
        <f>AK56+AL56</f>
        <v>10</v>
      </c>
      <c r="AL57" s="210"/>
      <c r="AM57" s="14"/>
      <c r="AN57" s="32" t="s">
        <v>48</v>
      </c>
      <c r="AO57" s="33">
        <v>8.6</v>
      </c>
      <c r="AP57" s="34">
        <v>7.97</v>
      </c>
      <c r="AQ57" s="93"/>
      <c r="AR57" s="43" t="s">
        <v>43</v>
      </c>
      <c r="AS57" s="16">
        <v>0</v>
      </c>
      <c r="AT57" s="2" t="s">
        <v>46</v>
      </c>
      <c r="AU57" s="49">
        <v>0.95</v>
      </c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</row>
    <row r="58" spans="1:81" ht="19.5" customHeight="1" thickBot="1" x14ac:dyDescent="0.35">
      <c r="A58" s="199"/>
      <c r="B58" s="109" t="s">
        <v>3</v>
      </c>
      <c r="C58" s="119">
        <f t="shared" ref="C58:J58" si="52">C56-C57</f>
        <v>0</v>
      </c>
      <c r="D58" s="119">
        <f t="shared" si="52"/>
        <v>0</v>
      </c>
      <c r="E58" s="119">
        <f t="shared" si="52"/>
        <v>0</v>
      </c>
      <c r="F58" s="120">
        <f t="shared" si="52"/>
        <v>0</v>
      </c>
      <c r="G58" s="119">
        <f t="shared" si="52"/>
        <v>867600</v>
      </c>
      <c r="H58" s="119">
        <f t="shared" si="52"/>
        <v>7280</v>
      </c>
      <c r="I58" s="119">
        <f t="shared" si="52"/>
        <v>0</v>
      </c>
      <c r="J58" s="120">
        <f t="shared" si="52"/>
        <v>37230</v>
      </c>
      <c r="K58" s="254"/>
      <c r="L58" s="239"/>
      <c r="M58" s="239"/>
      <c r="N58" s="239"/>
      <c r="O58" s="204"/>
      <c r="P58" s="205"/>
      <c r="Q58" s="73" t="s">
        <v>3</v>
      </c>
      <c r="R58" s="55">
        <f>R56-R57</f>
        <v>867400</v>
      </c>
      <c r="S58" s="83"/>
      <c r="T58" s="208"/>
      <c r="U58" s="257"/>
      <c r="V58" s="83"/>
      <c r="W58" s="63" t="s">
        <v>3</v>
      </c>
      <c r="X58" s="65">
        <f>X56-X57</f>
        <v>0</v>
      </c>
      <c r="Y58" s="65">
        <f t="shared" ref="Y58:AE58" si="53">Y56-Y57</f>
        <v>10.5</v>
      </c>
      <c r="Z58" s="65">
        <f t="shared" si="53"/>
        <v>9.9999999999999645E-2</v>
      </c>
      <c r="AA58" s="65">
        <f t="shared" si="53"/>
        <v>0</v>
      </c>
      <c r="AB58" s="65">
        <f t="shared" si="53"/>
        <v>0</v>
      </c>
      <c r="AC58" s="65">
        <f t="shared" si="53"/>
        <v>10.800000000000182</v>
      </c>
      <c r="AD58" s="65">
        <f t="shared" si="53"/>
        <v>0</v>
      </c>
      <c r="AE58" s="142">
        <f t="shared" si="53"/>
        <v>0</v>
      </c>
      <c r="AF58" s="19"/>
      <c r="AG58" s="154" t="s">
        <v>33</v>
      </c>
      <c r="AH58" s="152">
        <f>(AH57)/((K56/1000000)*8.34)</f>
        <v>3.7107243665648397</v>
      </c>
      <c r="AI58" s="152">
        <f>(AI57)/((K56/1000000)*8.34)</f>
        <v>2.584377864236965</v>
      </c>
      <c r="AJ58" s="152">
        <f>(AJ57)/((K56/1000000)*8.34)</f>
        <v>5.5971820054329983E-2</v>
      </c>
      <c r="AK58" s="211">
        <f>(AK57)/((K56/1000000)*8.34)</f>
        <v>1.3820202482550612</v>
      </c>
      <c r="AL58" s="212"/>
      <c r="AM58" s="14"/>
      <c r="AN58" s="85"/>
      <c r="AO58" s="17"/>
      <c r="AP58" s="17"/>
      <c r="AQ58" s="93"/>
      <c r="AR58" s="155" t="s">
        <v>64</v>
      </c>
      <c r="AS58" s="130">
        <v>4.37</v>
      </c>
      <c r="AT58" s="156" t="s">
        <v>63</v>
      </c>
      <c r="AU58" s="48">
        <v>0.05</v>
      </c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</row>
    <row r="59" spans="1:81" ht="2.1" customHeight="1" thickBot="1" x14ac:dyDescent="0.3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86"/>
      <c r="T59" s="1"/>
      <c r="U59" s="129"/>
      <c r="V59" s="89"/>
      <c r="W59" s="3"/>
      <c r="X59" s="144"/>
      <c r="Y59" s="144"/>
      <c r="Z59" s="144"/>
      <c r="AA59" s="144"/>
      <c r="AB59" s="144"/>
      <c r="AC59" s="144"/>
      <c r="AD59" s="144"/>
      <c r="AE59" s="144"/>
      <c r="AF59" s="1"/>
      <c r="AG59" s="1"/>
      <c r="AH59" s="1"/>
      <c r="AI59" s="1"/>
      <c r="AJ59" s="1"/>
      <c r="AK59" s="1"/>
      <c r="AL59" s="1"/>
      <c r="AM59" s="86"/>
      <c r="AN59" s="86"/>
      <c r="AO59" s="1"/>
      <c r="AP59" s="1"/>
      <c r="AQ59" s="86"/>
      <c r="AR59" s="9"/>
      <c r="AS59" s="9"/>
      <c r="AT59" s="9"/>
      <c r="AU59" s="9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</row>
    <row r="60" spans="1:81" ht="18.75" customHeight="1" x14ac:dyDescent="0.3">
      <c r="A60" s="197">
        <v>15</v>
      </c>
      <c r="B60" s="110" t="s">
        <v>54</v>
      </c>
      <c r="C60" s="115">
        <v>82074900</v>
      </c>
      <c r="D60" s="50">
        <v>733441</v>
      </c>
      <c r="E60" s="50">
        <v>1557860</v>
      </c>
      <c r="F60" s="52">
        <v>2876260</v>
      </c>
      <c r="G60" s="115">
        <v>81352600</v>
      </c>
      <c r="H60" s="50">
        <v>689947</v>
      </c>
      <c r="I60" s="50">
        <v>2569960</v>
      </c>
      <c r="J60" s="52">
        <v>4070300</v>
      </c>
      <c r="K60" s="252">
        <f>C62+G62</f>
        <v>1267500</v>
      </c>
      <c r="L60" s="237"/>
      <c r="M60" s="236">
        <f>D62+E62+F62+H62+I62+J62</f>
        <v>190132</v>
      </c>
      <c r="N60" s="237"/>
      <c r="O60" s="200">
        <f>M60+K60</f>
        <v>1457632</v>
      </c>
      <c r="P60" s="201"/>
      <c r="Q60" s="56" t="s">
        <v>10</v>
      </c>
      <c r="R60" s="52">
        <v>925710400</v>
      </c>
      <c r="S60" s="82"/>
      <c r="T60" s="206">
        <v>0.09</v>
      </c>
      <c r="U60" s="255">
        <v>1.04</v>
      </c>
      <c r="V60" s="82"/>
      <c r="W60" s="151" t="s">
        <v>10</v>
      </c>
      <c r="X60" s="60">
        <v>1103.7</v>
      </c>
      <c r="Y60" s="60">
        <v>1108.5</v>
      </c>
      <c r="Z60" s="60">
        <v>10.4</v>
      </c>
      <c r="AA60" s="60">
        <v>21.1</v>
      </c>
      <c r="AB60" s="60">
        <v>1157</v>
      </c>
      <c r="AC60" s="60">
        <v>1183.5999999999999</v>
      </c>
      <c r="AD60" s="60">
        <v>26.1</v>
      </c>
      <c r="AE60" s="141">
        <v>3.8</v>
      </c>
      <c r="AF60" s="19"/>
      <c r="AG60" s="151" t="s">
        <v>34</v>
      </c>
      <c r="AH60" s="22">
        <v>3.125</v>
      </c>
      <c r="AI60" s="22">
        <v>11.9375</v>
      </c>
      <c r="AJ60" s="22">
        <v>2.875</v>
      </c>
      <c r="AK60" s="22">
        <v>13</v>
      </c>
      <c r="AL60" s="23">
        <v>0</v>
      </c>
      <c r="AM60" s="92"/>
      <c r="AN60" s="98" t="s">
        <v>47</v>
      </c>
      <c r="AO60" s="30">
        <v>10.5</v>
      </c>
      <c r="AP60" s="31">
        <v>7.41</v>
      </c>
      <c r="AQ60" s="93"/>
      <c r="AR60" s="41" t="s">
        <v>44</v>
      </c>
      <c r="AS60" s="77">
        <v>0</v>
      </c>
      <c r="AT60" s="42" t="s">
        <v>45</v>
      </c>
      <c r="AU60" s="78">
        <v>0.04</v>
      </c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</row>
    <row r="61" spans="1:81" ht="19.5" customHeight="1" thickBot="1" x14ac:dyDescent="0.35">
      <c r="A61" s="198"/>
      <c r="B61" s="111" t="s">
        <v>53</v>
      </c>
      <c r="C61" s="116">
        <f t="shared" ref="C61:J61" si="54">C56</f>
        <v>81087500</v>
      </c>
      <c r="D61" s="117">
        <f t="shared" si="54"/>
        <v>725239</v>
      </c>
      <c r="E61" s="117">
        <f t="shared" si="54"/>
        <v>1521680</v>
      </c>
      <c r="F61" s="118">
        <f t="shared" si="54"/>
        <v>2847290</v>
      </c>
      <c r="G61" s="116">
        <f t="shared" si="54"/>
        <v>81072500</v>
      </c>
      <c r="H61" s="117">
        <f t="shared" si="54"/>
        <v>689657</v>
      </c>
      <c r="I61" s="117">
        <f t="shared" si="54"/>
        <v>2504920</v>
      </c>
      <c r="J61" s="118">
        <f t="shared" si="54"/>
        <v>4018850</v>
      </c>
      <c r="K61" s="253"/>
      <c r="L61" s="238"/>
      <c r="M61" s="238"/>
      <c r="N61" s="238"/>
      <c r="O61" s="202"/>
      <c r="P61" s="203"/>
      <c r="Q61" s="20" t="s">
        <v>11</v>
      </c>
      <c r="R61" s="53">
        <f>R56</f>
        <v>924675300</v>
      </c>
      <c r="S61" s="82"/>
      <c r="T61" s="207"/>
      <c r="U61" s="256"/>
      <c r="V61" s="82"/>
      <c r="W61" s="153" t="s">
        <v>11</v>
      </c>
      <c r="X61" s="6">
        <f t="shared" ref="X61:AE61" si="55">X56</f>
        <v>1091.4000000000001</v>
      </c>
      <c r="Y61" s="6">
        <f t="shared" si="55"/>
        <v>1105</v>
      </c>
      <c r="Z61" s="6">
        <f t="shared" si="55"/>
        <v>10.1</v>
      </c>
      <c r="AA61" s="6">
        <f t="shared" si="55"/>
        <v>21</v>
      </c>
      <c r="AB61" s="6">
        <f t="shared" si="55"/>
        <v>1144.4000000000001</v>
      </c>
      <c r="AC61" s="6">
        <f t="shared" si="55"/>
        <v>1179.4000000000001</v>
      </c>
      <c r="AD61" s="6">
        <f t="shared" si="55"/>
        <v>25.5</v>
      </c>
      <c r="AE61" s="140">
        <f t="shared" si="55"/>
        <v>3.8</v>
      </c>
      <c r="AF61" s="19"/>
      <c r="AG61" s="153" t="s">
        <v>31</v>
      </c>
      <c r="AH61" s="8">
        <f>(AH60*10.74)</f>
        <v>33.5625</v>
      </c>
      <c r="AI61" s="8">
        <f>(AI60*2.2)</f>
        <v>26.262500000000003</v>
      </c>
      <c r="AJ61" s="8">
        <f>(AJ60*0.25)</f>
        <v>0.71875</v>
      </c>
      <c r="AK61" s="209">
        <f>AK60+AL60</f>
        <v>13</v>
      </c>
      <c r="AL61" s="210"/>
      <c r="AM61" s="14"/>
      <c r="AN61" s="32" t="s">
        <v>48</v>
      </c>
      <c r="AO61" s="33">
        <v>8.6999999999999993</v>
      </c>
      <c r="AP61" s="34">
        <v>7.89</v>
      </c>
      <c r="AQ61" s="93"/>
      <c r="AR61" s="43" t="s">
        <v>43</v>
      </c>
      <c r="AS61" s="16">
        <v>0</v>
      </c>
      <c r="AT61" s="2" t="s">
        <v>46</v>
      </c>
      <c r="AU61" s="49">
        <v>0.86</v>
      </c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</row>
    <row r="62" spans="1:81" ht="19.5" customHeight="1" thickBot="1" x14ac:dyDescent="0.35">
      <c r="A62" s="199"/>
      <c r="B62" s="109" t="s">
        <v>3</v>
      </c>
      <c r="C62" s="119">
        <f t="shared" ref="C62:J62" si="56">C60-C61</f>
        <v>987400</v>
      </c>
      <c r="D62" s="119">
        <f t="shared" si="56"/>
        <v>8202</v>
      </c>
      <c r="E62" s="119">
        <f t="shared" si="56"/>
        <v>36180</v>
      </c>
      <c r="F62" s="120">
        <f t="shared" si="56"/>
        <v>28970</v>
      </c>
      <c r="G62" s="119">
        <f t="shared" si="56"/>
        <v>280100</v>
      </c>
      <c r="H62" s="119">
        <f t="shared" si="56"/>
        <v>290</v>
      </c>
      <c r="I62" s="119">
        <f t="shared" si="56"/>
        <v>65040</v>
      </c>
      <c r="J62" s="120">
        <f t="shared" si="56"/>
        <v>51450</v>
      </c>
      <c r="K62" s="254"/>
      <c r="L62" s="239"/>
      <c r="M62" s="239"/>
      <c r="N62" s="239"/>
      <c r="O62" s="204"/>
      <c r="P62" s="205"/>
      <c r="Q62" s="73" t="s">
        <v>3</v>
      </c>
      <c r="R62" s="55">
        <f>R60-R61</f>
        <v>1035100</v>
      </c>
      <c r="S62" s="83"/>
      <c r="T62" s="208"/>
      <c r="U62" s="257"/>
      <c r="V62" s="83"/>
      <c r="W62" s="63" t="s">
        <v>3</v>
      </c>
      <c r="X62" s="65">
        <f>X60-X61</f>
        <v>12.299999999999955</v>
      </c>
      <c r="Y62" s="65">
        <f t="shared" ref="Y62:AE62" si="57">Y60-Y61</f>
        <v>3.5</v>
      </c>
      <c r="Z62" s="65">
        <f t="shared" si="57"/>
        <v>0.30000000000000071</v>
      </c>
      <c r="AA62" s="65">
        <f t="shared" si="57"/>
        <v>0.10000000000000142</v>
      </c>
      <c r="AB62" s="65">
        <f t="shared" si="57"/>
        <v>12.599999999999909</v>
      </c>
      <c r="AC62" s="65">
        <f t="shared" si="57"/>
        <v>4.1999999999998181</v>
      </c>
      <c r="AD62" s="65">
        <f t="shared" si="57"/>
        <v>0.60000000000000142</v>
      </c>
      <c r="AE62" s="142">
        <f t="shared" si="57"/>
        <v>0</v>
      </c>
      <c r="AF62" s="19"/>
      <c r="AG62" s="154" t="s">
        <v>33</v>
      </c>
      <c r="AH62" s="152">
        <f>(AH61)/((K60/1000000)*8.34)</f>
        <v>3.1749748130489692</v>
      </c>
      <c r="AI62" s="152">
        <f>(AI61)/((K60/1000000)*8.34)</f>
        <v>2.48440301013627</v>
      </c>
      <c r="AJ62" s="152">
        <f>(AJ61)/((K60/1000000)*8.34)</f>
        <v>6.7992942923767494E-2</v>
      </c>
      <c r="AK62" s="211">
        <f>(AK61)/((K60/1000000)*8.34)</f>
        <v>1.229785402447273</v>
      </c>
      <c r="AL62" s="212"/>
      <c r="AM62" s="14"/>
      <c r="AN62" s="85"/>
      <c r="AO62" s="17"/>
      <c r="AP62" s="17"/>
      <c r="AQ62" s="93"/>
      <c r="AR62" s="155" t="s">
        <v>64</v>
      </c>
      <c r="AS62" s="130">
        <v>3.23</v>
      </c>
      <c r="AT62" s="156" t="s">
        <v>63</v>
      </c>
      <c r="AU62" s="48">
        <v>3.6999999999999998E-2</v>
      </c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</row>
    <row r="63" spans="1:81" ht="2.1" customHeight="1" thickBot="1" x14ac:dyDescent="0.3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86"/>
      <c r="T63" s="1"/>
      <c r="U63" s="129"/>
      <c r="V63" s="89"/>
      <c r="W63" s="3"/>
      <c r="X63" s="144"/>
      <c r="Y63" s="144"/>
      <c r="Z63" s="144"/>
      <c r="AA63" s="144"/>
      <c r="AB63" s="144"/>
      <c r="AC63" s="144"/>
      <c r="AD63" s="144"/>
      <c r="AE63" s="144"/>
      <c r="AF63" s="1"/>
      <c r="AG63" s="1"/>
      <c r="AH63" s="1"/>
      <c r="AI63" s="1"/>
      <c r="AJ63" s="1"/>
      <c r="AK63" s="1"/>
      <c r="AL63" s="1"/>
      <c r="AM63" s="86"/>
      <c r="AN63" s="86"/>
      <c r="AO63" s="1"/>
      <c r="AP63" s="1"/>
      <c r="AQ63" s="86"/>
      <c r="AR63" s="9"/>
      <c r="AS63" s="9"/>
      <c r="AT63" s="9"/>
      <c r="AU63" s="9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</row>
    <row r="64" spans="1:81" ht="18.75" customHeight="1" x14ac:dyDescent="0.3">
      <c r="A64" s="197">
        <v>16</v>
      </c>
      <c r="B64" s="110" t="s">
        <v>54</v>
      </c>
      <c r="C64" s="115">
        <v>82074900</v>
      </c>
      <c r="D64" s="50">
        <v>733441</v>
      </c>
      <c r="E64" s="50">
        <v>1557860</v>
      </c>
      <c r="F64" s="52">
        <v>2876260</v>
      </c>
      <c r="G64" s="115">
        <v>81944500</v>
      </c>
      <c r="H64" s="50">
        <v>697223</v>
      </c>
      <c r="I64" s="50">
        <v>2569960</v>
      </c>
      <c r="J64" s="52">
        <v>4086530</v>
      </c>
      <c r="K64" s="252">
        <f>C66+G66</f>
        <v>591900</v>
      </c>
      <c r="L64" s="237"/>
      <c r="M64" s="236">
        <f>D66+E66+F66+H66+I66+J66</f>
        <v>23506</v>
      </c>
      <c r="N64" s="237"/>
      <c r="O64" s="200">
        <f>M64+K64</f>
        <v>615406</v>
      </c>
      <c r="P64" s="201"/>
      <c r="Q64" s="56" t="s">
        <v>10</v>
      </c>
      <c r="R64" s="52">
        <v>926780500</v>
      </c>
      <c r="S64" s="82"/>
      <c r="T64" s="206">
        <v>0.43</v>
      </c>
      <c r="U64" s="255">
        <v>1.0900000000000001</v>
      </c>
      <c r="V64" s="82"/>
      <c r="W64" s="151" t="s">
        <v>10</v>
      </c>
      <c r="X64" s="60">
        <v>1103.7</v>
      </c>
      <c r="Y64" s="60">
        <v>1115.7</v>
      </c>
      <c r="Z64" s="60">
        <v>10.5</v>
      </c>
      <c r="AA64" s="60">
        <v>21.1</v>
      </c>
      <c r="AB64" s="60">
        <v>1157</v>
      </c>
      <c r="AC64" s="60">
        <v>1191</v>
      </c>
      <c r="AD64" s="60">
        <v>26.1</v>
      </c>
      <c r="AE64" s="141">
        <v>3.8</v>
      </c>
      <c r="AF64" s="19"/>
      <c r="AG64" s="151" t="s">
        <v>34</v>
      </c>
      <c r="AH64" s="22">
        <v>1.75</v>
      </c>
      <c r="AI64" s="22">
        <v>5.875</v>
      </c>
      <c r="AJ64" s="22">
        <v>1</v>
      </c>
      <c r="AK64" s="22">
        <v>6</v>
      </c>
      <c r="AL64" s="23">
        <v>0</v>
      </c>
      <c r="AM64" s="92"/>
      <c r="AN64" s="98" t="s">
        <v>47</v>
      </c>
      <c r="AO64" s="30">
        <v>10.4</v>
      </c>
      <c r="AP64" s="31">
        <v>7.47</v>
      </c>
      <c r="AQ64" s="93"/>
      <c r="AR64" s="41" t="s">
        <v>44</v>
      </c>
      <c r="AS64" s="77">
        <v>0</v>
      </c>
      <c r="AT64" s="42" t="s">
        <v>45</v>
      </c>
      <c r="AU64" s="78">
        <v>4.5999999999999999E-2</v>
      </c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</row>
    <row r="65" spans="1:81" ht="19.5" customHeight="1" thickBot="1" x14ac:dyDescent="0.35">
      <c r="A65" s="198"/>
      <c r="B65" s="111" t="s">
        <v>53</v>
      </c>
      <c r="C65" s="116">
        <f t="shared" ref="C65:J65" si="58">C60</f>
        <v>82074900</v>
      </c>
      <c r="D65" s="117">
        <f t="shared" si="58"/>
        <v>733441</v>
      </c>
      <c r="E65" s="117">
        <f t="shared" si="58"/>
        <v>1557860</v>
      </c>
      <c r="F65" s="118">
        <f t="shared" si="58"/>
        <v>2876260</v>
      </c>
      <c r="G65" s="116">
        <f t="shared" si="58"/>
        <v>81352600</v>
      </c>
      <c r="H65" s="117">
        <f t="shared" si="58"/>
        <v>689947</v>
      </c>
      <c r="I65" s="117">
        <f t="shared" si="58"/>
        <v>2569960</v>
      </c>
      <c r="J65" s="118">
        <f t="shared" si="58"/>
        <v>4070300</v>
      </c>
      <c r="K65" s="253"/>
      <c r="L65" s="238"/>
      <c r="M65" s="238"/>
      <c r="N65" s="238"/>
      <c r="O65" s="202"/>
      <c r="P65" s="203"/>
      <c r="Q65" s="20" t="s">
        <v>11</v>
      </c>
      <c r="R65" s="53">
        <f>R60</f>
        <v>925710400</v>
      </c>
      <c r="S65" s="82"/>
      <c r="T65" s="207"/>
      <c r="U65" s="256"/>
      <c r="V65" s="82"/>
      <c r="W65" s="153" t="s">
        <v>11</v>
      </c>
      <c r="X65" s="6">
        <f t="shared" ref="X65:AE65" si="59">X60</f>
        <v>1103.7</v>
      </c>
      <c r="Y65" s="6">
        <f t="shared" si="59"/>
        <v>1108.5</v>
      </c>
      <c r="Z65" s="6">
        <f t="shared" si="59"/>
        <v>10.4</v>
      </c>
      <c r="AA65" s="6">
        <f t="shared" si="59"/>
        <v>21.1</v>
      </c>
      <c r="AB65" s="6">
        <f t="shared" si="59"/>
        <v>1157</v>
      </c>
      <c r="AC65" s="6">
        <f t="shared" si="59"/>
        <v>1183.5999999999999</v>
      </c>
      <c r="AD65" s="6">
        <f t="shared" si="59"/>
        <v>26.1</v>
      </c>
      <c r="AE65" s="140">
        <f t="shared" si="59"/>
        <v>3.8</v>
      </c>
      <c r="AF65" s="19"/>
      <c r="AG65" s="153" t="s">
        <v>31</v>
      </c>
      <c r="AH65" s="8">
        <f>(AH64*10.74)</f>
        <v>18.795000000000002</v>
      </c>
      <c r="AI65" s="8">
        <f>(AI64*2.2)</f>
        <v>12.925000000000001</v>
      </c>
      <c r="AJ65" s="8">
        <f>(AJ64*0.25)</f>
        <v>0.25</v>
      </c>
      <c r="AK65" s="209">
        <f>AK64+AL64</f>
        <v>6</v>
      </c>
      <c r="AL65" s="210"/>
      <c r="AM65" s="14"/>
      <c r="AN65" s="32" t="s">
        <v>48</v>
      </c>
      <c r="AO65" s="33">
        <v>10.6</v>
      </c>
      <c r="AP65" s="34">
        <v>7.76</v>
      </c>
      <c r="AQ65" s="93"/>
      <c r="AR65" s="43" t="s">
        <v>43</v>
      </c>
      <c r="AS65" s="16">
        <v>0</v>
      </c>
      <c r="AT65" s="2" t="s">
        <v>46</v>
      </c>
      <c r="AU65" s="49">
        <v>0.54100000000000004</v>
      </c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</row>
    <row r="66" spans="1:81" ht="19.5" customHeight="1" thickBot="1" x14ac:dyDescent="0.35">
      <c r="A66" s="199"/>
      <c r="B66" s="109" t="s">
        <v>3</v>
      </c>
      <c r="C66" s="119">
        <f t="shared" ref="C66:J66" si="60">C64-C65</f>
        <v>0</v>
      </c>
      <c r="D66" s="119">
        <f t="shared" si="60"/>
        <v>0</v>
      </c>
      <c r="E66" s="119">
        <f t="shared" si="60"/>
        <v>0</v>
      </c>
      <c r="F66" s="120">
        <f t="shared" si="60"/>
        <v>0</v>
      </c>
      <c r="G66" s="119">
        <f t="shared" si="60"/>
        <v>591900</v>
      </c>
      <c r="H66" s="119">
        <f t="shared" si="60"/>
        <v>7276</v>
      </c>
      <c r="I66" s="119">
        <f t="shared" si="60"/>
        <v>0</v>
      </c>
      <c r="J66" s="120">
        <f t="shared" si="60"/>
        <v>16230</v>
      </c>
      <c r="K66" s="254"/>
      <c r="L66" s="239"/>
      <c r="M66" s="239"/>
      <c r="N66" s="239"/>
      <c r="O66" s="204"/>
      <c r="P66" s="205"/>
      <c r="Q66" s="73" t="s">
        <v>3</v>
      </c>
      <c r="R66" s="55">
        <f>R64-R65</f>
        <v>1070100</v>
      </c>
      <c r="S66" s="83"/>
      <c r="T66" s="208"/>
      <c r="U66" s="257"/>
      <c r="V66" s="83"/>
      <c r="W66" s="63" t="s">
        <v>3</v>
      </c>
      <c r="X66" s="65">
        <f>X64-X65</f>
        <v>0</v>
      </c>
      <c r="Y66" s="65">
        <f t="shared" ref="Y66:AE66" si="61">Y64-Y65</f>
        <v>7.2000000000000455</v>
      </c>
      <c r="Z66" s="65">
        <f t="shared" si="61"/>
        <v>9.9999999999999645E-2</v>
      </c>
      <c r="AA66" s="65">
        <f t="shared" si="61"/>
        <v>0</v>
      </c>
      <c r="AB66" s="65">
        <f t="shared" si="61"/>
        <v>0</v>
      </c>
      <c r="AC66" s="65">
        <f t="shared" si="61"/>
        <v>7.4000000000000909</v>
      </c>
      <c r="AD66" s="65">
        <f t="shared" si="61"/>
        <v>0</v>
      </c>
      <c r="AE66" s="142">
        <f t="shared" si="61"/>
        <v>0</v>
      </c>
      <c r="AF66" s="19"/>
      <c r="AG66" s="154" t="s">
        <v>33</v>
      </c>
      <c r="AH66" s="152">
        <f>(AH65)/((K64/1000000)*8.34)</f>
        <v>3.8073950368341922</v>
      </c>
      <c r="AI66" s="152">
        <f>(AI65)/((K64/1000000)*8.34)</f>
        <v>2.6182804390040935</v>
      </c>
      <c r="AJ66" s="152">
        <f>(AJ65)/((K64/1000000)*8.34)</f>
        <v>5.0643722224450544E-2</v>
      </c>
      <c r="AK66" s="211">
        <f>(AK65)/((K64/1000000)*8.34)</f>
        <v>1.215449333386813</v>
      </c>
      <c r="AL66" s="212"/>
      <c r="AM66" s="14"/>
      <c r="AN66" s="85"/>
      <c r="AO66" s="17"/>
      <c r="AP66" s="17"/>
      <c r="AQ66" s="93"/>
      <c r="AR66" s="155" t="s">
        <v>64</v>
      </c>
      <c r="AS66" s="130">
        <v>2.67</v>
      </c>
      <c r="AT66" s="156" t="s">
        <v>63</v>
      </c>
      <c r="AU66" s="48">
        <v>4.1000000000000002E-2</v>
      </c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</row>
    <row r="67" spans="1:81" ht="2.1" customHeight="1" thickBot="1" x14ac:dyDescent="0.3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86"/>
      <c r="T67" s="1"/>
      <c r="U67" s="129"/>
      <c r="V67" s="89"/>
      <c r="W67" s="3"/>
      <c r="X67" s="144"/>
      <c r="Y67" s="144"/>
      <c r="Z67" s="144"/>
      <c r="AA67" s="144"/>
      <c r="AB67" s="144"/>
      <c r="AC67" s="144"/>
      <c r="AD67" s="144"/>
      <c r="AE67" s="144"/>
      <c r="AF67" s="1"/>
      <c r="AG67" s="1"/>
      <c r="AH67" s="1"/>
      <c r="AI67" s="1"/>
      <c r="AJ67" s="1"/>
      <c r="AK67" s="1"/>
      <c r="AL67" s="1"/>
      <c r="AM67" s="86"/>
      <c r="AN67" s="86"/>
      <c r="AO67" s="1"/>
      <c r="AP67" s="1"/>
      <c r="AQ67" s="86"/>
      <c r="AR67" s="9"/>
      <c r="AS67" s="9"/>
      <c r="AT67" s="9"/>
      <c r="AU67" s="9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</row>
    <row r="68" spans="1:81" ht="18.75" customHeight="1" x14ac:dyDescent="0.3">
      <c r="A68" s="197">
        <v>17</v>
      </c>
      <c r="B68" s="110" t="s">
        <v>54</v>
      </c>
      <c r="C68" s="115">
        <v>82074900</v>
      </c>
      <c r="D68" s="50">
        <v>733441</v>
      </c>
      <c r="E68" s="50">
        <v>1557860</v>
      </c>
      <c r="F68" s="52">
        <v>2876260</v>
      </c>
      <c r="G68" s="115">
        <v>82641000</v>
      </c>
      <c r="H68" s="50">
        <v>704475</v>
      </c>
      <c r="I68" s="50">
        <v>2602290</v>
      </c>
      <c r="J68" s="52">
        <v>4105090</v>
      </c>
      <c r="K68" s="252">
        <f>C70+G70</f>
        <v>696500</v>
      </c>
      <c r="L68" s="237"/>
      <c r="M68" s="236">
        <f>D70+E70+F70+H70+I70+J70</f>
        <v>58142</v>
      </c>
      <c r="N68" s="237"/>
      <c r="O68" s="200">
        <f>M68+K68</f>
        <v>754642</v>
      </c>
      <c r="P68" s="201"/>
      <c r="Q68" s="56" t="s">
        <v>10</v>
      </c>
      <c r="R68" s="52">
        <v>927282300</v>
      </c>
      <c r="S68" s="82"/>
      <c r="T68" s="206">
        <v>0.01</v>
      </c>
      <c r="U68" s="255">
        <v>1.07</v>
      </c>
      <c r="V68" s="82"/>
      <c r="W68" s="151" t="s">
        <v>10</v>
      </c>
      <c r="X68" s="60">
        <v>1103.7</v>
      </c>
      <c r="Y68" s="60">
        <v>1124.3</v>
      </c>
      <c r="Z68" s="60">
        <v>10.7</v>
      </c>
      <c r="AA68" s="60">
        <v>21.2</v>
      </c>
      <c r="AB68" s="60">
        <v>1157</v>
      </c>
      <c r="AC68" s="60">
        <v>1199.8</v>
      </c>
      <c r="AD68" s="60">
        <v>26.3</v>
      </c>
      <c r="AE68" s="141">
        <v>3.8</v>
      </c>
      <c r="AF68" s="19"/>
      <c r="AG68" s="151" t="s">
        <v>34</v>
      </c>
      <c r="AH68" s="22">
        <v>2.125</v>
      </c>
      <c r="AI68" s="22">
        <v>6.75</v>
      </c>
      <c r="AJ68" s="22">
        <v>1.5</v>
      </c>
      <c r="AK68" s="22">
        <v>7</v>
      </c>
      <c r="AL68" s="23">
        <v>0</v>
      </c>
      <c r="AM68" s="92"/>
      <c r="AN68" s="98" t="s">
        <v>47</v>
      </c>
      <c r="AO68" s="30">
        <v>10</v>
      </c>
      <c r="AP68" s="31">
        <v>7.4</v>
      </c>
      <c r="AQ68" s="93"/>
      <c r="AR68" s="41" t="s">
        <v>44</v>
      </c>
      <c r="AS68" s="77">
        <v>0</v>
      </c>
      <c r="AT68" s="42" t="s">
        <v>45</v>
      </c>
      <c r="AU68" s="78">
        <v>4.2999999999999997E-2</v>
      </c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</row>
    <row r="69" spans="1:81" ht="19.5" customHeight="1" thickBot="1" x14ac:dyDescent="0.35">
      <c r="A69" s="198"/>
      <c r="B69" s="111" t="s">
        <v>53</v>
      </c>
      <c r="C69" s="116">
        <f t="shared" ref="C69:J69" si="62">C64</f>
        <v>82074900</v>
      </c>
      <c r="D69" s="116">
        <f t="shared" si="62"/>
        <v>733441</v>
      </c>
      <c r="E69" s="116">
        <f t="shared" si="62"/>
        <v>1557860</v>
      </c>
      <c r="F69" s="116">
        <f t="shared" si="62"/>
        <v>2876260</v>
      </c>
      <c r="G69" s="116">
        <f t="shared" si="62"/>
        <v>81944500</v>
      </c>
      <c r="H69" s="116">
        <f t="shared" si="62"/>
        <v>697223</v>
      </c>
      <c r="I69" s="116">
        <f t="shared" si="62"/>
        <v>2569960</v>
      </c>
      <c r="J69" s="116">
        <f t="shared" si="62"/>
        <v>4086530</v>
      </c>
      <c r="K69" s="253"/>
      <c r="L69" s="238"/>
      <c r="M69" s="238"/>
      <c r="N69" s="238"/>
      <c r="O69" s="202"/>
      <c r="P69" s="203"/>
      <c r="Q69" s="20" t="s">
        <v>11</v>
      </c>
      <c r="R69" s="53">
        <f>R64</f>
        <v>926780500</v>
      </c>
      <c r="S69" s="82"/>
      <c r="T69" s="207"/>
      <c r="U69" s="256"/>
      <c r="V69" s="82"/>
      <c r="W69" s="153" t="s">
        <v>11</v>
      </c>
      <c r="X69" s="6">
        <f>X64</f>
        <v>1103.7</v>
      </c>
      <c r="Y69" s="6">
        <f t="shared" ref="Y69:AE69" si="63">Y64</f>
        <v>1115.7</v>
      </c>
      <c r="Z69" s="6">
        <f t="shared" si="63"/>
        <v>10.5</v>
      </c>
      <c r="AA69" s="6">
        <f t="shared" si="63"/>
        <v>21.1</v>
      </c>
      <c r="AB69" s="6">
        <f t="shared" si="63"/>
        <v>1157</v>
      </c>
      <c r="AC69" s="6">
        <f t="shared" si="63"/>
        <v>1191</v>
      </c>
      <c r="AD69" s="6">
        <f t="shared" si="63"/>
        <v>26.1</v>
      </c>
      <c r="AE69" s="6">
        <f t="shared" si="63"/>
        <v>3.8</v>
      </c>
      <c r="AF69" s="19"/>
      <c r="AG69" s="153" t="s">
        <v>31</v>
      </c>
      <c r="AH69" s="8">
        <f>(AH68*10.74)</f>
        <v>22.822500000000002</v>
      </c>
      <c r="AI69" s="8">
        <f>(AI68*2.2)</f>
        <v>14.850000000000001</v>
      </c>
      <c r="AJ69" s="8">
        <f>(AJ68*0.25)</f>
        <v>0.375</v>
      </c>
      <c r="AK69" s="209">
        <f>AK68+AL68</f>
        <v>7</v>
      </c>
      <c r="AL69" s="210"/>
      <c r="AM69" s="14"/>
      <c r="AN69" s="32" t="s">
        <v>48</v>
      </c>
      <c r="AO69" s="33">
        <v>10.5</v>
      </c>
      <c r="AP69" s="34">
        <v>7.81</v>
      </c>
      <c r="AQ69" s="93"/>
      <c r="AR69" s="43" t="s">
        <v>43</v>
      </c>
      <c r="AS69" s="16">
        <v>0</v>
      </c>
      <c r="AT69" s="2" t="s">
        <v>46</v>
      </c>
      <c r="AU69" s="49">
        <v>1.35</v>
      </c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</row>
    <row r="70" spans="1:81" ht="19.5" customHeight="1" thickBot="1" x14ac:dyDescent="0.35">
      <c r="A70" s="199"/>
      <c r="B70" s="109" t="s">
        <v>3</v>
      </c>
      <c r="C70" s="119">
        <f t="shared" ref="C70:J70" si="64">C68-C69</f>
        <v>0</v>
      </c>
      <c r="D70" s="119">
        <f t="shared" si="64"/>
        <v>0</v>
      </c>
      <c r="E70" s="119">
        <f t="shared" si="64"/>
        <v>0</v>
      </c>
      <c r="F70" s="120">
        <f t="shared" si="64"/>
        <v>0</v>
      </c>
      <c r="G70" s="119">
        <f t="shared" si="64"/>
        <v>696500</v>
      </c>
      <c r="H70" s="119">
        <f t="shared" si="64"/>
        <v>7252</v>
      </c>
      <c r="I70" s="119">
        <f t="shared" si="64"/>
        <v>32330</v>
      </c>
      <c r="J70" s="120">
        <f t="shared" si="64"/>
        <v>18560</v>
      </c>
      <c r="K70" s="254"/>
      <c r="L70" s="239"/>
      <c r="M70" s="239"/>
      <c r="N70" s="239"/>
      <c r="O70" s="204"/>
      <c r="P70" s="205"/>
      <c r="Q70" s="73" t="s">
        <v>3</v>
      </c>
      <c r="R70" s="55">
        <f>R68-R69</f>
        <v>501800</v>
      </c>
      <c r="S70" s="83"/>
      <c r="T70" s="208"/>
      <c r="U70" s="257"/>
      <c r="V70" s="83"/>
      <c r="W70" s="63" t="s">
        <v>3</v>
      </c>
      <c r="X70" s="65">
        <f>X68-X69</f>
        <v>0</v>
      </c>
      <c r="Y70" s="65">
        <f t="shared" ref="Y70:AE70" si="65">Y68-Y69</f>
        <v>8.5999999999999091</v>
      </c>
      <c r="Z70" s="65">
        <f t="shared" si="65"/>
        <v>0.19999999999999929</v>
      </c>
      <c r="AA70" s="65">
        <f t="shared" si="65"/>
        <v>9.9999999999997868E-2</v>
      </c>
      <c r="AB70" s="65">
        <f t="shared" si="65"/>
        <v>0</v>
      </c>
      <c r="AC70" s="65">
        <f t="shared" si="65"/>
        <v>8.7999999999999545</v>
      </c>
      <c r="AD70" s="65">
        <f t="shared" si="65"/>
        <v>0.19999999999999929</v>
      </c>
      <c r="AE70" s="142">
        <f t="shared" si="65"/>
        <v>0</v>
      </c>
      <c r="AF70" s="19"/>
      <c r="AG70" s="154" t="s">
        <v>33</v>
      </c>
      <c r="AH70" s="152">
        <f>(AH69)/((K68/1000000)*8.34)</f>
        <v>3.9289458598232687</v>
      </c>
      <c r="AI70" s="152">
        <f>(AI69)/((K68/1000000)*8.34)</f>
        <v>2.5564616504929583</v>
      </c>
      <c r="AJ70" s="152">
        <f>(AJ69)/((K68/1000000)*8.34)</f>
        <v>6.4557112386185805E-2</v>
      </c>
      <c r="AK70" s="211">
        <f>(AK69)/((K68/1000000)*8.34)</f>
        <v>1.2050660978754684</v>
      </c>
      <c r="AL70" s="212"/>
      <c r="AM70" s="14"/>
      <c r="AN70" s="85"/>
      <c r="AO70" s="17"/>
      <c r="AP70" s="17"/>
      <c r="AQ70" s="93"/>
      <c r="AR70" s="155" t="s">
        <v>64</v>
      </c>
      <c r="AS70" s="130">
        <v>9.36</v>
      </c>
      <c r="AT70" s="156" t="s">
        <v>63</v>
      </c>
      <c r="AU70" s="48">
        <v>3.6999999999999998E-2</v>
      </c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</row>
    <row r="71" spans="1:81" ht="2.1" customHeight="1" thickBot="1" x14ac:dyDescent="0.3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86"/>
      <c r="T71" s="1"/>
      <c r="U71" s="129"/>
      <c r="V71" s="89"/>
      <c r="W71" s="3"/>
      <c r="X71" s="144"/>
      <c r="Y71" s="144"/>
      <c r="Z71" s="144"/>
      <c r="AA71" s="144"/>
      <c r="AB71" s="144"/>
      <c r="AC71" s="144"/>
      <c r="AD71" s="144"/>
      <c r="AE71" s="144"/>
      <c r="AF71" s="1"/>
      <c r="AG71" s="1"/>
      <c r="AH71" s="1"/>
      <c r="AI71" s="1"/>
      <c r="AJ71" s="1"/>
      <c r="AK71" s="1"/>
      <c r="AL71" s="1"/>
      <c r="AM71" s="86"/>
      <c r="AN71" s="86"/>
      <c r="AO71" s="1"/>
      <c r="AP71" s="1"/>
      <c r="AQ71" s="86"/>
      <c r="AR71" s="9"/>
      <c r="AS71" s="9"/>
      <c r="AT71" s="9"/>
      <c r="AU71" s="9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</row>
    <row r="72" spans="1:81" ht="18.75" customHeight="1" x14ac:dyDescent="0.3">
      <c r="A72" s="197">
        <v>18</v>
      </c>
      <c r="B72" s="110" t="s">
        <v>54</v>
      </c>
      <c r="C72" s="115">
        <v>82074900</v>
      </c>
      <c r="D72" s="50">
        <v>733441</v>
      </c>
      <c r="E72" s="50">
        <v>1557860</v>
      </c>
      <c r="F72" s="52">
        <v>2876260</v>
      </c>
      <c r="G72" s="115">
        <v>83707000</v>
      </c>
      <c r="H72" s="50">
        <v>711837</v>
      </c>
      <c r="I72" s="50">
        <v>2602290</v>
      </c>
      <c r="J72" s="52">
        <v>4113230</v>
      </c>
      <c r="K72" s="252">
        <f>C74+G74</f>
        <v>1066000</v>
      </c>
      <c r="L72" s="237"/>
      <c r="M72" s="236">
        <f>D74+E74+F74+H74+I74+J74</f>
        <v>15502</v>
      </c>
      <c r="N72" s="237"/>
      <c r="O72" s="200">
        <f>M72+K72</f>
        <v>1081502</v>
      </c>
      <c r="P72" s="201"/>
      <c r="Q72" s="56" t="s">
        <v>10</v>
      </c>
      <c r="R72" s="52">
        <v>928218900</v>
      </c>
      <c r="S72" s="82"/>
      <c r="T72" s="206">
        <v>0.15</v>
      </c>
      <c r="U72" s="255">
        <v>1.04</v>
      </c>
      <c r="V72" s="82"/>
      <c r="W72" s="151" t="s">
        <v>10</v>
      </c>
      <c r="X72" s="60">
        <v>1103.7</v>
      </c>
      <c r="Y72" s="60">
        <v>1137.2</v>
      </c>
      <c r="Z72" s="60">
        <v>10.7</v>
      </c>
      <c r="AA72" s="60">
        <v>21.3</v>
      </c>
      <c r="AB72" s="60">
        <v>1157</v>
      </c>
      <c r="AC72" s="60">
        <v>1213</v>
      </c>
      <c r="AD72" s="60">
        <v>26.3</v>
      </c>
      <c r="AE72" s="141">
        <v>3.8</v>
      </c>
      <c r="AF72" s="19"/>
      <c r="AG72" s="151" t="s">
        <v>34</v>
      </c>
      <c r="AH72" s="22">
        <v>2</v>
      </c>
      <c r="AI72" s="22">
        <v>10.25</v>
      </c>
      <c r="AJ72" s="22">
        <v>2.5</v>
      </c>
      <c r="AK72" s="22">
        <v>12</v>
      </c>
      <c r="AL72" s="23">
        <v>0</v>
      </c>
      <c r="AM72" s="92"/>
      <c r="AN72" s="98" t="s">
        <v>47</v>
      </c>
      <c r="AO72" s="30">
        <v>10.6</v>
      </c>
      <c r="AP72" s="31">
        <v>7.51</v>
      </c>
      <c r="AQ72" s="93"/>
      <c r="AR72" s="41" t="s">
        <v>44</v>
      </c>
      <c r="AS72" s="77">
        <v>0</v>
      </c>
      <c r="AT72" s="42" t="s">
        <v>45</v>
      </c>
      <c r="AU72" s="78">
        <v>4.2999999999999997E-2</v>
      </c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</row>
    <row r="73" spans="1:81" ht="19.5" customHeight="1" thickBot="1" x14ac:dyDescent="0.35">
      <c r="A73" s="198"/>
      <c r="B73" s="111" t="s">
        <v>53</v>
      </c>
      <c r="C73" s="116">
        <f t="shared" ref="C73:J73" si="66">C68</f>
        <v>82074900</v>
      </c>
      <c r="D73" s="117">
        <f t="shared" si="66"/>
        <v>733441</v>
      </c>
      <c r="E73" s="117">
        <f t="shared" si="66"/>
        <v>1557860</v>
      </c>
      <c r="F73" s="118">
        <f t="shared" si="66"/>
        <v>2876260</v>
      </c>
      <c r="G73" s="116">
        <f t="shared" si="66"/>
        <v>82641000</v>
      </c>
      <c r="H73" s="117">
        <f t="shared" si="66"/>
        <v>704475</v>
      </c>
      <c r="I73" s="117">
        <f t="shared" si="66"/>
        <v>2602290</v>
      </c>
      <c r="J73" s="118">
        <f t="shared" si="66"/>
        <v>4105090</v>
      </c>
      <c r="K73" s="253"/>
      <c r="L73" s="238"/>
      <c r="M73" s="238"/>
      <c r="N73" s="238"/>
      <c r="O73" s="202"/>
      <c r="P73" s="203"/>
      <c r="Q73" s="20" t="s">
        <v>11</v>
      </c>
      <c r="R73" s="53">
        <f>R68</f>
        <v>927282300</v>
      </c>
      <c r="S73" s="82"/>
      <c r="T73" s="207"/>
      <c r="U73" s="256"/>
      <c r="V73" s="82"/>
      <c r="W73" s="153" t="s">
        <v>11</v>
      </c>
      <c r="X73" s="6">
        <f t="shared" ref="X73:AE73" si="67">X68</f>
        <v>1103.7</v>
      </c>
      <c r="Y73" s="6">
        <f t="shared" si="67"/>
        <v>1124.3</v>
      </c>
      <c r="Z73" s="6">
        <f t="shared" si="67"/>
        <v>10.7</v>
      </c>
      <c r="AA73" s="6">
        <f t="shared" si="67"/>
        <v>21.2</v>
      </c>
      <c r="AB73" s="6">
        <f t="shared" si="67"/>
        <v>1157</v>
      </c>
      <c r="AC73" s="6">
        <f t="shared" si="67"/>
        <v>1199.8</v>
      </c>
      <c r="AD73" s="6">
        <f t="shared" si="67"/>
        <v>26.3</v>
      </c>
      <c r="AE73" s="140">
        <f t="shared" si="67"/>
        <v>3.8</v>
      </c>
      <c r="AF73" s="19"/>
      <c r="AG73" s="153" t="s">
        <v>31</v>
      </c>
      <c r="AH73" s="8">
        <f>(AH72*10.74)</f>
        <v>21.48</v>
      </c>
      <c r="AI73" s="8">
        <f>(AI72*2.2)</f>
        <v>22.55</v>
      </c>
      <c r="AJ73" s="8">
        <f>(AJ72*0.25)</f>
        <v>0.625</v>
      </c>
      <c r="AK73" s="209">
        <f>AK72+AL72</f>
        <v>12</v>
      </c>
      <c r="AL73" s="210"/>
      <c r="AM73" s="14"/>
      <c r="AN73" s="32" t="s">
        <v>48</v>
      </c>
      <c r="AO73" s="33">
        <v>10.4</v>
      </c>
      <c r="AP73" s="34">
        <v>7.78</v>
      </c>
      <c r="AQ73" s="93"/>
      <c r="AR73" s="43" t="s">
        <v>43</v>
      </c>
      <c r="AS73" s="16">
        <v>0</v>
      </c>
      <c r="AT73" s="2" t="s">
        <v>46</v>
      </c>
      <c r="AU73" s="49">
        <v>0.75700000000000001</v>
      </c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</row>
    <row r="74" spans="1:81" ht="19.5" customHeight="1" thickBot="1" x14ac:dyDescent="0.35">
      <c r="A74" s="199"/>
      <c r="B74" s="109" t="s">
        <v>3</v>
      </c>
      <c r="C74" s="119">
        <f t="shared" ref="C74:J74" si="68">C72-C73</f>
        <v>0</v>
      </c>
      <c r="D74" s="119">
        <f t="shared" si="68"/>
        <v>0</v>
      </c>
      <c r="E74" s="119">
        <f t="shared" si="68"/>
        <v>0</v>
      </c>
      <c r="F74" s="120">
        <f t="shared" si="68"/>
        <v>0</v>
      </c>
      <c r="G74" s="119">
        <f t="shared" si="68"/>
        <v>1066000</v>
      </c>
      <c r="H74" s="119">
        <f t="shared" si="68"/>
        <v>7362</v>
      </c>
      <c r="I74" s="119">
        <f t="shared" si="68"/>
        <v>0</v>
      </c>
      <c r="J74" s="120">
        <f t="shared" si="68"/>
        <v>8140</v>
      </c>
      <c r="K74" s="254"/>
      <c r="L74" s="239"/>
      <c r="M74" s="239"/>
      <c r="N74" s="239"/>
      <c r="O74" s="204"/>
      <c r="P74" s="205"/>
      <c r="Q74" s="73" t="s">
        <v>3</v>
      </c>
      <c r="R74" s="55">
        <f>R72-R73</f>
        <v>936600</v>
      </c>
      <c r="S74" s="83"/>
      <c r="T74" s="208"/>
      <c r="U74" s="257"/>
      <c r="V74" s="83"/>
      <c r="W74" s="63" t="s">
        <v>3</v>
      </c>
      <c r="X74" s="65">
        <f>X72-X73</f>
        <v>0</v>
      </c>
      <c r="Y74" s="65">
        <f t="shared" ref="Y74:AE74" si="69">Y72-Y73</f>
        <v>12.900000000000091</v>
      </c>
      <c r="Z74" s="65">
        <f t="shared" si="69"/>
        <v>0</v>
      </c>
      <c r="AA74" s="65">
        <f t="shared" si="69"/>
        <v>0.10000000000000142</v>
      </c>
      <c r="AB74" s="65">
        <f t="shared" si="69"/>
        <v>0</v>
      </c>
      <c r="AC74" s="65">
        <f t="shared" si="69"/>
        <v>13.200000000000045</v>
      </c>
      <c r="AD74" s="65">
        <f t="shared" si="69"/>
        <v>0</v>
      </c>
      <c r="AE74" s="142">
        <f t="shared" si="69"/>
        <v>0</v>
      </c>
      <c r="AF74" s="19"/>
      <c r="AG74" s="154" t="s">
        <v>33</v>
      </c>
      <c r="AH74" s="152">
        <f>(AH73)/((K72/1000000)*8.34)</f>
        <v>2.4160783943201913</v>
      </c>
      <c r="AI74" s="152">
        <f>(AI73)/((K72/1000000)*8.34)</f>
        <v>2.5364323925475007</v>
      </c>
      <c r="AJ74" s="152">
        <f>(AJ73)/((K72/1000000)*8.34)</f>
        <v>7.0300232609409652E-2</v>
      </c>
      <c r="AK74" s="211">
        <f>(AK73)/((K72/1000000)*8.34)</f>
        <v>1.3497644661006654</v>
      </c>
      <c r="AL74" s="212"/>
      <c r="AM74" s="14"/>
      <c r="AN74" s="85"/>
      <c r="AO74" s="17"/>
      <c r="AP74" s="17"/>
      <c r="AQ74" s="93"/>
      <c r="AR74" s="155" t="s">
        <v>64</v>
      </c>
      <c r="AS74" s="130">
        <v>3.77</v>
      </c>
      <c r="AT74" s="156" t="s">
        <v>63</v>
      </c>
      <c r="AU74" s="48">
        <v>3.7999999999999999E-2</v>
      </c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</row>
    <row r="75" spans="1:81" ht="2.1" customHeight="1" thickBot="1" x14ac:dyDescent="0.3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86"/>
      <c r="T75" s="1"/>
      <c r="U75" s="129"/>
      <c r="V75" s="89"/>
      <c r="W75" s="3"/>
      <c r="X75" s="144"/>
      <c r="Y75" s="144"/>
      <c r="Z75" s="144"/>
      <c r="AA75" s="144"/>
      <c r="AB75" s="144"/>
      <c r="AC75" s="144"/>
      <c r="AD75" s="144"/>
      <c r="AE75" s="144"/>
      <c r="AF75" s="1"/>
      <c r="AG75" s="1"/>
      <c r="AH75" s="1"/>
      <c r="AI75" s="1"/>
      <c r="AJ75" s="1"/>
      <c r="AK75" s="1"/>
      <c r="AL75" s="1"/>
      <c r="AM75" s="86"/>
      <c r="AN75" s="86"/>
      <c r="AO75" s="1"/>
      <c r="AP75" s="1"/>
      <c r="AQ75" s="86"/>
      <c r="AR75" s="9"/>
      <c r="AS75" s="9"/>
      <c r="AT75" s="9"/>
      <c r="AU75" s="9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</row>
    <row r="76" spans="1:81" ht="18.75" customHeight="1" x14ac:dyDescent="0.3">
      <c r="A76" s="197">
        <v>19</v>
      </c>
      <c r="B76" s="110" t="s">
        <v>54</v>
      </c>
      <c r="C76" s="115">
        <v>82074900</v>
      </c>
      <c r="D76" s="50">
        <v>733441</v>
      </c>
      <c r="E76" s="50">
        <v>1557860</v>
      </c>
      <c r="F76" s="52">
        <v>2876260</v>
      </c>
      <c r="G76" s="115">
        <v>84290400</v>
      </c>
      <c r="H76" s="50">
        <v>719128</v>
      </c>
      <c r="I76" s="50">
        <v>2634870</v>
      </c>
      <c r="J76" s="52">
        <v>4135120</v>
      </c>
      <c r="K76" s="252">
        <f>C78+G78</f>
        <v>583400</v>
      </c>
      <c r="L76" s="237"/>
      <c r="M76" s="236">
        <f>D78+E78+F78+H78+I78+J78</f>
        <v>61761</v>
      </c>
      <c r="N76" s="237"/>
      <c r="O76" s="200">
        <f>M76+K76</f>
        <v>645161</v>
      </c>
      <c r="P76" s="201"/>
      <c r="Q76" s="56" t="s">
        <v>10</v>
      </c>
      <c r="R76" s="52">
        <v>928989400</v>
      </c>
      <c r="S76" s="82"/>
      <c r="T76" s="206">
        <v>1.34</v>
      </c>
      <c r="U76" s="255">
        <v>1.08</v>
      </c>
      <c r="V76" s="82"/>
      <c r="W76" s="151" t="s">
        <v>10</v>
      </c>
      <c r="X76" s="60">
        <v>1103.7</v>
      </c>
      <c r="Y76" s="60">
        <v>1144.4000000000001</v>
      </c>
      <c r="Z76" s="60">
        <v>10.7</v>
      </c>
      <c r="AA76" s="60">
        <v>21.5</v>
      </c>
      <c r="AB76" s="60">
        <v>1157</v>
      </c>
      <c r="AC76" s="60">
        <v>1220.5</v>
      </c>
      <c r="AD76" s="60">
        <v>26.4</v>
      </c>
      <c r="AE76" s="141">
        <v>3.8</v>
      </c>
      <c r="AF76" s="19"/>
      <c r="AG76" s="151" t="s">
        <v>34</v>
      </c>
      <c r="AH76" s="22">
        <v>1.5</v>
      </c>
      <c r="AI76" s="22">
        <v>5</v>
      </c>
      <c r="AJ76" s="22">
        <v>1.125</v>
      </c>
      <c r="AK76" s="22">
        <v>6</v>
      </c>
      <c r="AL76" s="23">
        <v>0</v>
      </c>
      <c r="AM76" s="92"/>
      <c r="AN76" s="98" t="s">
        <v>47</v>
      </c>
      <c r="AO76" s="30">
        <v>11.4</v>
      </c>
      <c r="AP76" s="31">
        <v>7.55</v>
      </c>
      <c r="AQ76" s="93"/>
      <c r="AR76" s="41" t="s">
        <v>44</v>
      </c>
      <c r="AS76" s="77">
        <v>0</v>
      </c>
      <c r="AT76" s="42" t="s">
        <v>45</v>
      </c>
      <c r="AU76" s="78">
        <v>4.4999999999999998E-2</v>
      </c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</row>
    <row r="77" spans="1:81" ht="19.5" customHeight="1" thickBot="1" x14ac:dyDescent="0.35">
      <c r="A77" s="198"/>
      <c r="B77" s="111" t="s">
        <v>53</v>
      </c>
      <c r="C77" s="116">
        <f t="shared" ref="C77:J77" si="70">C72</f>
        <v>82074900</v>
      </c>
      <c r="D77" s="117">
        <f t="shared" si="70"/>
        <v>733441</v>
      </c>
      <c r="E77" s="117">
        <f t="shared" si="70"/>
        <v>1557860</v>
      </c>
      <c r="F77" s="118">
        <f t="shared" si="70"/>
        <v>2876260</v>
      </c>
      <c r="G77" s="116">
        <f t="shared" si="70"/>
        <v>83707000</v>
      </c>
      <c r="H77" s="117">
        <f t="shared" si="70"/>
        <v>711837</v>
      </c>
      <c r="I77" s="117">
        <f t="shared" si="70"/>
        <v>2602290</v>
      </c>
      <c r="J77" s="118">
        <f t="shared" si="70"/>
        <v>4113230</v>
      </c>
      <c r="K77" s="253"/>
      <c r="L77" s="238"/>
      <c r="M77" s="238"/>
      <c r="N77" s="238"/>
      <c r="O77" s="202"/>
      <c r="P77" s="203"/>
      <c r="Q77" s="20" t="s">
        <v>11</v>
      </c>
      <c r="R77" s="53">
        <f>R72</f>
        <v>928218900</v>
      </c>
      <c r="S77" s="82"/>
      <c r="T77" s="207"/>
      <c r="U77" s="256"/>
      <c r="V77" s="82"/>
      <c r="W77" s="153" t="s">
        <v>11</v>
      </c>
      <c r="X77" s="6">
        <f t="shared" ref="X77:AE77" si="71">X72</f>
        <v>1103.7</v>
      </c>
      <c r="Y77" s="6">
        <f t="shared" si="71"/>
        <v>1137.2</v>
      </c>
      <c r="Z77" s="6">
        <f t="shared" si="71"/>
        <v>10.7</v>
      </c>
      <c r="AA77" s="6">
        <f t="shared" si="71"/>
        <v>21.3</v>
      </c>
      <c r="AB77" s="6">
        <f t="shared" si="71"/>
        <v>1157</v>
      </c>
      <c r="AC77" s="6">
        <f t="shared" si="71"/>
        <v>1213</v>
      </c>
      <c r="AD77" s="6">
        <f t="shared" si="71"/>
        <v>26.3</v>
      </c>
      <c r="AE77" s="140">
        <f t="shared" si="71"/>
        <v>3.8</v>
      </c>
      <c r="AF77" s="19"/>
      <c r="AG77" s="153" t="s">
        <v>31</v>
      </c>
      <c r="AH77" s="8">
        <f>(AH76*10.74)</f>
        <v>16.11</v>
      </c>
      <c r="AI77" s="8">
        <f>(AI76*2.2)</f>
        <v>11</v>
      </c>
      <c r="AJ77" s="8">
        <f>(AJ76*0.25)</f>
        <v>0.28125</v>
      </c>
      <c r="AK77" s="209">
        <f>AK76+AL76</f>
        <v>6</v>
      </c>
      <c r="AL77" s="210"/>
      <c r="AM77" s="14"/>
      <c r="AN77" s="32" t="s">
        <v>48</v>
      </c>
      <c r="AO77" s="33">
        <v>9.1999999999999993</v>
      </c>
      <c r="AP77" s="34">
        <v>7.94</v>
      </c>
      <c r="AQ77" s="93"/>
      <c r="AR77" s="43" t="s">
        <v>43</v>
      </c>
      <c r="AS77" s="16">
        <v>0</v>
      </c>
      <c r="AT77" s="2" t="s">
        <v>46</v>
      </c>
      <c r="AU77" s="49">
        <v>1.0469999999999999</v>
      </c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</row>
    <row r="78" spans="1:81" ht="19.5" customHeight="1" thickBot="1" x14ac:dyDescent="0.35">
      <c r="A78" s="199"/>
      <c r="B78" s="109" t="s">
        <v>3</v>
      </c>
      <c r="C78" s="119">
        <f t="shared" ref="C78:J78" si="72">C76-C77</f>
        <v>0</v>
      </c>
      <c r="D78" s="119">
        <f t="shared" si="72"/>
        <v>0</v>
      </c>
      <c r="E78" s="119">
        <f t="shared" si="72"/>
        <v>0</v>
      </c>
      <c r="F78" s="120">
        <f t="shared" si="72"/>
        <v>0</v>
      </c>
      <c r="G78" s="119">
        <f t="shared" si="72"/>
        <v>583400</v>
      </c>
      <c r="H78" s="119">
        <f t="shared" si="72"/>
        <v>7291</v>
      </c>
      <c r="I78" s="119">
        <f t="shared" si="72"/>
        <v>32580</v>
      </c>
      <c r="J78" s="120">
        <f t="shared" si="72"/>
        <v>21890</v>
      </c>
      <c r="K78" s="254"/>
      <c r="L78" s="239"/>
      <c r="M78" s="239"/>
      <c r="N78" s="239"/>
      <c r="O78" s="204"/>
      <c r="P78" s="205"/>
      <c r="Q78" s="73" t="s">
        <v>3</v>
      </c>
      <c r="R78" s="55">
        <f>R76-R77</f>
        <v>770500</v>
      </c>
      <c r="S78" s="83"/>
      <c r="T78" s="208"/>
      <c r="U78" s="257"/>
      <c r="V78" s="83"/>
      <c r="W78" s="63" t="s">
        <v>3</v>
      </c>
      <c r="X78" s="65">
        <f>X76-X77</f>
        <v>0</v>
      </c>
      <c r="Y78" s="65">
        <f t="shared" ref="Y78:AE78" si="73">Y76-Y77</f>
        <v>7.2000000000000455</v>
      </c>
      <c r="Z78" s="65">
        <f t="shared" si="73"/>
        <v>0</v>
      </c>
      <c r="AA78" s="65">
        <f t="shared" si="73"/>
        <v>0.19999999999999929</v>
      </c>
      <c r="AB78" s="65">
        <f t="shared" si="73"/>
        <v>0</v>
      </c>
      <c r="AC78" s="65">
        <f t="shared" si="73"/>
        <v>7.5</v>
      </c>
      <c r="AD78" s="65">
        <f t="shared" si="73"/>
        <v>9.9999999999997868E-2</v>
      </c>
      <c r="AE78" s="142">
        <f t="shared" si="73"/>
        <v>0</v>
      </c>
      <c r="AF78" s="19"/>
      <c r="AG78" s="154" t="s">
        <v>33</v>
      </c>
      <c r="AH78" s="152">
        <f>(AH77)/((K76/1000000)*8.34)</f>
        <v>3.3110296130596382</v>
      </c>
      <c r="AI78" s="152">
        <f>(AI77)/((K76/1000000)*8.34)</f>
        <v>2.2607899282219752</v>
      </c>
      <c r="AJ78" s="152">
        <f>(AJ77)/((K76/1000000)*8.34)</f>
        <v>5.7804287937493683E-2</v>
      </c>
      <c r="AK78" s="211">
        <f>(AK77)/((K76/1000000)*8.34)</f>
        <v>1.2331581426665319</v>
      </c>
      <c r="AL78" s="212"/>
      <c r="AM78" s="14"/>
      <c r="AN78" s="85"/>
      <c r="AO78" s="17"/>
      <c r="AP78" s="17"/>
      <c r="AQ78" s="93"/>
      <c r="AR78" s="155" t="s">
        <v>64</v>
      </c>
      <c r="AS78" s="130">
        <v>3.48</v>
      </c>
      <c r="AT78" s="156" t="s">
        <v>63</v>
      </c>
      <c r="AU78" s="48">
        <v>3.7999999999999999E-2</v>
      </c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</row>
    <row r="79" spans="1:81" ht="2.1" customHeight="1" thickBot="1" x14ac:dyDescent="0.3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86"/>
      <c r="T79" s="1"/>
      <c r="U79" s="129"/>
      <c r="V79" s="89"/>
      <c r="W79" s="3"/>
      <c r="X79" s="144"/>
      <c r="Y79" s="144"/>
      <c r="Z79" s="144"/>
      <c r="AA79" s="144"/>
      <c r="AB79" s="144"/>
      <c r="AC79" s="144"/>
      <c r="AD79" s="144"/>
      <c r="AE79" s="144"/>
      <c r="AF79" s="1"/>
      <c r="AG79" s="1"/>
      <c r="AH79" s="1"/>
      <c r="AI79" s="1"/>
      <c r="AJ79" s="1"/>
      <c r="AK79" s="1"/>
      <c r="AL79" s="1"/>
      <c r="AM79" s="86"/>
      <c r="AN79" s="86"/>
      <c r="AO79" s="1"/>
      <c r="AP79" s="1"/>
      <c r="AQ79" s="86"/>
      <c r="AR79" s="9"/>
      <c r="AS79" s="9"/>
      <c r="AT79" s="9"/>
      <c r="AU79" s="9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</row>
    <row r="80" spans="1:81" ht="18.75" customHeight="1" x14ac:dyDescent="0.3">
      <c r="A80" s="197">
        <v>20</v>
      </c>
      <c r="B80" s="110" t="s">
        <v>54</v>
      </c>
      <c r="C80" s="115">
        <v>82074900</v>
      </c>
      <c r="D80" s="50">
        <v>733441</v>
      </c>
      <c r="E80" s="50">
        <v>1557860</v>
      </c>
      <c r="F80" s="52">
        <v>2876260</v>
      </c>
      <c r="G80" s="115">
        <v>84967800</v>
      </c>
      <c r="H80" s="50">
        <v>733663</v>
      </c>
      <c r="I80" s="50">
        <v>2634870</v>
      </c>
      <c r="J80" s="52">
        <v>4152610</v>
      </c>
      <c r="K80" s="252">
        <f>C82+G82</f>
        <v>677400</v>
      </c>
      <c r="L80" s="237"/>
      <c r="M80" s="236">
        <f>D82+E82+F82+H82+I82+J82</f>
        <v>32025</v>
      </c>
      <c r="N80" s="237"/>
      <c r="O80" s="200">
        <f>M80+K80</f>
        <v>709425</v>
      </c>
      <c r="P80" s="201"/>
      <c r="Q80" s="56" t="s">
        <v>10</v>
      </c>
      <c r="R80" s="52">
        <v>929890400</v>
      </c>
      <c r="S80" s="82"/>
      <c r="T80" s="206">
        <v>1.06</v>
      </c>
      <c r="U80" s="255">
        <v>1.04</v>
      </c>
      <c r="V80" s="82"/>
      <c r="W80" s="151" t="s">
        <v>10</v>
      </c>
      <c r="X80" s="60">
        <v>1103.7</v>
      </c>
      <c r="Y80" s="60">
        <v>1156.7</v>
      </c>
      <c r="Z80" s="60">
        <v>11</v>
      </c>
      <c r="AA80" s="60">
        <v>21.5</v>
      </c>
      <c r="AB80" s="60">
        <v>1157</v>
      </c>
      <c r="AC80" s="60">
        <v>1233.3</v>
      </c>
      <c r="AD80" s="60">
        <v>26.4</v>
      </c>
      <c r="AE80" s="141">
        <v>3.8</v>
      </c>
      <c r="AF80" s="19"/>
      <c r="AG80" s="151" t="s">
        <v>34</v>
      </c>
      <c r="AH80" s="22">
        <v>1.5</v>
      </c>
      <c r="AI80" s="22">
        <v>9.875</v>
      </c>
      <c r="AJ80" s="22">
        <v>1.875</v>
      </c>
      <c r="AK80" s="22">
        <v>11</v>
      </c>
      <c r="AL80" s="23">
        <v>0</v>
      </c>
      <c r="AM80" s="92"/>
      <c r="AN80" s="98" t="s">
        <v>47</v>
      </c>
      <c r="AO80" s="30">
        <v>10.199999999999999</v>
      </c>
      <c r="AP80" s="31">
        <v>7.47</v>
      </c>
      <c r="AQ80" s="93"/>
      <c r="AR80" s="41" t="s">
        <v>44</v>
      </c>
      <c r="AS80" s="77">
        <v>0</v>
      </c>
      <c r="AT80" s="42" t="s">
        <v>45</v>
      </c>
      <c r="AU80" s="78">
        <v>4.3999999999999997E-2</v>
      </c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</row>
    <row r="81" spans="1:81" ht="19.5" customHeight="1" thickBot="1" x14ac:dyDescent="0.35">
      <c r="A81" s="198"/>
      <c r="B81" s="111" t="s">
        <v>53</v>
      </c>
      <c r="C81" s="116">
        <f t="shared" ref="C81:J81" si="74">C76</f>
        <v>82074900</v>
      </c>
      <c r="D81" s="117">
        <f t="shared" si="74"/>
        <v>733441</v>
      </c>
      <c r="E81" s="117">
        <f t="shared" si="74"/>
        <v>1557860</v>
      </c>
      <c r="F81" s="118">
        <f t="shared" si="74"/>
        <v>2876260</v>
      </c>
      <c r="G81" s="116">
        <f t="shared" si="74"/>
        <v>84290400</v>
      </c>
      <c r="H81" s="117">
        <f t="shared" si="74"/>
        <v>719128</v>
      </c>
      <c r="I81" s="117">
        <f t="shared" si="74"/>
        <v>2634870</v>
      </c>
      <c r="J81" s="118">
        <f t="shared" si="74"/>
        <v>4135120</v>
      </c>
      <c r="K81" s="253"/>
      <c r="L81" s="238"/>
      <c r="M81" s="238"/>
      <c r="N81" s="238"/>
      <c r="O81" s="202"/>
      <c r="P81" s="203"/>
      <c r="Q81" s="20" t="s">
        <v>11</v>
      </c>
      <c r="R81" s="53">
        <f>R76</f>
        <v>928989400</v>
      </c>
      <c r="S81" s="82"/>
      <c r="T81" s="207"/>
      <c r="U81" s="256"/>
      <c r="V81" s="82"/>
      <c r="W81" s="153" t="s">
        <v>11</v>
      </c>
      <c r="X81" s="6">
        <f t="shared" ref="X81:AE81" si="75">X76</f>
        <v>1103.7</v>
      </c>
      <c r="Y81" s="6">
        <f t="shared" si="75"/>
        <v>1144.4000000000001</v>
      </c>
      <c r="Z81" s="6">
        <f t="shared" si="75"/>
        <v>10.7</v>
      </c>
      <c r="AA81" s="6">
        <f t="shared" si="75"/>
        <v>21.5</v>
      </c>
      <c r="AB81" s="6">
        <f t="shared" si="75"/>
        <v>1157</v>
      </c>
      <c r="AC81" s="6">
        <f t="shared" si="75"/>
        <v>1220.5</v>
      </c>
      <c r="AD81" s="6">
        <f t="shared" si="75"/>
        <v>26.4</v>
      </c>
      <c r="AE81" s="140">
        <f t="shared" si="75"/>
        <v>3.8</v>
      </c>
      <c r="AF81" s="19"/>
      <c r="AG81" s="153" t="s">
        <v>31</v>
      </c>
      <c r="AH81" s="8">
        <f>(AH80*10.74)</f>
        <v>16.11</v>
      </c>
      <c r="AI81" s="8">
        <f>(AI80*2.2)</f>
        <v>21.725000000000001</v>
      </c>
      <c r="AJ81" s="8">
        <f>(AJ80*0.25)</f>
        <v>0.46875</v>
      </c>
      <c r="AK81" s="209">
        <f>AK80+AL80</f>
        <v>11</v>
      </c>
      <c r="AL81" s="210"/>
      <c r="AM81" s="14"/>
      <c r="AN81" s="32" t="s">
        <v>48</v>
      </c>
      <c r="AO81" s="33">
        <v>10.7</v>
      </c>
      <c r="AP81" s="34">
        <v>7.91</v>
      </c>
      <c r="AQ81" s="93"/>
      <c r="AR81" s="43" t="s">
        <v>43</v>
      </c>
      <c r="AS81" s="16">
        <v>0</v>
      </c>
      <c r="AT81" s="2" t="s">
        <v>46</v>
      </c>
      <c r="AU81" s="49">
        <v>0.61</v>
      </c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</row>
    <row r="82" spans="1:81" ht="19.5" customHeight="1" thickBot="1" x14ac:dyDescent="0.35">
      <c r="A82" s="199"/>
      <c r="B82" s="109" t="s">
        <v>3</v>
      </c>
      <c r="C82" s="119">
        <f t="shared" ref="C82:J82" si="76">C80-C81</f>
        <v>0</v>
      </c>
      <c r="D82" s="119">
        <f t="shared" si="76"/>
        <v>0</v>
      </c>
      <c r="E82" s="119">
        <f t="shared" si="76"/>
        <v>0</v>
      </c>
      <c r="F82" s="120">
        <f t="shared" si="76"/>
        <v>0</v>
      </c>
      <c r="G82" s="119">
        <f t="shared" si="76"/>
        <v>677400</v>
      </c>
      <c r="H82" s="119">
        <f t="shared" si="76"/>
        <v>14535</v>
      </c>
      <c r="I82" s="119">
        <f t="shared" si="76"/>
        <v>0</v>
      </c>
      <c r="J82" s="120">
        <f t="shared" si="76"/>
        <v>17490</v>
      </c>
      <c r="K82" s="254"/>
      <c r="L82" s="239"/>
      <c r="M82" s="239"/>
      <c r="N82" s="239"/>
      <c r="O82" s="204"/>
      <c r="P82" s="205"/>
      <c r="Q82" s="73" t="s">
        <v>3</v>
      </c>
      <c r="R82" s="55">
        <f>R80-R81</f>
        <v>901000</v>
      </c>
      <c r="S82" s="83"/>
      <c r="T82" s="208"/>
      <c r="U82" s="257"/>
      <c r="V82" s="83"/>
      <c r="W82" s="63" t="s">
        <v>3</v>
      </c>
      <c r="X82" s="65">
        <f>X80-X81</f>
        <v>0</v>
      </c>
      <c r="Y82" s="65">
        <f t="shared" ref="Y82:AE82" si="77">Y80-Y81</f>
        <v>12.299999999999955</v>
      </c>
      <c r="Z82" s="65">
        <f t="shared" si="77"/>
        <v>0.30000000000000071</v>
      </c>
      <c r="AA82" s="65">
        <f t="shared" si="77"/>
        <v>0</v>
      </c>
      <c r="AB82" s="65">
        <f t="shared" si="77"/>
        <v>0</v>
      </c>
      <c r="AC82" s="65">
        <f t="shared" si="77"/>
        <v>12.799999999999955</v>
      </c>
      <c r="AD82" s="65">
        <f t="shared" si="77"/>
        <v>0</v>
      </c>
      <c r="AE82" s="142">
        <f t="shared" si="77"/>
        <v>0</v>
      </c>
      <c r="AF82" s="19"/>
      <c r="AG82" s="154" t="s">
        <v>33</v>
      </c>
      <c r="AH82" s="152">
        <f>(AH81)/((K80/1000000)*8.34)</f>
        <v>2.8515717098597473</v>
      </c>
      <c r="AI82" s="152">
        <f>(AI81)/((K80/1000000)*8.34)</f>
        <v>3.8454621599443208</v>
      </c>
      <c r="AJ82" s="152">
        <f>(AJ81)/((K80/1000000)*8.34)</f>
        <v>8.2971709434932123E-2</v>
      </c>
      <c r="AK82" s="211">
        <f>(AK81)/((K80/1000000)*8.34)</f>
        <v>1.9470694480730737</v>
      </c>
      <c r="AL82" s="212"/>
      <c r="AM82" s="14"/>
      <c r="AN82" s="85"/>
      <c r="AO82" s="17"/>
      <c r="AP82" s="17"/>
      <c r="AQ82" s="93"/>
      <c r="AR82" s="155" t="s">
        <v>64</v>
      </c>
      <c r="AS82" s="130">
        <v>3.7</v>
      </c>
      <c r="AT82" s="156" t="s">
        <v>63</v>
      </c>
      <c r="AU82" s="48">
        <v>0.03</v>
      </c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</row>
    <row r="83" spans="1:81" ht="2.1" customHeight="1" thickBot="1" x14ac:dyDescent="0.3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86"/>
      <c r="T83" s="1"/>
      <c r="U83" s="129"/>
      <c r="V83" s="89"/>
      <c r="W83" s="3"/>
      <c r="X83" s="144"/>
      <c r="Y83" s="144"/>
      <c r="Z83" s="144"/>
      <c r="AA83" s="144"/>
      <c r="AB83" s="144"/>
      <c r="AC83" s="144"/>
      <c r="AD83" s="144"/>
      <c r="AE83" s="144"/>
      <c r="AF83" s="1"/>
      <c r="AG83" s="1"/>
      <c r="AH83" s="1"/>
      <c r="AI83" s="1"/>
      <c r="AJ83" s="1"/>
      <c r="AK83" s="1"/>
      <c r="AL83" s="1"/>
      <c r="AM83" s="86"/>
      <c r="AN83" s="86"/>
      <c r="AO83" s="1"/>
      <c r="AP83" s="1"/>
      <c r="AQ83" s="86"/>
      <c r="AR83" s="9"/>
      <c r="AS83" s="9"/>
      <c r="AT83" s="9"/>
      <c r="AU83" s="9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</row>
    <row r="84" spans="1:81" ht="18.75" customHeight="1" x14ac:dyDescent="0.3">
      <c r="A84" s="197">
        <v>21</v>
      </c>
      <c r="B84" s="110" t="s">
        <v>54</v>
      </c>
      <c r="C84" s="115">
        <v>82074900</v>
      </c>
      <c r="D84" s="50">
        <v>733441</v>
      </c>
      <c r="E84" s="50">
        <v>1557860</v>
      </c>
      <c r="F84" s="52">
        <v>2876260</v>
      </c>
      <c r="G84" s="115">
        <v>85700400</v>
      </c>
      <c r="H84" s="50">
        <v>755486</v>
      </c>
      <c r="I84" s="50">
        <v>2667180</v>
      </c>
      <c r="J84" s="52">
        <v>4199700</v>
      </c>
      <c r="K84" s="252">
        <f>C86+G86</f>
        <v>732600</v>
      </c>
      <c r="L84" s="237"/>
      <c r="M84" s="236">
        <f>D86+E86+F86+H86+I86+J86</f>
        <v>101223</v>
      </c>
      <c r="N84" s="237"/>
      <c r="O84" s="200">
        <f>M84+K84</f>
        <v>833823</v>
      </c>
      <c r="P84" s="201"/>
      <c r="Q84" s="56" t="s">
        <v>10</v>
      </c>
      <c r="R84" s="52">
        <v>930841900</v>
      </c>
      <c r="S84" s="82"/>
      <c r="T84" s="206">
        <v>0.24</v>
      </c>
      <c r="U84" s="255">
        <v>1.06</v>
      </c>
      <c r="V84" s="82"/>
      <c r="W84" s="151" t="s">
        <v>10</v>
      </c>
      <c r="X84" s="60">
        <v>1103.7</v>
      </c>
      <c r="Y84" s="60">
        <v>1165.7</v>
      </c>
      <c r="Z84" s="60">
        <v>11.2</v>
      </c>
      <c r="AA84" s="60">
        <v>21.8</v>
      </c>
      <c r="AB84" s="60">
        <v>1157</v>
      </c>
      <c r="AC84" s="60">
        <v>1243.2</v>
      </c>
      <c r="AD84" s="60">
        <v>26.6</v>
      </c>
      <c r="AE84" s="141">
        <v>3.8</v>
      </c>
      <c r="AF84" s="19"/>
      <c r="AG84" s="151" t="s">
        <v>34</v>
      </c>
      <c r="AH84" s="22">
        <v>2.625</v>
      </c>
      <c r="AI84" s="22">
        <v>7.25</v>
      </c>
      <c r="AJ84" s="22">
        <v>1.5</v>
      </c>
      <c r="AK84" s="22">
        <v>8</v>
      </c>
      <c r="AL84" s="23">
        <v>0</v>
      </c>
      <c r="AM84" s="92"/>
      <c r="AN84" s="98" t="s">
        <v>47</v>
      </c>
      <c r="AO84" s="30">
        <v>12.6</v>
      </c>
      <c r="AP84" s="31">
        <v>6.55</v>
      </c>
      <c r="AQ84" s="93"/>
      <c r="AR84" s="41" t="s">
        <v>44</v>
      </c>
      <c r="AS84" s="77">
        <v>0</v>
      </c>
      <c r="AT84" s="42" t="s">
        <v>45</v>
      </c>
      <c r="AU84" s="78">
        <v>5.2999999999999999E-2</v>
      </c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</row>
    <row r="85" spans="1:81" ht="19.5" customHeight="1" thickBot="1" x14ac:dyDescent="0.35">
      <c r="A85" s="198"/>
      <c r="B85" s="111" t="s">
        <v>53</v>
      </c>
      <c r="C85" s="116">
        <f t="shared" ref="C85:J85" si="78">C80</f>
        <v>82074900</v>
      </c>
      <c r="D85" s="117">
        <f t="shared" si="78"/>
        <v>733441</v>
      </c>
      <c r="E85" s="117">
        <f t="shared" si="78"/>
        <v>1557860</v>
      </c>
      <c r="F85" s="118">
        <f t="shared" si="78"/>
        <v>2876260</v>
      </c>
      <c r="G85" s="116">
        <f t="shared" si="78"/>
        <v>84967800</v>
      </c>
      <c r="H85" s="117">
        <f t="shared" si="78"/>
        <v>733663</v>
      </c>
      <c r="I85" s="117">
        <f t="shared" si="78"/>
        <v>2634870</v>
      </c>
      <c r="J85" s="118">
        <f t="shared" si="78"/>
        <v>4152610</v>
      </c>
      <c r="K85" s="253"/>
      <c r="L85" s="238"/>
      <c r="M85" s="238"/>
      <c r="N85" s="238"/>
      <c r="O85" s="202"/>
      <c r="P85" s="203"/>
      <c r="Q85" s="20" t="s">
        <v>11</v>
      </c>
      <c r="R85" s="53">
        <f>R80</f>
        <v>929890400</v>
      </c>
      <c r="S85" s="82"/>
      <c r="T85" s="207"/>
      <c r="U85" s="256"/>
      <c r="V85" s="82"/>
      <c r="W85" s="153" t="s">
        <v>11</v>
      </c>
      <c r="X85" s="6">
        <f t="shared" ref="X85:AE85" si="79">X80</f>
        <v>1103.7</v>
      </c>
      <c r="Y85" s="6">
        <f t="shared" si="79"/>
        <v>1156.7</v>
      </c>
      <c r="Z85" s="6">
        <f t="shared" si="79"/>
        <v>11</v>
      </c>
      <c r="AA85" s="6">
        <f t="shared" si="79"/>
        <v>21.5</v>
      </c>
      <c r="AB85" s="6">
        <f t="shared" si="79"/>
        <v>1157</v>
      </c>
      <c r="AC85" s="6">
        <f t="shared" si="79"/>
        <v>1233.3</v>
      </c>
      <c r="AD85" s="6">
        <f t="shared" si="79"/>
        <v>26.4</v>
      </c>
      <c r="AE85" s="140">
        <f t="shared" si="79"/>
        <v>3.8</v>
      </c>
      <c r="AF85" s="19"/>
      <c r="AG85" s="153" t="s">
        <v>31</v>
      </c>
      <c r="AH85" s="8">
        <f>(AH84*10.74)</f>
        <v>28.192499999999999</v>
      </c>
      <c r="AI85" s="8">
        <f>(AI84*2.2)</f>
        <v>15.950000000000001</v>
      </c>
      <c r="AJ85" s="8">
        <f>(AJ84*0.25)</f>
        <v>0.375</v>
      </c>
      <c r="AK85" s="209">
        <f>AK84+AL84</f>
        <v>8</v>
      </c>
      <c r="AL85" s="210"/>
      <c r="AM85" s="14"/>
      <c r="AN85" s="32" t="s">
        <v>48</v>
      </c>
      <c r="AO85" s="33">
        <v>10.3</v>
      </c>
      <c r="AP85" s="34">
        <v>7.07</v>
      </c>
      <c r="AQ85" s="93"/>
      <c r="AR85" s="43" t="s">
        <v>43</v>
      </c>
      <c r="AS85" s="16">
        <v>0</v>
      </c>
      <c r="AT85" s="2" t="s">
        <v>46</v>
      </c>
      <c r="AU85" s="49">
        <v>4.53</v>
      </c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</row>
    <row r="86" spans="1:81" ht="19.5" customHeight="1" thickBot="1" x14ac:dyDescent="0.35">
      <c r="A86" s="199"/>
      <c r="B86" s="109" t="s">
        <v>3</v>
      </c>
      <c r="C86" s="119">
        <f t="shared" ref="C86:J86" si="80">C84-C85</f>
        <v>0</v>
      </c>
      <c r="D86" s="119">
        <f t="shared" si="80"/>
        <v>0</v>
      </c>
      <c r="E86" s="119">
        <f t="shared" si="80"/>
        <v>0</v>
      </c>
      <c r="F86" s="120">
        <f t="shared" si="80"/>
        <v>0</v>
      </c>
      <c r="G86" s="119">
        <f t="shared" si="80"/>
        <v>732600</v>
      </c>
      <c r="H86" s="119">
        <f t="shared" si="80"/>
        <v>21823</v>
      </c>
      <c r="I86" s="119">
        <f t="shared" si="80"/>
        <v>32310</v>
      </c>
      <c r="J86" s="120">
        <f t="shared" si="80"/>
        <v>47090</v>
      </c>
      <c r="K86" s="254"/>
      <c r="L86" s="239"/>
      <c r="M86" s="239"/>
      <c r="N86" s="239"/>
      <c r="O86" s="204"/>
      <c r="P86" s="205"/>
      <c r="Q86" s="73" t="s">
        <v>3</v>
      </c>
      <c r="R86" s="55">
        <f>R84-R85</f>
        <v>951500</v>
      </c>
      <c r="S86" s="83"/>
      <c r="T86" s="208"/>
      <c r="U86" s="257"/>
      <c r="V86" s="83"/>
      <c r="W86" s="63" t="s">
        <v>3</v>
      </c>
      <c r="X86" s="65">
        <f>X84-X85</f>
        <v>0</v>
      </c>
      <c r="Y86" s="65">
        <f t="shared" ref="Y86:AE86" si="81">Y84-Y85</f>
        <v>9</v>
      </c>
      <c r="Z86" s="65">
        <f t="shared" si="81"/>
        <v>0.19999999999999929</v>
      </c>
      <c r="AA86" s="65">
        <f t="shared" si="81"/>
        <v>0.30000000000000071</v>
      </c>
      <c r="AB86" s="65">
        <f t="shared" si="81"/>
        <v>0</v>
      </c>
      <c r="AC86" s="65">
        <f t="shared" si="81"/>
        <v>9.9000000000000909</v>
      </c>
      <c r="AD86" s="65">
        <f t="shared" si="81"/>
        <v>0.20000000000000284</v>
      </c>
      <c r="AE86" s="142">
        <f t="shared" si="81"/>
        <v>0</v>
      </c>
      <c r="AF86" s="19"/>
      <c r="AG86" s="154" t="s">
        <v>33</v>
      </c>
      <c r="AH86" s="152">
        <f>(AH85)/((K84/1000000)*8.34)</f>
        <v>4.6142447221583911</v>
      </c>
      <c r="AI86" s="152">
        <f>(AI85)/((K84/1000000)*8.34)</f>
        <v>2.6105241932580063</v>
      </c>
      <c r="AJ86" s="152">
        <f>(AJ85)/((K84/1000000)*8.34)</f>
        <v>6.1375960656536194E-2</v>
      </c>
      <c r="AK86" s="211">
        <f>(AK85)/((K84/1000000)*8.34)</f>
        <v>1.3093538273394387</v>
      </c>
      <c r="AL86" s="212"/>
      <c r="AM86" s="14"/>
      <c r="AN86" s="85"/>
      <c r="AO86" s="17"/>
      <c r="AP86" s="17"/>
      <c r="AQ86" s="93"/>
      <c r="AR86" s="155" t="s">
        <v>64</v>
      </c>
      <c r="AS86" s="130">
        <v>33.72</v>
      </c>
      <c r="AT86" s="156" t="s">
        <v>63</v>
      </c>
      <c r="AU86" s="48">
        <v>0.04</v>
      </c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</row>
    <row r="87" spans="1:81" ht="2.1" customHeight="1" thickBot="1" x14ac:dyDescent="0.3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86"/>
      <c r="T87" s="1"/>
      <c r="U87" s="129"/>
      <c r="V87" s="89"/>
      <c r="W87" s="3"/>
      <c r="X87" s="144"/>
      <c r="Y87" s="144"/>
      <c r="Z87" s="144"/>
      <c r="AA87" s="144"/>
      <c r="AB87" s="144"/>
      <c r="AC87" s="144"/>
      <c r="AD87" s="144"/>
      <c r="AE87" s="144"/>
      <c r="AF87" s="1"/>
      <c r="AG87" s="1"/>
      <c r="AH87" s="1"/>
      <c r="AI87" s="1"/>
      <c r="AJ87" s="1"/>
      <c r="AK87" s="1"/>
      <c r="AL87" s="1"/>
      <c r="AM87" s="86"/>
      <c r="AN87" s="86"/>
      <c r="AO87" s="1"/>
      <c r="AP87" s="1"/>
      <c r="AQ87" s="86"/>
      <c r="AR87" s="9"/>
      <c r="AS87" s="9"/>
      <c r="AT87" s="9"/>
      <c r="AU87" s="9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</row>
    <row r="88" spans="1:81" ht="18.75" customHeight="1" x14ac:dyDescent="0.3">
      <c r="A88" s="197">
        <v>22</v>
      </c>
      <c r="B88" s="110" t="s">
        <v>54</v>
      </c>
      <c r="C88" s="115">
        <v>82074900</v>
      </c>
      <c r="D88" s="50">
        <v>733441</v>
      </c>
      <c r="E88" s="50">
        <v>1557860</v>
      </c>
      <c r="F88" s="52">
        <v>2876260</v>
      </c>
      <c r="G88" s="115">
        <v>86598200</v>
      </c>
      <c r="H88" s="50">
        <v>777267</v>
      </c>
      <c r="I88" s="50">
        <v>2699560</v>
      </c>
      <c r="J88" s="52">
        <v>4218210</v>
      </c>
      <c r="K88" s="252">
        <f>C90+G90</f>
        <v>897800</v>
      </c>
      <c r="L88" s="237"/>
      <c r="M88" s="236">
        <f>D90+E90+F90+H90+I90+J90</f>
        <v>72671</v>
      </c>
      <c r="N88" s="237"/>
      <c r="O88" s="200">
        <f>M88+K88</f>
        <v>970471</v>
      </c>
      <c r="P88" s="201"/>
      <c r="Q88" s="56" t="s">
        <v>10</v>
      </c>
      <c r="R88" s="52">
        <v>931775900</v>
      </c>
      <c r="S88" s="82"/>
      <c r="T88" s="206">
        <v>0.03</v>
      </c>
      <c r="U88" s="255">
        <v>1.08</v>
      </c>
      <c r="V88" s="82"/>
      <c r="W88" s="151" t="s">
        <v>10</v>
      </c>
      <c r="X88" s="60">
        <v>1103.7</v>
      </c>
      <c r="Y88" s="60">
        <v>1176.7</v>
      </c>
      <c r="Z88" s="60">
        <v>11.5</v>
      </c>
      <c r="AA88" s="60">
        <v>22</v>
      </c>
      <c r="AB88" s="60">
        <v>1157</v>
      </c>
      <c r="AC88" s="60">
        <v>1254.7</v>
      </c>
      <c r="AD88" s="60">
        <v>26.8</v>
      </c>
      <c r="AE88" s="141">
        <v>3.8</v>
      </c>
      <c r="AF88" s="19"/>
      <c r="AG88" s="151" t="s">
        <v>34</v>
      </c>
      <c r="AH88" s="22">
        <v>2.875</v>
      </c>
      <c r="AI88" s="22">
        <v>8.375</v>
      </c>
      <c r="AJ88" s="22">
        <v>1.625</v>
      </c>
      <c r="AK88" s="22">
        <v>10</v>
      </c>
      <c r="AL88" s="23">
        <v>0</v>
      </c>
      <c r="AM88" s="92"/>
      <c r="AN88" s="98" t="s">
        <v>47</v>
      </c>
      <c r="AO88" s="30">
        <v>11.1</v>
      </c>
      <c r="AP88" s="31">
        <v>7.38</v>
      </c>
      <c r="AQ88" s="93"/>
      <c r="AR88" s="41" t="s">
        <v>44</v>
      </c>
      <c r="AS88" s="77">
        <v>0</v>
      </c>
      <c r="AT88" s="42" t="s">
        <v>45</v>
      </c>
      <c r="AU88" s="78">
        <v>4.4999999999999998E-2</v>
      </c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</row>
    <row r="89" spans="1:81" ht="19.5" customHeight="1" thickBot="1" x14ac:dyDescent="0.35">
      <c r="A89" s="198"/>
      <c r="B89" s="111" t="s">
        <v>53</v>
      </c>
      <c r="C89" s="116">
        <f t="shared" ref="C89:J89" si="82">C84</f>
        <v>82074900</v>
      </c>
      <c r="D89" s="117">
        <f t="shared" si="82"/>
        <v>733441</v>
      </c>
      <c r="E89" s="117">
        <f t="shared" si="82"/>
        <v>1557860</v>
      </c>
      <c r="F89" s="118">
        <f t="shared" si="82"/>
        <v>2876260</v>
      </c>
      <c r="G89" s="116">
        <f t="shared" si="82"/>
        <v>85700400</v>
      </c>
      <c r="H89" s="117">
        <f t="shared" si="82"/>
        <v>755486</v>
      </c>
      <c r="I89" s="117">
        <f t="shared" si="82"/>
        <v>2667180</v>
      </c>
      <c r="J89" s="118">
        <f t="shared" si="82"/>
        <v>4199700</v>
      </c>
      <c r="K89" s="253"/>
      <c r="L89" s="238"/>
      <c r="M89" s="238"/>
      <c r="N89" s="238"/>
      <c r="O89" s="202"/>
      <c r="P89" s="203"/>
      <c r="Q89" s="20" t="s">
        <v>11</v>
      </c>
      <c r="R89" s="53">
        <f>R84</f>
        <v>930841900</v>
      </c>
      <c r="S89" s="82"/>
      <c r="T89" s="207"/>
      <c r="U89" s="256"/>
      <c r="V89" s="82"/>
      <c r="W89" s="153" t="s">
        <v>11</v>
      </c>
      <c r="X89" s="6">
        <f t="shared" ref="X89:AE89" si="83">X84</f>
        <v>1103.7</v>
      </c>
      <c r="Y89" s="6">
        <f t="shared" si="83"/>
        <v>1165.7</v>
      </c>
      <c r="Z89" s="6">
        <f t="shared" si="83"/>
        <v>11.2</v>
      </c>
      <c r="AA89" s="6">
        <f t="shared" si="83"/>
        <v>21.8</v>
      </c>
      <c r="AB89" s="6">
        <f t="shared" si="83"/>
        <v>1157</v>
      </c>
      <c r="AC89" s="6">
        <f t="shared" si="83"/>
        <v>1243.2</v>
      </c>
      <c r="AD89" s="6">
        <f t="shared" si="83"/>
        <v>26.6</v>
      </c>
      <c r="AE89" s="140">
        <f t="shared" si="83"/>
        <v>3.8</v>
      </c>
      <c r="AF89" s="19"/>
      <c r="AG89" s="153" t="s">
        <v>31</v>
      </c>
      <c r="AH89" s="8">
        <f>(AH88*10.74)</f>
        <v>30.877500000000001</v>
      </c>
      <c r="AI89" s="8">
        <f>(AI88*2.2)</f>
        <v>18.425000000000001</v>
      </c>
      <c r="AJ89" s="8">
        <f>(AJ88*0.25)</f>
        <v>0.40625</v>
      </c>
      <c r="AK89" s="209">
        <f>AK88+AL88</f>
        <v>10</v>
      </c>
      <c r="AL89" s="210"/>
      <c r="AM89" s="14"/>
      <c r="AN89" s="32" t="s">
        <v>48</v>
      </c>
      <c r="AO89" s="33">
        <v>11.7</v>
      </c>
      <c r="AP89" s="34">
        <v>7.28</v>
      </c>
      <c r="AQ89" s="93"/>
      <c r="AR89" s="43" t="s">
        <v>43</v>
      </c>
      <c r="AS89" s="16">
        <v>0</v>
      </c>
      <c r="AT89" s="2" t="s">
        <v>46</v>
      </c>
      <c r="AU89" s="49">
        <v>2.601</v>
      </c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</row>
    <row r="90" spans="1:81" ht="19.5" customHeight="1" thickBot="1" x14ac:dyDescent="0.35">
      <c r="A90" s="199"/>
      <c r="B90" s="109" t="s">
        <v>3</v>
      </c>
      <c r="C90" s="119">
        <f t="shared" ref="C90:J90" si="84">C88-C89</f>
        <v>0</v>
      </c>
      <c r="D90" s="119">
        <f t="shared" si="84"/>
        <v>0</v>
      </c>
      <c r="E90" s="119">
        <f t="shared" si="84"/>
        <v>0</v>
      </c>
      <c r="F90" s="120">
        <f t="shared" si="84"/>
        <v>0</v>
      </c>
      <c r="G90" s="119">
        <f t="shared" si="84"/>
        <v>897800</v>
      </c>
      <c r="H90" s="119">
        <f t="shared" si="84"/>
        <v>21781</v>
      </c>
      <c r="I90" s="119">
        <f t="shared" si="84"/>
        <v>32380</v>
      </c>
      <c r="J90" s="120">
        <f t="shared" si="84"/>
        <v>18510</v>
      </c>
      <c r="K90" s="254"/>
      <c r="L90" s="239"/>
      <c r="M90" s="239"/>
      <c r="N90" s="239"/>
      <c r="O90" s="204"/>
      <c r="P90" s="205"/>
      <c r="Q90" s="73" t="s">
        <v>3</v>
      </c>
      <c r="R90" s="55">
        <f>R88-R89</f>
        <v>934000</v>
      </c>
      <c r="S90" s="83"/>
      <c r="T90" s="208"/>
      <c r="U90" s="257"/>
      <c r="V90" s="83"/>
      <c r="W90" s="63" t="s">
        <v>3</v>
      </c>
      <c r="X90" s="65">
        <f>X88-X89</f>
        <v>0</v>
      </c>
      <c r="Y90" s="65">
        <f t="shared" ref="Y90:AE90" si="85">Y88-Y89</f>
        <v>11</v>
      </c>
      <c r="Z90" s="65">
        <f t="shared" si="85"/>
        <v>0.30000000000000071</v>
      </c>
      <c r="AA90" s="65">
        <f t="shared" si="85"/>
        <v>0.19999999999999929</v>
      </c>
      <c r="AB90" s="65">
        <f t="shared" si="85"/>
        <v>0</v>
      </c>
      <c r="AC90" s="65">
        <f t="shared" si="85"/>
        <v>11.5</v>
      </c>
      <c r="AD90" s="65">
        <f t="shared" si="85"/>
        <v>0.19999999999999929</v>
      </c>
      <c r="AE90" s="142">
        <f t="shared" si="85"/>
        <v>0</v>
      </c>
      <c r="AF90" s="19"/>
      <c r="AG90" s="154" t="s">
        <v>33</v>
      </c>
      <c r="AH90" s="152">
        <f>(AH89)/((K88/1000000)*8.34)</f>
        <v>4.123789406879486</v>
      </c>
      <c r="AI90" s="152">
        <f>(AI89)/((K88/1000000)*8.34)</f>
        <v>2.4607179927699629</v>
      </c>
      <c r="AJ90" s="152">
        <f>(AJ89)/((K88/1000000)*8.34)</f>
        <v>5.4255993734751554E-2</v>
      </c>
      <c r="AK90" s="211">
        <f>(AK89)/((K88/1000000)*8.34)</f>
        <v>1.3355321534708076</v>
      </c>
      <c r="AL90" s="212"/>
      <c r="AM90" s="14"/>
      <c r="AN90" s="85"/>
      <c r="AO90" s="17"/>
      <c r="AP90" s="17"/>
      <c r="AQ90" s="93"/>
      <c r="AR90" s="155" t="s">
        <v>64</v>
      </c>
      <c r="AS90" s="130">
        <v>10.58</v>
      </c>
      <c r="AT90" s="156" t="s">
        <v>63</v>
      </c>
      <c r="AU90" s="48">
        <v>3.9E-2</v>
      </c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</row>
    <row r="91" spans="1:81" ht="2.1" customHeight="1" thickBot="1" x14ac:dyDescent="0.3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86"/>
      <c r="T91" s="1"/>
      <c r="U91" s="129"/>
      <c r="V91" s="89"/>
      <c r="W91" s="3"/>
      <c r="X91" s="144"/>
      <c r="Y91" s="144"/>
      <c r="Z91" s="144"/>
      <c r="AA91" s="144"/>
      <c r="AB91" s="144"/>
      <c r="AC91" s="144"/>
      <c r="AD91" s="144"/>
      <c r="AE91" s="144"/>
      <c r="AF91" s="1"/>
      <c r="AG91" s="1"/>
      <c r="AH91" s="1"/>
      <c r="AI91" s="1"/>
      <c r="AJ91" s="1"/>
      <c r="AK91" s="1"/>
      <c r="AL91" s="1"/>
      <c r="AM91" s="86"/>
      <c r="AN91" s="86"/>
      <c r="AO91" s="1"/>
      <c r="AP91" s="1"/>
      <c r="AQ91" s="86"/>
      <c r="AR91" s="9"/>
      <c r="AS91" s="9"/>
      <c r="AT91" s="9"/>
      <c r="AU91" s="9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</row>
    <row r="92" spans="1:81" ht="18.75" customHeight="1" x14ac:dyDescent="0.3">
      <c r="A92" s="197">
        <v>23</v>
      </c>
      <c r="B92" s="110" t="s">
        <v>54</v>
      </c>
      <c r="C92" s="115">
        <v>82074900</v>
      </c>
      <c r="D92" s="50">
        <v>733441</v>
      </c>
      <c r="E92" s="50">
        <v>1557860</v>
      </c>
      <c r="F92" s="52">
        <v>2876260</v>
      </c>
      <c r="G92" s="115">
        <v>87412100</v>
      </c>
      <c r="H92" s="50">
        <v>784560</v>
      </c>
      <c r="I92" s="50">
        <v>2731860</v>
      </c>
      <c r="J92" s="52">
        <v>4290600</v>
      </c>
      <c r="K92" s="252">
        <f>C94+G94</f>
        <v>813900</v>
      </c>
      <c r="L92" s="237"/>
      <c r="M92" s="236">
        <f>D94+E94+F94+H94+I94+J94</f>
        <v>111983</v>
      </c>
      <c r="N92" s="237"/>
      <c r="O92" s="200">
        <f>M92+K92</f>
        <v>925883</v>
      </c>
      <c r="P92" s="201"/>
      <c r="Q92" s="56" t="s">
        <v>10</v>
      </c>
      <c r="R92" s="52">
        <v>932622900</v>
      </c>
      <c r="S92" s="82"/>
      <c r="T92" s="206">
        <v>0.01</v>
      </c>
      <c r="U92" s="255">
        <v>1.06</v>
      </c>
      <c r="V92" s="82"/>
      <c r="W92" s="151" t="s">
        <v>10</v>
      </c>
      <c r="X92" s="60">
        <v>1103.7</v>
      </c>
      <c r="Y92" s="60">
        <v>1186.7</v>
      </c>
      <c r="Z92" s="60">
        <v>11.5</v>
      </c>
      <c r="AA92" s="60">
        <v>22.2</v>
      </c>
      <c r="AB92" s="60">
        <v>1157</v>
      </c>
      <c r="AC92" s="60">
        <v>1265.5999999999999</v>
      </c>
      <c r="AD92" s="60">
        <v>27</v>
      </c>
      <c r="AE92" s="141">
        <v>3.8</v>
      </c>
      <c r="AF92" s="19"/>
      <c r="AG92" s="151" t="s">
        <v>34</v>
      </c>
      <c r="AH92" s="22">
        <v>2</v>
      </c>
      <c r="AI92" s="22">
        <v>8</v>
      </c>
      <c r="AJ92" s="22">
        <v>1.625</v>
      </c>
      <c r="AK92" s="22">
        <v>9</v>
      </c>
      <c r="AL92" s="23">
        <v>0</v>
      </c>
      <c r="AM92" s="92"/>
      <c r="AN92" s="98" t="s">
        <v>47</v>
      </c>
      <c r="AO92" s="30">
        <v>10.3</v>
      </c>
      <c r="AP92" s="31">
        <v>7.52</v>
      </c>
      <c r="AQ92" s="93"/>
      <c r="AR92" s="41" t="s">
        <v>44</v>
      </c>
      <c r="AS92" s="77">
        <v>0</v>
      </c>
      <c r="AT92" s="42" t="s">
        <v>45</v>
      </c>
      <c r="AU92" s="78">
        <v>4.8000000000000001E-2</v>
      </c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</row>
    <row r="93" spans="1:81" ht="19.5" customHeight="1" thickBot="1" x14ac:dyDescent="0.35">
      <c r="A93" s="198"/>
      <c r="B93" s="111" t="s">
        <v>53</v>
      </c>
      <c r="C93" s="116">
        <f t="shared" ref="C93:J93" si="86">C88</f>
        <v>82074900</v>
      </c>
      <c r="D93" s="117">
        <f t="shared" si="86"/>
        <v>733441</v>
      </c>
      <c r="E93" s="117">
        <f t="shared" si="86"/>
        <v>1557860</v>
      </c>
      <c r="F93" s="118">
        <f t="shared" si="86"/>
        <v>2876260</v>
      </c>
      <c r="G93" s="116">
        <f t="shared" si="86"/>
        <v>86598200</v>
      </c>
      <c r="H93" s="117">
        <f t="shared" si="86"/>
        <v>777267</v>
      </c>
      <c r="I93" s="117">
        <f t="shared" si="86"/>
        <v>2699560</v>
      </c>
      <c r="J93" s="118">
        <f t="shared" si="86"/>
        <v>4218210</v>
      </c>
      <c r="K93" s="253"/>
      <c r="L93" s="238"/>
      <c r="M93" s="238"/>
      <c r="N93" s="238"/>
      <c r="O93" s="202"/>
      <c r="P93" s="203"/>
      <c r="Q93" s="20" t="s">
        <v>11</v>
      </c>
      <c r="R93" s="53">
        <f>R88</f>
        <v>931775900</v>
      </c>
      <c r="S93" s="82"/>
      <c r="T93" s="207"/>
      <c r="U93" s="256"/>
      <c r="V93" s="82"/>
      <c r="W93" s="153" t="s">
        <v>11</v>
      </c>
      <c r="X93" s="6">
        <f t="shared" ref="X93:AE93" si="87">X88</f>
        <v>1103.7</v>
      </c>
      <c r="Y93" s="6">
        <f t="shared" si="87"/>
        <v>1176.7</v>
      </c>
      <c r="Z93" s="6">
        <f t="shared" si="87"/>
        <v>11.5</v>
      </c>
      <c r="AA93" s="6">
        <f t="shared" si="87"/>
        <v>22</v>
      </c>
      <c r="AB93" s="6">
        <f t="shared" si="87"/>
        <v>1157</v>
      </c>
      <c r="AC93" s="6">
        <f t="shared" si="87"/>
        <v>1254.7</v>
      </c>
      <c r="AD93" s="6">
        <f t="shared" si="87"/>
        <v>26.8</v>
      </c>
      <c r="AE93" s="140">
        <f t="shared" si="87"/>
        <v>3.8</v>
      </c>
      <c r="AF93" s="19"/>
      <c r="AG93" s="153" t="s">
        <v>31</v>
      </c>
      <c r="AH93" s="8">
        <f>(AH92*10.74)</f>
        <v>21.48</v>
      </c>
      <c r="AI93" s="8">
        <f>(AI92*2.2)</f>
        <v>17.600000000000001</v>
      </c>
      <c r="AJ93" s="8">
        <f>(AJ92*0.25)</f>
        <v>0.40625</v>
      </c>
      <c r="AK93" s="209">
        <f>AK92+AL92</f>
        <v>9</v>
      </c>
      <c r="AL93" s="210"/>
      <c r="AM93" s="14"/>
      <c r="AN93" s="32" t="s">
        <v>48</v>
      </c>
      <c r="AO93" s="33">
        <v>10.9</v>
      </c>
      <c r="AP93" s="34">
        <v>7.15</v>
      </c>
      <c r="AQ93" s="93"/>
      <c r="AR93" s="43" t="s">
        <v>43</v>
      </c>
      <c r="AS93" s="16">
        <v>0</v>
      </c>
      <c r="AT93" s="2" t="s">
        <v>46</v>
      </c>
      <c r="AU93" s="49">
        <v>1.8069999999999999</v>
      </c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</row>
    <row r="94" spans="1:81" ht="19.5" customHeight="1" thickBot="1" x14ac:dyDescent="0.35">
      <c r="A94" s="199"/>
      <c r="B94" s="109" t="s">
        <v>3</v>
      </c>
      <c r="C94" s="119">
        <f t="shared" ref="C94:J94" si="88">C92-C93</f>
        <v>0</v>
      </c>
      <c r="D94" s="119">
        <f t="shared" si="88"/>
        <v>0</v>
      </c>
      <c r="E94" s="119">
        <f t="shared" si="88"/>
        <v>0</v>
      </c>
      <c r="F94" s="120">
        <f t="shared" si="88"/>
        <v>0</v>
      </c>
      <c r="G94" s="119">
        <f t="shared" si="88"/>
        <v>813900</v>
      </c>
      <c r="H94" s="119">
        <f t="shared" si="88"/>
        <v>7293</v>
      </c>
      <c r="I94" s="119">
        <f t="shared" si="88"/>
        <v>32300</v>
      </c>
      <c r="J94" s="120">
        <f t="shared" si="88"/>
        <v>72390</v>
      </c>
      <c r="K94" s="254"/>
      <c r="L94" s="239"/>
      <c r="M94" s="239"/>
      <c r="N94" s="239"/>
      <c r="O94" s="204"/>
      <c r="P94" s="205"/>
      <c r="Q94" s="73" t="s">
        <v>3</v>
      </c>
      <c r="R94" s="55">
        <f>R92-R93</f>
        <v>847000</v>
      </c>
      <c r="S94" s="83"/>
      <c r="T94" s="208"/>
      <c r="U94" s="257"/>
      <c r="V94" s="83"/>
      <c r="W94" s="63" t="s">
        <v>3</v>
      </c>
      <c r="X94" s="65">
        <f>X92-X93</f>
        <v>0</v>
      </c>
      <c r="Y94" s="65">
        <f t="shared" ref="Y94:AE94" si="89">Y92-Y93</f>
        <v>10</v>
      </c>
      <c r="Z94" s="65">
        <f t="shared" si="89"/>
        <v>0</v>
      </c>
      <c r="AA94" s="65">
        <f t="shared" si="89"/>
        <v>0.19999999999999929</v>
      </c>
      <c r="AB94" s="65">
        <f t="shared" si="89"/>
        <v>0</v>
      </c>
      <c r="AC94" s="65">
        <f t="shared" si="89"/>
        <v>10.899999999999864</v>
      </c>
      <c r="AD94" s="65">
        <f t="shared" si="89"/>
        <v>0.19999999999999929</v>
      </c>
      <c r="AE94" s="142">
        <f t="shared" si="89"/>
        <v>0</v>
      </c>
      <c r="AF94" s="19"/>
      <c r="AG94" s="154" t="s">
        <v>33</v>
      </c>
      <c r="AH94" s="152">
        <f>(AH93)/((K92/1000000)*8.34)</f>
        <v>3.1644422758880992</v>
      </c>
      <c r="AI94" s="152">
        <f>(AI93)/((K92/1000000)*8.34)</f>
        <v>2.5928391087351281</v>
      </c>
      <c r="AJ94" s="152">
        <f>(AJ93)/((K92/1000000)*8.34)</f>
        <v>5.9848914086570774E-2</v>
      </c>
      <c r="AK94" s="211">
        <f>(AK93)/((K92/1000000)*8.34)</f>
        <v>1.3258836351486449</v>
      </c>
      <c r="AL94" s="212"/>
      <c r="AM94" s="14"/>
      <c r="AN94" s="85"/>
      <c r="AO94" s="17"/>
      <c r="AP94" s="17"/>
      <c r="AQ94" s="93"/>
      <c r="AR94" s="155" t="s">
        <v>64</v>
      </c>
      <c r="AS94" s="130">
        <v>5.45</v>
      </c>
      <c r="AT94" s="156" t="s">
        <v>63</v>
      </c>
      <c r="AU94" s="48">
        <v>4.2000000000000003E-2</v>
      </c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</row>
    <row r="95" spans="1:81" ht="2.1" customHeight="1" thickBot="1" x14ac:dyDescent="0.3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86"/>
      <c r="T95" s="1"/>
      <c r="U95" s="129"/>
      <c r="V95" s="89"/>
      <c r="W95" s="3"/>
      <c r="X95" s="144"/>
      <c r="Y95" s="144"/>
      <c r="Z95" s="144"/>
      <c r="AA95" s="144"/>
      <c r="AB95" s="144"/>
      <c r="AC95" s="144"/>
      <c r="AD95" s="144"/>
      <c r="AE95" s="144"/>
      <c r="AF95" s="1"/>
      <c r="AG95" s="1"/>
      <c r="AH95" s="1"/>
      <c r="AI95" s="1"/>
      <c r="AJ95" s="1"/>
      <c r="AK95" s="1"/>
      <c r="AL95" s="1"/>
      <c r="AM95" s="86"/>
      <c r="AN95" s="86"/>
      <c r="AO95" s="1"/>
      <c r="AP95" s="1"/>
      <c r="AQ95" s="86"/>
      <c r="AR95" s="9"/>
      <c r="AS95" s="9"/>
      <c r="AT95" s="9"/>
      <c r="AU95" s="9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</row>
    <row r="96" spans="1:81" ht="18.75" customHeight="1" x14ac:dyDescent="0.3">
      <c r="A96" s="197">
        <v>24</v>
      </c>
      <c r="B96" s="110" t="s">
        <v>54</v>
      </c>
      <c r="C96" s="115">
        <v>82074900</v>
      </c>
      <c r="D96" s="50">
        <v>733441</v>
      </c>
      <c r="E96" s="50">
        <v>1557860</v>
      </c>
      <c r="F96" s="52">
        <v>2876260</v>
      </c>
      <c r="G96" s="115">
        <v>88199200</v>
      </c>
      <c r="H96" s="50">
        <v>791876</v>
      </c>
      <c r="I96" s="50">
        <v>2731860</v>
      </c>
      <c r="J96" s="52">
        <v>4298700</v>
      </c>
      <c r="K96" s="252">
        <f>C98+G98</f>
        <v>787100</v>
      </c>
      <c r="L96" s="237"/>
      <c r="M96" s="236">
        <f>D98+E98+F98+H98+I98+J98</f>
        <v>15416</v>
      </c>
      <c r="N96" s="237"/>
      <c r="O96" s="200">
        <f>M96+K96</f>
        <v>802516</v>
      </c>
      <c r="P96" s="201"/>
      <c r="Q96" s="56" t="s">
        <v>10</v>
      </c>
      <c r="R96" s="52">
        <v>933615000</v>
      </c>
      <c r="S96" s="82"/>
      <c r="T96" s="206">
        <v>0.11</v>
      </c>
      <c r="U96" s="255">
        <v>1.07</v>
      </c>
      <c r="V96" s="82"/>
      <c r="W96" s="151" t="s">
        <v>10</v>
      </c>
      <c r="X96" s="60">
        <v>1103.7</v>
      </c>
      <c r="Y96" s="60">
        <v>1196.2</v>
      </c>
      <c r="Z96" s="60">
        <v>11.5</v>
      </c>
      <c r="AA96" s="60">
        <v>22.3</v>
      </c>
      <c r="AB96" s="60">
        <v>1157</v>
      </c>
      <c r="AC96" s="60">
        <v>1275.4000000000001</v>
      </c>
      <c r="AD96" s="60">
        <v>27</v>
      </c>
      <c r="AE96" s="141">
        <v>3.8</v>
      </c>
      <c r="AF96" s="19"/>
      <c r="AG96" s="151" t="s">
        <v>34</v>
      </c>
      <c r="AH96" s="22">
        <v>1.75</v>
      </c>
      <c r="AI96" s="22">
        <v>7.75</v>
      </c>
      <c r="AJ96" s="22">
        <v>0</v>
      </c>
      <c r="AK96" s="22">
        <v>8</v>
      </c>
      <c r="AL96" s="23">
        <v>0</v>
      </c>
      <c r="AM96" s="92"/>
      <c r="AN96" s="98" t="s">
        <v>47</v>
      </c>
      <c r="AO96" s="30">
        <v>9.6</v>
      </c>
      <c r="AP96" s="31">
        <v>7.57</v>
      </c>
      <c r="AQ96" s="93"/>
      <c r="AR96" s="41" t="s">
        <v>44</v>
      </c>
      <c r="AS96" s="77">
        <v>0</v>
      </c>
      <c r="AT96" s="42" t="s">
        <v>45</v>
      </c>
      <c r="AU96" s="78">
        <v>5.5E-2</v>
      </c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</row>
    <row r="97" spans="1:81" ht="19.5" customHeight="1" thickBot="1" x14ac:dyDescent="0.35">
      <c r="A97" s="198"/>
      <c r="B97" s="111" t="s">
        <v>53</v>
      </c>
      <c r="C97" s="116">
        <f t="shared" ref="C97:J97" si="90">C92</f>
        <v>82074900</v>
      </c>
      <c r="D97" s="117">
        <f t="shared" si="90"/>
        <v>733441</v>
      </c>
      <c r="E97" s="117">
        <f t="shared" si="90"/>
        <v>1557860</v>
      </c>
      <c r="F97" s="118">
        <f t="shared" si="90"/>
        <v>2876260</v>
      </c>
      <c r="G97" s="116">
        <f t="shared" si="90"/>
        <v>87412100</v>
      </c>
      <c r="H97" s="117">
        <f t="shared" si="90"/>
        <v>784560</v>
      </c>
      <c r="I97" s="117">
        <f t="shared" si="90"/>
        <v>2731860</v>
      </c>
      <c r="J97" s="118">
        <f t="shared" si="90"/>
        <v>4290600</v>
      </c>
      <c r="K97" s="253"/>
      <c r="L97" s="238"/>
      <c r="M97" s="238"/>
      <c r="N97" s="238"/>
      <c r="O97" s="202"/>
      <c r="P97" s="203"/>
      <c r="Q97" s="20" t="s">
        <v>11</v>
      </c>
      <c r="R97" s="53">
        <f>R92</f>
        <v>932622900</v>
      </c>
      <c r="S97" s="82"/>
      <c r="T97" s="207"/>
      <c r="U97" s="256"/>
      <c r="V97" s="82"/>
      <c r="W97" s="153" t="s">
        <v>11</v>
      </c>
      <c r="X97" s="6">
        <f t="shared" ref="X97:AE97" si="91">X92</f>
        <v>1103.7</v>
      </c>
      <c r="Y97" s="6">
        <f t="shared" si="91"/>
        <v>1186.7</v>
      </c>
      <c r="Z97" s="6">
        <f t="shared" si="91"/>
        <v>11.5</v>
      </c>
      <c r="AA97" s="6">
        <f t="shared" si="91"/>
        <v>22.2</v>
      </c>
      <c r="AB97" s="6">
        <f t="shared" si="91"/>
        <v>1157</v>
      </c>
      <c r="AC97" s="6">
        <f t="shared" si="91"/>
        <v>1265.5999999999999</v>
      </c>
      <c r="AD97" s="6">
        <f t="shared" si="91"/>
        <v>27</v>
      </c>
      <c r="AE97" s="140">
        <f t="shared" si="91"/>
        <v>3.8</v>
      </c>
      <c r="AF97" s="19"/>
      <c r="AG97" s="153" t="s">
        <v>31</v>
      </c>
      <c r="AH97" s="8">
        <f>(AH96*10.74)</f>
        <v>18.795000000000002</v>
      </c>
      <c r="AI97" s="8">
        <f>(AI96*2.2)</f>
        <v>17.05</v>
      </c>
      <c r="AJ97" s="8">
        <f>(AJ96*0.25)</f>
        <v>0</v>
      </c>
      <c r="AK97" s="209">
        <f>AK96+AL96</f>
        <v>8</v>
      </c>
      <c r="AL97" s="210"/>
      <c r="AM97" s="14"/>
      <c r="AN97" s="32" t="s">
        <v>48</v>
      </c>
      <c r="AO97" s="33">
        <v>9.9</v>
      </c>
      <c r="AP97" s="34">
        <v>7.36</v>
      </c>
      <c r="AQ97" s="93"/>
      <c r="AR97" s="43" t="s">
        <v>43</v>
      </c>
      <c r="AS97" s="16">
        <v>0</v>
      </c>
      <c r="AT97" s="2" t="s">
        <v>46</v>
      </c>
      <c r="AU97" s="49">
        <v>1.411</v>
      </c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</row>
    <row r="98" spans="1:81" ht="19.5" customHeight="1" thickBot="1" x14ac:dyDescent="0.35">
      <c r="A98" s="199"/>
      <c r="B98" s="109" t="s">
        <v>3</v>
      </c>
      <c r="C98" s="119">
        <f t="shared" ref="C98:J98" si="92">C96-C97</f>
        <v>0</v>
      </c>
      <c r="D98" s="119">
        <f t="shared" si="92"/>
        <v>0</v>
      </c>
      <c r="E98" s="119">
        <f t="shared" si="92"/>
        <v>0</v>
      </c>
      <c r="F98" s="120">
        <f t="shared" si="92"/>
        <v>0</v>
      </c>
      <c r="G98" s="119">
        <f t="shared" si="92"/>
        <v>787100</v>
      </c>
      <c r="H98" s="119">
        <f t="shared" si="92"/>
        <v>7316</v>
      </c>
      <c r="I98" s="119">
        <f t="shared" si="92"/>
        <v>0</v>
      </c>
      <c r="J98" s="120">
        <f t="shared" si="92"/>
        <v>8100</v>
      </c>
      <c r="K98" s="254"/>
      <c r="L98" s="239"/>
      <c r="M98" s="239"/>
      <c r="N98" s="239"/>
      <c r="O98" s="204"/>
      <c r="P98" s="205"/>
      <c r="Q98" s="73" t="s">
        <v>3</v>
      </c>
      <c r="R98" s="55">
        <f>R96-R97</f>
        <v>992100</v>
      </c>
      <c r="S98" s="83"/>
      <c r="T98" s="208"/>
      <c r="U98" s="257"/>
      <c r="V98" s="83"/>
      <c r="W98" s="63" t="s">
        <v>3</v>
      </c>
      <c r="X98" s="65">
        <f>X96-X97</f>
        <v>0</v>
      </c>
      <c r="Y98" s="65">
        <f t="shared" ref="Y98:AE98" si="93">Y96-Y97</f>
        <v>9.5</v>
      </c>
      <c r="Z98" s="65">
        <f t="shared" si="93"/>
        <v>0</v>
      </c>
      <c r="AA98" s="65">
        <f t="shared" si="93"/>
        <v>0.10000000000000142</v>
      </c>
      <c r="AB98" s="65">
        <f t="shared" si="93"/>
        <v>0</v>
      </c>
      <c r="AC98" s="65">
        <f t="shared" si="93"/>
        <v>9.8000000000001819</v>
      </c>
      <c r="AD98" s="65">
        <f t="shared" si="93"/>
        <v>0</v>
      </c>
      <c r="AE98" s="142">
        <f t="shared" si="93"/>
        <v>0</v>
      </c>
      <c r="AF98" s="19"/>
      <c r="AG98" s="154" t="s">
        <v>33</v>
      </c>
      <c r="AH98" s="152">
        <f>(AH97)/((K96/1000000)*8.34)</f>
        <v>2.8631649374948016</v>
      </c>
      <c r="AI98" s="152">
        <f>(AI97)/((K96/1000000)*8.34)</f>
        <v>2.5973377060008707</v>
      </c>
      <c r="AJ98" s="152">
        <f>(AJ97)/((K96/1000000)*8.34)</f>
        <v>0</v>
      </c>
      <c r="AK98" s="211">
        <f>(AK97)/((K96/1000000)*8.34)</f>
        <v>1.218692178768737</v>
      </c>
      <c r="AL98" s="212"/>
      <c r="AM98" s="14"/>
      <c r="AN98" s="85"/>
      <c r="AO98" s="17"/>
      <c r="AP98" s="17"/>
      <c r="AQ98" s="93"/>
      <c r="AR98" s="155" t="s">
        <v>64</v>
      </c>
      <c r="AS98" s="130">
        <v>3.9</v>
      </c>
      <c r="AT98" s="156" t="s">
        <v>63</v>
      </c>
      <c r="AU98" s="48">
        <v>4.5999999999999999E-2</v>
      </c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</row>
    <row r="99" spans="1:81" ht="2.1" customHeight="1" thickBot="1" x14ac:dyDescent="0.3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86"/>
      <c r="T99" s="1"/>
      <c r="U99" s="129"/>
      <c r="V99" s="89"/>
      <c r="W99" s="3"/>
      <c r="X99" s="144"/>
      <c r="Y99" s="144"/>
      <c r="Z99" s="144"/>
      <c r="AA99" s="144"/>
      <c r="AB99" s="144"/>
      <c r="AC99" s="144"/>
      <c r="AD99" s="144"/>
      <c r="AE99" s="144"/>
      <c r="AF99" s="1"/>
      <c r="AG99" s="1"/>
      <c r="AH99" s="1"/>
      <c r="AI99" s="1"/>
      <c r="AJ99" s="1"/>
      <c r="AK99" s="1"/>
      <c r="AL99" s="1"/>
      <c r="AM99" s="86"/>
      <c r="AN99" s="86"/>
      <c r="AO99" s="1"/>
      <c r="AP99" s="1"/>
      <c r="AQ99" s="86"/>
      <c r="AR99" s="9"/>
      <c r="AS99" s="9"/>
      <c r="AT99" s="9"/>
      <c r="AU99" s="9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</row>
    <row r="100" spans="1:81" ht="18.75" customHeight="1" x14ac:dyDescent="0.3">
      <c r="A100" s="197">
        <v>25</v>
      </c>
      <c r="B100" s="110" t="s">
        <v>54</v>
      </c>
      <c r="C100" s="115">
        <v>82074900</v>
      </c>
      <c r="D100" s="50">
        <v>733441</v>
      </c>
      <c r="E100" s="50">
        <v>1557860</v>
      </c>
      <c r="F100" s="52">
        <v>2876260</v>
      </c>
      <c r="G100" s="115">
        <v>89130300</v>
      </c>
      <c r="H100" s="50">
        <v>806444</v>
      </c>
      <c r="I100" s="50">
        <v>2763960</v>
      </c>
      <c r="J100" s="52">
        <v>4497070</v>
      </c>
      <c r="K100" s="252">
        <f>C102+G102</f>
        <v>931100</v>
      </c>
      <c r="L100" s="237"/>
      <c r="M100" s="236">
        <f>D102+E102+F102+H102+I102+J102</f>
        <v>245038</v>
      </c>
      <c r="N100" s="237"/>
      <c r="O100" s="200">
        <f>M100+K100</f>
        <v>1176138</v>
      </c>
      <c r="P100" s="201"/>
      <c r="Q100" s="56" t="s">
        <v>10</v>
      </c>
      <c r="R100" s="52">
        <v>934626500</v>
      </c>
      <c r="S100" s="82"/>
      <c r="T100" s="206">
        <v>0.39</v>
      </c>
      <c r="U100" s="255">
        <v>1.05</v>
      </c>
      <c r="V100" s="82"/>
      <c r="W100" s="151" t="s">
        <v>10</v>
      </c>
      <c r="X100" s="60">
        <v>1103.7</v>
      </c>
      <c r="Y100" s="60">
        <v>1207.5</v>
      </c>
      <c r="Z100" s="60">
        <v>11.8</v>
      </c>
      <c r="AA100" s="60">
        <v>22.4</v>
      </c>
      <c r="AB100" s="60">
        <v>1157</v>
      </c>
      <c r="AC100" s="60">
        <v>1289.5</v>
      </c>
      <c r="AD100" s="60">
        <v>27.2</v>
      </c>
      <c r="AE100" s="141">
        <v>3.8</v>
      </c>
      <c r="AF100" s="19"/>
      <c r="AG100" s="151" t="s">
        <v>34</v>
      </c>
      <c r="AH100" s="22">
        <v>2.75</v>
      </c>
      <c r="AI100" s="22">
        <v>9</v>
      </c>
      <c r="AJ100" s="22">
        <v>1.5</v>
      </c>
      <c r="AK100" s="22">
        <v>10</v>
      </c>
      <c r="AL100" s="23">
        <v>0</v>
      </c>
      <c r="AM100" s="92"/>
      <c r="AN100" s="98" t="s">
        <v>47</v>
      </c>
      <c r="AO100" s="30">
        <v>10.1</v>
      </c>
      <c r="AP100" s="31">
        <v>7.54</v>
      </c>
      <c r="AQ100" s="93"/>
      <c r="AR100" s="41" t="s">
        <v>44</v>
      </c>
      <c r="AS100" s="77">
        <v>0</v>
      </c>
      <c r="AT100" s="42" t="s">
        <v>45</v>
      </c>
      <c r="AU100" s="78">
        <v>4.2000000000000003E-2</v>
      </c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</row>
    <row r="101" spans="1:81" ht="19.5" customHeight="1" thickBot="1" x14ac:dyDescent="0.35">
      <c r="A101" s="198"/>
      <c r="B101" s="111" t="s">
        <v>53</v>
      </c>
      <c r="C101" s="116">
        <f t="shared" ref="C101:J101" si="94">C96</f>
        <v>82074900</v>
      </c>
      <c r="D101" s="117">
        <f t="shared" si="94"/>
        <v>733441</v>
      </c>
      <c r="E101" s="117">
        <f t="shared" si="94"/>
        <v>1557860</v>
      </c>
      <c r="F101" s="118">
        <f t="shared" si="94"/>
        <v>2876260</v>
      </c>
      <c r="G101" s="116">
        <f t="shared" si="94"/>
        <v>88199200</v>
      </c>
      <c r="H101" s="117">
        <f t="shared" si="94"/>
        <v>791876</v>
      </c>
      <c r="I101" s="117">
        <f t="shared" si="94"/>
        <v>2731860</v>
      </c>
      <c r="J101" s="118">
        <f t="shared" si="94"/>
        <v>4298700</v>
      </c>
      <c r="K101" s="253"/>
      <c r="L101" s="238"/>
      <c r="M101" s="238"/>
      <c r="N101" s="238"/>
      <c r="O101" s="202"/>
      <c r="P101" s="203"/>
      <c r="Q101" s="20" t="s">
        <v>11</v>
      </c>
      <c r="R101" s="53">
        <f>R96</f>
        <v>933615000</v>
      </c>
      <c r="S101" s="82"/>
      <c r="T101" s="207"/>
      <c r="U101" s="256"/>
      <c r="V101" s="82"/>
      <c r="W101" s="153" t="s">
        <v>11</v>
      </c>
      <c r="X101" s="6">
        <f t="shared" ref="X101:AE101" si="95">X96</f>
        <v>1103.7</v>
      </c>
      <c r="Y101" s="6">
        <f t="shared" si="95"/>
        <v>1196.2</v>
      </c>
      <c r="Z101" s="6">
        <f t="shared" si="95"/>
        <v>11.5</v>
      </c>
      <c r="AA101" s="6">
        <f t="shared" si="95"/>
        <v>22.3</v>
      </c>
      <c r="AB101" s="6">
        <f t="shared" si="95"/>
        <v>1157</v>
      </c>
      <c r="AC101" s="6">
        <f t="shared" si="95"/>
        <v>1275.4000000000001</v>
      </c>
      <c r="AD101" s="6">
        <f t="shared" si="95"/>
        <v>27</v>
      </c>
      <c r="AE101" s="140">
        <f t="shared" si="95"/>
        <v>3.8</v>
      </c>
      <c r="AF101" s="19"/>
      <c r="AG101" s="153" t="s">
        <v>31</v>
      </c>
      <c r="AH101" s="8">
        <f>(AH100*10.74)</f>
        <v>29.535</v>
      </c>
      <c r="AI101" s="8">
        <f>(AI100*2.2)</f>
        <v>19.8</v>
      </c>
      <c r="AJ101" s="8">
        <f>(AJ100*0.25)</f>
        <v>0.375</v>
      </c>
      <c r="AK101" s="209">
        <f>AK100+AL100</f>
        <v>10</v>
      </c>
      <c r="AL101" s="210"/>
      <c r="AM101" s="14"/>
      <c r="AN101" s="32" t="s">
        <v>48</v>
      </c>
      <c r="AO101" s="33">
        <v>9.6</v>
      </c>
      <c r="AP101" s="34">
        <v>7.41</v>
      </c>
      <c r="AQ101" s="93"/>
      <c r="AR101" s="43" t="s">
        <v>43</v>
      </c>
      <c r="AS101" s="16">
        <v>0</v>
      </c>
      <c r="AT101" s="2" t="s">
        <v>46</v>
      </c>
      <c r="AU101" s="49">
        <v>1.1830000000000001</v>
      </c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</row>
    <row r="102" spans="1:81" ht="19.5" customHeight="1" thickBot="1" x14ac:dyDescent="0.35">
      <c r="A102" s="199"/>
      <c r="B102" s="109" t="s">
        <v>3</v>
      </c>
      <c r="C102" s="119">
        <f t="shared" ref="C102:J102" si="96">C100-C101</f>
        <v>0</v>
      </c>
      <c r="D102" s="119">
        <f t="shared" si="96"/>
        <v>0</v>
      </c>
      <c r="E102" s="119">
        <f t="shared" si="96"/>
        <v>0</v>
      </c>
      <c r="F102" s="120">
        <f t="shared" si="96"/>
        <v>0</v>
      </c>
      <c r="G102" s="119">
        <f t="shared" si="96"/>
        <v>931100</v>
      </c>
      <c r="H102" s="119">
        <f t="shared" si="96"/>
        <v>14568</v>
      </c>
      <c r="I102" s="119">
        <f t="shared" si="96"/>
        <v>32100</v>
      </c>
      <c r="J102" s="120">
        <f t="shared" si="96"/>
        <v>198370</v>
      </c>
      <c r="K102" s="254"/>
      <c r="L102" s="239"/>
      <c r="M102" s="239"/>
      <c r="N102" s="239"/>
      <c r="O102" s="204"/>
      <c r="P102" s="205"/>
      <c r="Q102" s="73" t="s">
        <v>3</v>
      </c>
      <c r="R102" s="55">
        <f>R100-R101</f>
        <v>1011500</v>
      </c>
      <c r="S102" s="83"/>
      <c r="T102" s="208"/>
      <c r="U102" s="257"/>
      <c r="V102" s="83"/>
      <c r="W102" s="63" t="s">
        <v>3</v>
      </c>
      <c r="X102" s="65">
        <f>X100-X101</f>
        <v>0</v>
      </c>
      <c r="Y102" s="65">
        <f t="shared" ref="Y102:AE102" si="97">Y100-Y101</f>
        <v>11.299999999999955</v>
      </c>
      <c r="Z102" s="65">
        <f t="shared" si="97"/>
        <v>0.30000000000000071</v>
      </c>
      <c r="AA102" s="65">
        <f t="shared" si="97"/>
        <v>9.9999999999997868E-2</v>
      </c>
      <c r="AB102" s="65">
        <f t="shared" si="97"/>
        <v>0</v>
      </c>
      <c r="AC102" s="65">
        <f t="shared" si="97"/>
        <v>14.099999999999909</v>
      </c>
      <c r="AD102" s="65">
        <f t="shared" si="97"/>
        <v>0.19999999999999929</v>
      </c>
      <c r="AE102" s="142">
        <f t="shared" si="97"/>
        <v>0</v>
      </c>
      <c r="AF102" s="19"/>
      <c r="AG102" s="154" t="s">
        <v>33</v>
      </c>
      <c r="AH102" s="152">
        <f>(AH101)/((K100/1000000)*8.34)</f>
        <v>3.8034227327621308</v>
      </c>
      <c r="AI102" s="152">
        <f>(AI101)/((K100/1000000)*8.34)</f>
        <v>2.5497806029690264</v>
      </c>
      <c r="AJ102" s="152">
        <f>(AJ101)/((K100/1000000)*8.34)</f>
        <v>4.8291299298655797E-2</v>
      </c>
      <c r="AK102" s="211">
        <f>(AK101)/((K100/1000000)*8.34)</f>
        <v>1.287767981297488</v>
      </c>
      <c r="AL102" s="212"/>
      <c r="AM102" s="14"/>
      <c r="AN102" s="85"/>
      <c r="AO102" s="17"/>
      <c r="AP102" s="17"/>
      <c r="AQ102" s="93"/>
      <c r="AR102" s="155" t="s">
        <v>64</v>
      </c>
      <c r="AS102" s="130">
        <v>3.28</v>
      </c>
      <c r="AT102" s="156" t="s">
        <v>63</v>
      </c>
      <c r="AU102" s="48">
        <v>3.5999999999999997E-2</v>
      </c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</row>
    <row r="103" spans="1:81" ht="2.1" customHeight="1" thickBot="1" x14ac:dyDescent="0.3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86"/>
      <c r="T103" s="1"/>
      <c r="U103" s="129"/>
      <c r="V103" s="89"/>
      <c r="W103" s="3"/>
      <c r="X103" s="144"/>
      <c r="Y103" s="144"/>
      <c r="Z103" s="144"/>
      <c r="AA103" s="144"/>
      <c r="AB103" s="144"/>
      <c r="AC103" s="144"/>
      <c r="AD103" s="144"/>
      <c r="AE103" s="144"/>
      <c r="AF103" s="1"/>
      <c r="AG103" s="1"/>
      <c r="AH103" s="1"/>
      <c r="AI103" s="1"/>
      <c r="AJ103" s="1"/>
      <c r="AK103" s="1"/>
      <c r="AL103" s="1"/>
      <c r="AM103" s="86"/>
      <c r="AN103" s="86"/>
      <c r="AO103" s="1"/>
      <c r="AP103" s="1"/>
      <c r="AQ103" s="86"/>
      <c r="AR103" s="9"/>
      <c r="AS103" s="9"/>
      <c r="AT103" s="9"/>
      <c r="AU103" s="9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</row>
    <row r="104" spans="1:81" ht="18.75" customHeight="1" x14ac:dyDescent="0.3">
      <c r="A104" s="197">
        <v>26</v>
      </c>
      <c r="B104" s="110" t="s">
        <v>54</v>
      </c>
      <c r="C104" s="115">
        <v>82074900</v>
      </c>
      <c r="D104" s="50">
        <v>733441</v>
      </c>
      <c r="E104" s="50">
        <v>1557860</v>
      </c>
      <c r="F104" s="52">
        <v>2876260</v>
      </c>
      <c r="G104" s="115">
        <v>89884000</v>
      </c>
      <c r="H104" s="50">
        <v>813812</v>
      </c>
      <c r="I104" s="50">
        <v>2796450</v>
      </c>
      <c r="J104" s="52">
        <v>4542230</v>
      </c>
      <c r="K104" s="252">
        <f>C106+G106</f>
        <v>753700</v>
      </c>
      <c r="L104" s="237"/>
      <c r="M104" s="236">
        <f>D106+E106+F106+H106+I106+J106</f>
        <v>85018</v>
      </c>
      <c r="N104" s="237"/>
      <c r="O104" s="200">
        <f>M104+K104</f>
        <v>838718</v>
      </c>
      <c r="P104" s="201"/>
      <c r="Q104" s="56" t="s">
        <v>10</v>
      </c>
      <c r="R104" s="52">
        <v>935511000</v>
      </c>
      <c r="S104" s="82"/>
      <c r="T104" s="206">
        <v>0.01</v>
      </c>
      <c r="U104" s="255">
        <v>1.05</v>
      </c>
      <c r="V104" s="82"/>
      <c r="W104" s="151" t="s">
        <v>10</v>
      </c>
      <c r="X104" s="60">
        <v>1103.7</v>
      </c>
      <c r="Y104" s="60">
        <v>1216.8</v>
      </c>
      <c r="Z104" s="60">
        <v>11.9</v>
      </c>
      <c r="AA104" s="60">
        <v>22.5</v>
      </c>
      <c r="AB104" s="60">
        <v>1157</v>
      </c>
      <c r="AC104" s="60">
        <v>1299.3</v>
      </c>
      <c r="AD104" s="60">
        <v>27.4</v>
      </c>
      <c r="AE104" s="141">
        <v>3.8</v>
      </c>
      <c r="AF104" s="19"/>
      <c r="AG104" s="151" t="s">
        <v>34</v>
      </c>
      <c r="AH104" s="22">
        <v>2.25</v>
      </c>
      <c r="AI104" s="22">
        <v>7.25</v>
      </c>
      <c r="AJ104" s="22">
        <v>1.375</v>
      </c>
      <c r="AK104" s="22">
        <v>8</v>
      </c>
      <c r="AL104" s="23">
        <v>0</v>
      </c>
      <c r="AM104" s="92"/>
      <c r="AN104" s="98" t="s">
        <v>47</v>
      </c>
      <c r="AO104" s="30">
        <v>9.5</v>
      </c>
      <c r="AP104" s="31">
        <v>7.47</v>
      </c>
      <c r="AQ104" s="93"/>
      <c r="AR104" s="41" t="s">
        <v>44</v>
      </c>
      <c r="AS104" s="77">
        <v>0</v>
      </c>
      <c r="AT104" s="42" t="s">
        <v>45</v>
      </c>
      <c r="AU104" s="78">
        <v>7.0999999999999994E-2</v>
      </c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</row>
    <row r="105" spans="1:81" ht="19.5" customHeight="1" thickBot="1" x14ac:dyDescent="0.35">
      <c r="A105" s="198"/>
      <c r="B105" s="111" t="s">
        <v>53</v>
      </c>
      <c r="C105" s="116">
        <f t="shared" ref="C105:J105" si="98">C100</f>
        <v>82074900</v>
      </c>
      <c r="D105" s="117">
        <f t="shared" si="98"/>
        <v>733441</v>
      </c>
      <c r="E105" s="117">
        <f t="shared" si="98"/>
        <v>1557860</v>
      </c>
      <c r="F105" s="118">
        <f t="shared" si="98"/>
        <v>2876260</v>
      </c>
      <c r="G105" s="116">
        <f t="shared" si="98"/>
        <v>89130300</v>
      </c>
      <c r="H105" s="117">
        <f t="shared" si="98"/>
        <v>806444</v>
      </c>
      <c r="I105" s="117">
        <f t="shared" si="98"/>
        <v>2763960</v>
      </c>
      <c r="J105" s="118">
        <f t="shared" si="98"/>
        <v>4497070</v>
      </c>
      <c r="K105" s="253"/>
      <c r="L105" s="238"/>
      <c r="M105" s="238"/>
      <c r="N105" s="238"/>
      <c r="O105" s="202"/>
      <c r="P105" s="203"/>
      <c r="Q105" s="20" t="s">
        <v>11</v>
      </c>
      <c r="R105" s="53">
        <f>R100</f>
        <v>934626500</v>
      </c>
      <c r="S105" s="82"/>
      <c r="T105" s="207"/>
      <c r="U105" s="256"/>
      <c r="V105" s="82"/>
      <c r="W105" s="153" t="s">
        <v>11</v>
      </c>
      <c r="X105" s="6">
        <f t="shared" ref="X105:AE105" si="99">X100</f>
        <v>1103.7</v>
      </c>
      <c r="Y105" s="6">
        <f t="shared" si="99"/>
        <v>1207.5</v>
      </c>
      <c r="Z105" s="6">
        <f t="shared" si="99"/>
        <v>11.8</v>
      </c>
      <c r="AA105" s="6">
        <f t="shared" si="99"/>
        <v>22.4</v>
      </c>
      <c r="AB105" s="6">
        <f t="shared" si="99"/>
        <v>1157</v>
      </c>
      <c r="AC105" s="6">
        <f t="shared" si="99"/>
        <v>1289.5</v>
      </c>
      <c r="AD105" s="6">
        <f t="shared" si="99"/>
        <v>27.2</v>
      </c>
      <c r="AE105" s="140">
        <f t="shared" si="99"/>
        <v>3.8</v>
      </c>
      <c r="AF105" s="19"/>
      <c r="AG105" s="153" t="s">
        <v>31</v>
      </c>
      <c r="AH105" s="8">
        <f>(AH104*10.74)</f>
        <v>24.164999999999999</v>
      </c>
      <c r="AI105" s="8">
        <f>(AI104*2.2)</f>
        <v>15.950000000000001</v>
      </c>
      <c r="AJ105" s="8">
        <f>(AJ104*0.25)</f>
        <v>0.34375</v>
      </c>
      <c r="AK105" s="209">
        <f>AK104+AL104</f>
        <v>8</v>
      </c>
      <c r="AL105" s="210"/>
      <c r="AM105" s="14"/>
      <c r="AN105" s="32" t="s">
        <v>48</v>
      </c>
      <c r="AO105" s="33">
        <v>9.9</v>
      </c>
      <c r="AP105" s="34">
        <v>7.5</v>
      </c>
      <c r="AQ105" s="93"/>
      <c r="AR105" s="43" t="s">
        <v>43</v>
      </c>
      <c r="AS105" s="16">
        <v>0</v>
      </c>
      <c r="AT105" s="2" t="s">
        <v>46</v>
      </c>
      <c r="AU105" s="49">
        <v>2.4969999999999999</v>
      </c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</row>
    <row r="106" spans="1:81" ht="19.5" customHeight="1" thickBot="1" x14ac:dyDescent="0.35">
      <c r="A106" s="199"/>
      <c r="B106" s="109" t="s">
        <v>3</v>
      </c>
      <c r="C106" s="119">
        <f t="shared" ref="C106:J106" si="100">C104-C105</f>
        <v>0</v>
      </c>
      <c r="D106" s="119">
        <f t="shared" si="100"/>
        <v>0</v>
      </c>
      <c r="E106" s="119">
        <f t="shared" si="100"/>
        <v>0</v>
      </c>
      <c r="F106" s="120">
        <f t="shared" si="100"/>
        <v>0</v>
      </c>
      <c r="G106" s="119">
        <f t="shared" si="100"/>
        <v>753700</v>
      </c>
      <c r="H106" s="119">
        <f t="shared" si="100"/>
        <v>7368</v>
      </c>
      <c r="I106" s="119">
        <f t="shared" si="100"/>
        <v>32490</v>
      </c>
      <c r="J106" s="120">
        <f t="shared" si="100"/>
        <v>45160</v>
      </c>
      <c r="K106" s="254"/>
      <c r="L106" s="239"/>
      <c r="M106" s="239"/>
      <c r="N106" s="239"/>
      <c r="O106" s="204"/>
      <c r="P106" s="205"/>
      <c r="Q106" s="73" t="s">
        <v>3</v>
      </c>
      <c r="R106" s="55">
        <f>R104-R105</f>
        <v>884500</v>
      </c>
      <c r="S106" s="83"/>
      <c r="T106" s="208"/>
      <c r="U106" s="257"/>
      <c r="V106" s="83"/>
      <c r="W106" s="63" t="s">
        <v>3</v>
      </c>
      <c r="X106" s="65">
        <f>X104-X105</f>
        <v>0</v>
      </c>
      <c r="Y106" s="65">
        <f t="shared" ref="Y106:AE106" si="101">Y104-Y105</f>
        <v>9.2999999999999545</v>
      </c>
      <c r="Z106" s="65">
        <f t="shared" si="101"/>
        <v>9.9999999999999645E-2</v>
      </c>
      <c r="AA106" s="65">
        <f t="shared" si="101"/>
        <v>0.10000000000000142</v>
      </c>
      <c r="AB106" s="65">
        <f t="shared" si="101"/>
        <v>0</v>
      </c>
      <c r="AC106" s="65">
        <f t="shared" si="101"/>
        <v>9.7999999999999545</v>
      </c>
      <c r="AD106" s="65">
        <f t="shared" si="101"/>
        <v>0.19999999999999929</v>
      </c>
      <c r="AE106" s="142">
        <f t="shared" si="101"/>
        <v>0</v>
      </c>
      <c r="AF106" s="19"/>
      <c r="AG106" s="154" t="s">
        <v>33</v>
      </c>
      <c r="AH106" s="152">
        <f>(AH105)/((K104/1000000)*8.34)</f>
        <v>3.8443439225003173</v>
      </c>
      <c r="AI106" s="152">
        <f>(AI105)/((K104/1000000)*8.34)</f>
        <v>2.5374419848491647</v>
      </c>
      <c r="AJ106" s="152">
        <f>(AJ105)/((K104/1000000)*8.34)</f>
        <v>5.4686249673473374E-2</v>
      </c>
      <c r="AK106" s="211">
        <f>(AK105)/((K104/1000000)*8.34)</f>
        <v>1.2726981742190167</v>
      </c>
      <c r="AL106" s="212"/>
      <c r="AM106" s="14"/>
      <c r="AN106" s="85"/>
      <c r="AO106" s="17"/>
      <c r="AP106" s="17"/>
      <c r="AQ106" s="93"/>
      <c r="AR106" s="155" t="s">
        <v>64</v>
      </c>
      <c r="AS106" s="130">
        <v>4.18</v>
      </c>
      <c r="AT106" s="156" t="s">
        <v>63</v>
      </c>
      <c r="AU106" s="48">
        <v>0.06</v>
      </c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</row>
    <row r="107" spans="1:81" ht="2.1" customHeight="1" thickBot="1" x14ac:dyDescent="0.3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86"/>
      <c r="T107" s="1"/>
      <c r="U107" s="129"/>
      <c r="V107" s="89"/>
      <c r="W107" s="3"/>
      <c r="X107" s="144"/>
      <c r="Y107" s="144"/>
      <c r="Z107" s="144"/>
      <c r="AA107" s="144"/>
      <c r="AB107" s="144"/>
      <c r="AC107" s="144"/>
      <c r="AD107" s="144"/>
      <c r="AE107" s="144"/>
      <c r="AF107" s="1"/>
      <c r="AG107" s="1"/>
      <c r="AH107" s="1"/>
      <c r="AI107" s="1"/>
      <c r="AJ107" s="1"/>
      <c r="AK107" s="1"/>
      <c r="AL107" s="1"/>
      <c r="AM107" s="86"/>
      <c r="AN107" s="86"/>
      <c r="AO107" s="1"/>
      <c r="AP107" s="1"/>
      <c r="AQ107" s="86"/>
      <c r="AR107" s="9"/>
      <c r="AS107" s="9"/>
      <c r="AT107" s="9"/>
      <c r="AU107" s="9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</row>
    <row r="108" spans="1:81" ht="18.75" customHeight="1" x14ac:dyDescent="0.3">
      <c r="A108" s="197">
        <v>27</v>
      </c>
      <c r="B108" s="110" t="s">
        <v>54</v>
      </c>
      <c r="C108" s="115">
        <v>82074900</v>
      </c>
      <c r="D108" s="50">
        <v>733441</v>
      </c>
      <c r="E108" s="50">
        <v>1557860</v>
      </c>
      <c r="F108" s="52">
        <v>2876260</v>
      </c>
      <c r="G108" s="115">
        <v>90708400</v>
      </c>
      <c r="H108" s="50">
        <v>821056</v>
      </c>
      <c r="I108" s="50">
        <v>2796450</v>
      </c>
      <c r="J108" s="52">
        <v>4550350</v>
      </c>
      <c r="K108" s="252">
        <f>C110+G110</f>
        <v>824400</v>
      </c>
      <c r="L108" s="237"/>
      <c r="M108" s="236">
        <f>D110+E110+F110+H110+I110+J110</f>
        <v>15364</v>
      </c>
      <c r="N108" s="237"/>
      <c r="O108" s="200">
        <f>M108+K108</f>
        <v>839764</v>
      </c>
      <c r="P108" s="201"/>
      <c r="Q108" s="56" t="s">
        <v>10</v>
      </c>
      <c r="R108" s="52">
        <v>936186600</v>
      </c>
      <c r="S108" s="82"/>
      <c r="T108" s="206">
        <v>0</v>
      </c>
      <c r="U108" s="255">
        <v>1.07</v>
      </c>
      <c r="V108" s="82"/>
      <c r="W108" s="151" t="s">
        <v>10</v>
      </c>
      <c r="X108" s="60">
        <v>1103.7</v>
      </c>
      <c r="Y108" s="60">
        <v>1226.8</v>
      </c>
      <c r="Z108" s="60">
        <v>11.9</v>
      </c>
      <c r="AA108" s="60">
        <v>22.7</v>
      </c>
      <c r="AB108" s="60">
        <v>1157</v>
      </c>
      <c r="AC108" s="60">
        <v>1309.5999999999999</v>
      </c>
      <c r="AD108" s="60">
        <v>27.4</v>
      </c>
      <c r="AE108" s="141">
        <v>3.8</v>
      </c>
      <c r="AF108" s="19"/>
      <c r="AG108" s="151" t="s">
        <v>34</v>
      </c>
      <c r="AH108" s="22">
        <v>1.75</v>
      </c>
      <c r="AI108" s="22">
        <v>8</v>
      </c>
      <c r="AJ108" s="22">
        <v>1.375</v>
      </c>
      <c r="AK108" s="22">
        <v>9</v>
      </c>
      <c r="AL108" s="23">
        <v>0</v>
      </c>
      <c r="AM108" s="92"/>
      <c r="AN108" s="98" t="s">
        <v>47</v>
      </c>
      <c r="AO108" s="30">
        <v>10.7</v>
      </c>
      <c r="AP108" s="31">
        <v>7.44</v>
      </c>
      <c r="AQ108" s="93"/>
      <c r="AR108" s="41" t="s">
        <v>44</v>
      </c>
      <c r="AS108" s="77">
        <v>0</v>
      </c>
      <c r="AT108" s="42" t="s">
        <v>45</v>
      </c>
      <c r="AU108" s="78">
        <v>4.2999999999999997E-2</v>
      </c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</row>
    <row r="109" spans="1:81" ht="19.5" customHeight="1" thickBot="1" x14ac:dyDescent="0.35">
      <c r="A109" s="198"/>
      <c r="B109" s="111" t="s">
        <v>53</v>
      </c>
      <c r="C109" s="116">
        <f t="shared" ref="C109:J109" si="102">C104</f>
        <v>82074900</v>
      </c>
      <c r="D109" s="117">
        <f t="shared" si="102"/>
        <v>733441</v>
      </c>
      <c r="E109" s="117">
        <f t="shared" si="102"/>
        <v>1557860</v>
      </c>
      <c r="F109" s="118">
        <f t="shared" si="102"/>
        <v>2876260</v>
      </c>
      <c r="G109" s="116">
        <f t="shared" si="102"/>
        <v>89884000</v>
      </c>
      <c r="H109" s="117">
        <f t="shared" si="102"/>
        <v>813812</v>
      </c>
      <c r="I109" s="117">
        <f t="shared" si="102"/>
        <v>2796450</v>
      </c>
      <c r="J109" s="118">
        <f t="shared" si="102"/>
        <v>4542230</v>
      </c>
      <c r="K109" s="253"/>
      <c r="L109" s="238"/>
      <c r="M109" s="238"/>
      <c r="N109" s="238"/>
      <c r="O109" s="202"/>
      <c r="P109" s="203"/>
      <c r="Q109" s="20" t="s">
        <v>11</v>
      </c>
      <c r="R109" s="53">
        <f>R104</f>
        <v>935511000</v>
      </c>
      <c r="S109" s="82"/>
      <c r="T109" s="207"/>
      <c r="U109" s="256"/>
      <c r="V109" s="82"/>
      <c r="W109" s="153" t="s">
        <v>11</v>
      </c>
      <c r="X109" s="6">
        <f t="shared" ref="X109:AE109" si="103">X104</f>
        <v>1103.7</v>
      </c>
      <c r="Y109" s="6">
        <f t="shared" si="103"/>
        <v>1216.8</v>
      </c>
      <c r="Z109" s="6">
        <f t="shared" si="103"/>
        <v>11.9</v>
      </c>
      <c r="AA109" s="6">
        <f t="shared" si="103"/>
        <v>22.5</v>
      </c>
      <c r="AB109" s="6">
        <f t="shared" si="103"/>
        <v>1157</v>
      </c>
      <c r="AC109" s="6">
        <f t="shared" si="103"/>
        <v>1299.3</v>
      </c>
      <c r="AD109" s="6">
        <f t="shared" si="103"/>
        <v>27.4</v>
      </c>
      <c r="AE109" s="140">
        <f t="shared" si="103"/>
        <v>3.8</v>
      </c>
      <c r="AF109" s="19"/>
      <c r="AG109" s="153" t="s">
        <v>31</v>
      </c>
      <c r="AH109" s="8">
        <f>(AH108*10.74)</f>
        <v>18.795000000000002</v>
      </c>
      <c r="AI109" s="8">
        <f>(AI108*2.2)</f>
        <v>17.600000000000001</v>
      </c>
      <c r="AJ109" s="8">
        <f>(AJ108*0.25)</f>
        <v>0.34375</v>
      </c>
      <c r="AK109" s="209">
        <f>AK108+AL108</f>
        <v>9</v>
      </c>
      <c r="AL109" s="210"/>
      <c r="AM109" s="14"/>
      <c r="AN109" s="32" t="s">
        <v>48</v>
      </c>
      <c r="AO109" s="33">
        <v>9.9</v>
      </c>
      <c r="AP109" s="34">
        <v>7.49</v>
      </c>
      <c r="AQ109" s="93"/>
      <c r="AR109" s="43" t="s">
        <v>43</v>
      </c>
      <c r="AS109" s="16">
        <v>0</v>
      </c>
      <c r="AT109" s="2" t="s">
        <v>46</v>
      </c>
      <c r="AU109" s="49">
        <v>1.7549999999999999</v>
      </c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</row>
    <row r="110" spans="1:81" ht="19.5" customHeight="1" thickBot="1" x14ac:dyDescent="0.35">
      <c r="A110" s="199"/>
      <c r="B110" s="109" t="s">
        <v>3</v>
      </c>
      <c r="C110" s="119">
        <f t="shared" ref="C110:J110" si="104">C108-C109</f>
        <v>0</v>
      </c>
      <c r="D110" s="119">
        <f t="shared" si="104"/>
        <v>0</v>
      </c>
      <c r="E110" s="119">
        <f t="shared" si="104"/>
        <v>0</v>
      </c>
      <c r="F110" s="120">
        <f t="shared" si="104"/>
        <v>0</v>
      </c>
      <c r="G110" s="119">
        <f t="shared" si="104"/>
        <v>824400</v>
      </c>
      <c r="H110" s="119">
        <f t="shared" si="104"/>
        <v>7244</v>
      </c>
      <c r="I110" s="119">
        <f t="shared" si="104"/>
        <v>0</v>
      </c>
      <c r="J110" s="120">
        <f t="shared" si="104"/>
        <v>8120</v>
      </c>
      <c r="K110" s="254"/>
      <c r="L110" s="239"/>
      <c r="M110" s="239"/>
      <c r="N110" s="239"/>
      <c r="O110" s="204"/>
      <c r="P110" s="205"/>
      <c r="Q110" s="73" t="s">
        <v>3</v>
      </c>
      <c r="R110" s="55">
        <f>R108-R109</f>
        <v>675600</v>
      </c>
      <c r="S110" s="83"/>
      <c r="T110" s="208"/>
      <c r="U110" s="257"/>
      <c r="V110" s="83"/>
      <c r="W110" s="63" t="s">
        <v>3</v>
      </c>
      <c r="X110" s="65">
        <f>X108-X109</f>
        <v>0</v>
      </c>
      <c r="Y110" s="65">
        <f t="shared" ref="Y110:AE110" si="105">Y108-Y109</f>
        <v>10</v>
      </c>
      <c r="Z110" s="65">
        <f t="shared" si="105"/>
        <v>0</v>
      </c>
      <c r="AA110" s="65">
        <f t="shared" si="105"/>
        <v>0.19999999999999929</v>
      </c>
      <c r="AB110" s="65">
        <f t="shared" si="105"/>
        <v>0</v>
      </c>
      <c r="AC110" s="65">
        <f t="shared" si="105"/>
        <v>10.299999999999955</v>
      </c>
      <c r="AD110" s="65">
        <f t="shared" si="105"/>
        <v>0</v>
      </c>
      <c r="AE110" s="142">
        <f t="shared" si="105"/>
        <v>0</v>
      </c>
      <c r="AF110" s="19"/>
      <c r="AG110" s="154" t="s">
        <v>33</v>
      </c>
      <c r="AH110" s="152">
        <f>(AH109)/((K108/1000000)*8.34)</f>
        <v>2.7336209634912159</v>
      </c>
      <c r="AI110" s="152">
        <f>(AI109)/((K108/1000000)*8.34)</f>
        <v>2.5598153209601171</v>
      </c>
      <c r="AJ110" s="152">
        <f>(AJ109)/((K108/1000000)*8.34)</f>
        <v>4.9996392987502282E-2</v>
      </c>
      <c r="AK110" s="211">
        <f>(AK109)/((K108/1000000)*8.34)</f>
        <v>1.3089964709455144</v>
      </c>
      <c r="AL110" s="212"/>
      <c r="AM110" s="14"/>
      <c r="AN110" s="85"/>
      <c r="AO110" s="17"/>
      <c r="AP110" s="17"/>
      <c r="AQ110" s="93"/>
      <c r="AR110" s="155" t="s">
        <v>64</v>
      </c>
      <c r="AS110" s="130">
        <v>2.93</v>
      </c>
      <c r="AT110" s="156" t="s">
        <v>63</v>
      </c>
      <c r="AU110" s="48">
        <v>3.5999999999999997E-2</v>
      </c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</row>
    <row r="111" spans="1:81" ht="2.1" customHeight="1" thickBot="1" x14ac:dyDescent="0.3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86"/>
      <c r="T111" s="1"/>
      <c r="U111" s="129"/>
      <c r="V111" s="89"/>
      <c r="W111" s="3"/>
      <c r="X111" s="144"/>
      <c r="Y111" s="144"/>
      <c r="Z111" s="144"/>
      <c r="AA111" s="144"/>
      <c r="AB111" s="144"/>
      <c r="AC111" s="144"/>
      <c r="AD111" s="144"/>
      <c r="AE111" s="144"/>
      <c r="AF111" s="1"/>
      <c r="AG111" s="1"/>
      <c r="AH111" s="1"/>
      <c r="AI111" s="1"/>
      <c r="AJ111" s="1"/>
      <c r="AK111" s="1"/>
      <c r="AL111" s="1"/>
      <c r="AM111" s="86"/>
      <c r="AN111" s="86"/>
      <c r="AO111" s="1"/>
      <c r="AP111" s="1"/>
      <c r="AQ111" s="86"/>
      <c r="AR111" s="9"/>
      <c r="AS111" s="9"/>
      <c r="AT111" s="9"/>
      <c r="AU111" s="9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</row>
    <row r="112" spans="1:81" ht="18.75" customHeight="1" x14ac:dyDescent="0.3">
      <c r="A112" s="197">
        <v>28</v>
      </c>
      <c r="B112" s="110" t="s">
        <v>54</v>
      </c>
      <c r="C112" s="115">
        <v>82533900</v>
      </c>
      <c r="D112" s="50">
        <v>741666</v>
      </c>
      <c r="E112" s="50">
        <v>1593980</v>
      </c>
      <c r="F112" s="52">
        <v>2895670</v>
      </c>
      <c r="G112" s="115">
        <v>91078400</v>
      </c>
      <c r="H112" s="50">
        <v>834951</v>
      </c>
      <c r="I112" s="50">
        <v>2828400</v>
      </c>
      <c r="J112" s="52">
        <v>4643880</v>
      </c>
      <c r="K112" s="252">
        <f>C114+G114</f>
        <v>829000</v>
      </c>
      <c r="L112" s="237"/>
      <c r="M112" s="236">
        <f>D114+E114+F114+H114+I114+J114</f>
        <v>203130</v>
      </c>
      <c r="N112" s="237"/>
      <c r="O112" s="200">
        <f>M112+K112</f>
        <v>1032130</v>
      </c>
      <c r="P112" s="201"/>
      <c r="Q112" s="56" t="s">
        <v>10</v>
      </c>
      <c r="R112" s="52">
        <v>937121600</v>
      </c>
      <c r="S112" s="82"/>
      <c r="T112" s="206">
        <v>0</v>
      </c>
      <c r="U112" s="255">
        <v>1.06</v>
      </c>
      <c r="V112" s="82"/>
      <c r="W112" s="151" t="s">
        <v>10</v>
      </c>
      <c r="X112" s="60">
        <v>1110</v>
      </c>
      <c r="Y112" s="60">
        <v>1231.5</v>
      </c>
      <c r="Z112" s="60">
        <v>12.3</v>
      </c>
      <c r="AA112" s="60">
        <v>22.7</v>
      </c>
      <c r="AB112" s="60">
        <v>1163.5999999999999</v>
      </c>
      <c r="AC112" s="60">
        <v>1315.6</v>
      </c>
      <c r="AD112" s="60">
        <v>27.7</v>
      </c>
      <c r="AE112" s="141">
        <v>3.9</v>
      </c>
      <c r="AF112" s="19"/>
      <c r="AG112" s="151" t="s">
        <v>34</v>
      </c>
      <c r="AH112" s="22">
        <v>3.5</v>
      </c>
      <c r="AI112" s="22">
        <v>8.5</v>
      </c>
      <c r="AJ112" s="22">
        <v>1.75</v>
      </c>
      <c r="AK112" s="22">
        <v>8</v>
      </c>
      <c r="AL112" s="23">
        <v>0</v>
      </c>
      <c r="AM112" s="92"/>
      <c r="AN112" s="98" t="s">
        <v>47</v>
      </c>
      <c r="AO112" s="30">
        <v>8.9</v>
      </c>
      <c r="AP112" s="31">
        <v>7.53</v>
      </c>
      <c r="AQ112" s="93"/>
      <c r="AR112" s="41" t="s">
        <v>44</v>
      </c>
      <c r="AS112" s="77">
        <v>0</v>
      </c>
      <c r="AT112" s="42" t="s">
        <v>45</v>
      </c>
      <c r="AU112" s="78">
        <v>4.2999999999999997E-2</v>
      </c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</row>
    <row r="113" spans="1:81" ht="19.5" customHeight="1" thickBot="1" x14ac:dyDescent="0.35">
      <c r="A113" s="198"/>
      <c r="B113" s="111" t="s">
        <v>53</v>
      </c>
      <c r="C113" s="116">
        <f t="shared" ref="C113:J113" si="106">C108</f>
        <v>82074900</v>
      </c>
      <c r="D113" s="117">
        <f t="shared" si="106"/>
        <v>733441</v>
      </c>
      <c r="E113" s="117">
        <f t="shared" si="106"/>
        <v>1557860</v>
      </c>
      <c r="F113" s="118">
        <f t="shared" si="106"/>
        <v>2876260</v>
      </c>
      <c r="G113" s="116">
        <f t="shared" si="106"/>
        <v>90708400</v>
      </c>
      <c r="H113" s="117">
        <f t="shared" si="106"/>
        <v>821056</v>
      </c>
      <c r="I113" s="117">
        <f t="shared" si="106"/>
        <v>2796450</v>
      </c>
      <c r="J113" s="118">
        <f t="shared" si="106"/>
        <v>4550350</v>
      </c>
      <c r="K113" s="253"/>
      <c r="L113" s="238"/>
      <c r="M113" s="238"/>
      <c r="N113" s="238"/>
      <c r="O113" s="202"/>
      <c r="P113" s="203"/>
      <c r="Q113" s="20" t="s">
        <v>11</v>
      </c>
      <c r="R113" s="53">
        <f>R108</f>
        <v>936186600</v>
      </c>
      <c r="S113" s="82"/>
      <c r="T113" s="207"/>
      <c r="U113" s="256"/>
      <c r="V113" s="82"/>
      <c r="W113" s="153" t="s">
        <v>11</v>
      </c>
      <c r="X113" s="6">
        <f t="shared" ref="X113:AE113" si="107">X108</f>
        <v>1103.7</v>
      </c>
      <c r="Y113" s="6">
        <f t="shared" si="107"/>
        <v>1226.8</v>
      </c>
      <c r="Z113" s="6">
        <f t="shared" si="107"/>
        <v>11.9</v>
      </c>
      <c r="AA113" s="6">
        <f t="shared" si="107"/>
        <v>22.7</v>
      </c>
      <c r="AB113" s="6">
        <f t="shared" si="107"/>
        <v>1157</v>
      </c>
      <c r="AC113" s="6">
        <f t="shared" si="107"/>
        <v>1309.5999999999999</v>
      </c>
      <c r="AD113" s="6">
        <f t="shared" si="107"/>
        <v>27.4</v>
      </c>
      <c r="AE113" s="140">
        <f t="shared" si="107"/>
        <v>3.8</v>
      </c>
      <c r="AF113" s="19"/>
      <c r="AG113" s="153" t="s">
        <v>31</v>
      </c>
      <c r="AH113" s="8">
        <f>(AH112*10.74)</f>
        <v>37.590000000000003</v>
      </c>
      <c r="AI113" s="8">
        <f>(AI112*2.2)</f>
        <v>18.700000000000003</v>
      </c>
      <c r="AJ113" s="8">
        <f>(AJ112*0.25)</f>
        <v>0.4375</v>
      </c>
      <c r="AK113" s="209">
        <f>AK112+AL112</f>
        <v>8</v>
      </c>
      <c r="AL113" s="210"/>
      <c r="AM113" s="14"/>
      <c r="AN113" s="32" t="s">
        <v>48</v>
      </c>
      <c r="AO113" s="33">
        <v>7.8</v>
      </c>
      <c r="AP113" s="34">
        <v>7.65</v>
      </c>
      <c r="AQ113" s="93"/>
      <c r="AR113" s="43" t="s">
        <v>43</v>
      </c>
      <c r="AS113" s="16">
        <v>0</v>
      </c>
      <c r="AT113" s="2" t="s">
        <v>46</v>
      </c>
      <c r="AU113" s="49">
        <v>0.998</v>
      </c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</row>
    <row r="114" spans="1:81" ht="19.5" customHeight="1" thickBot="1" x14ac:dyDescent="0.35">
      <c r="A114" s="199"/>
      <c r="B114" s="109" t="s">
        <v>3</v>
      </c>
      <c r="C114" s="119">
        <f t="shared" ref="C114:J114" si="108">C112-C113</f>
        <v>459000</v>
      </c>
      <c r="D114" s="119">
        <f t="shared" si="108"/>
        <v>8225</v>
      </c>
      <c r="E114" s="119">
        <f t="shared" si="108"/>
        <v>36120</v>
      </c>
      <c r="F114" s="120">
        <f t="shared" si="108"/>
        <v>19410</v>
      </c>
      <c r="G114" s="119">
        <f t="shared" si="108"/>
        <v>370000</v>
      </c>
      <c r="H114" s="119">
        <f t="shared" si="108"/>
        <v>13895</v>
      </c>
      <c r="I114" s="119">
        <f t="shared" si="108"/>
        <v>31950</v>
      </c>
      <c r="J114" s="120">
        <f t="shared" si="108"/>
        <v>93530</v>
      </c>
      <c r="K114" s="254"/>
      <c r="L114" s="239"/>
      <c r="M114" s="239"/>
      <c r="N114" s="239"/>
      <c r="O114" s="204"/>
      <c r="P114" s="205"/>
      <c r="Q114" s="73" t="s">
        <v>3</v>
      </c>
      <c r="R114" s="55">
        <f>R112-R113</f>
        <v>935000</v>
      </c>
      <c r="S114" s="83"/>
      <c r="T114" s="208"/>
      <c r="U114" s="257"/>
      <c r="V114" s="83"/>
      <c r="W114" s="63" t="s">
        <v>3</v>
      </c>
      <c r="X114" s="65">
        <f>X112-X113</f>
        <v>6.2999999999999545</v>
      </c>
      <c r="Y114" s="65">
        <f t="shared" ref="Y114:AE114" si="109">Y112-Y113</f>
        <v>4.7000000000000455</v>
      </c>
      <c r="Z114" s="65">
        <f t="shared" si="109"/>
        <v>0.40000000000000036</v>
      </c>
      <c r="AA114" s="65">
        <f t="shared" si="109"/>
        <v>0</v>
      </c>
      <c r="AB114" s="65">
        <f t="shared" si="109"/>
        <v>6.5999999999999091</v>
      </c>
      <c r="AC114" s="65">
        <f t="shared" si="109"/>
        <v>6</v>
      </c>
      <c r="AD114" s="65">
        <f t="shared" si="109"/>
        <v>0.30000000000000071</v>
      </c>
      <c r="AE114" s="142">
        <f t="shared" si="109"/>
        <v>0.10000000000000009</v>
      </c>
      <c r="AF114" s="19"/>
      <c r="AG114" s="154" t="s">
        <v>33</v>
      </c>
      <c r="AH114" s="152">
        <f>(AH113)/((K112/1000000)*8.34)</f>
        <v>5.4369049995226986</v>
      </c>
      <c r="AI114" s="152">
        <f>(AI113)/((K112/1000000)*8.34)</f>
        <v>2.7047119843329201</v>
      </c>
      <c r="AJ114" s="152">
        <f>(AJ113)/((K112/1000000)*8.34)</f>
        <v>6.3278689473029545E-2</v>
      </c>
      <c r="AK114" s="211">
        <f>(AK113)/((K112/1000000)*8.34)</f>
        <v>1.1570960360782545</v>
      </c>
      <c r="AL114" s="212"/>
      <c r="AM114" s="14"/>
      <c r="AN114" s="85"/>
      <c r="AO114" s="17"/>
      <c r="AP114" s="17"/>
      <c r="AQ114" s="93"/>
      <c r="AR114" s="155" t="s">
        <v>64</v>
      </c>
      <c r="AS114" s="130">
        <v>2.89</v>
      </c>
      <c r="AT114" s="156" t="s">
        <v>63</v>
      </c>
      <c r="AU114" s="48">
        <v>3.5000000000000003E-2</v>
      </c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</row>
    <row r="115" spans="1:81" ht="2.1" customHeight="1" thickBot="1" x14ac:dyDescent="0.3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86"/>
      <c r="T115" s="1"/>
      <c r="U115" s="129"/>
      <c r="V115" s="89"/>
      <c r="W115" s="3"/>
      <c r="X115" s="144"/>
      <c r="Y115" s="144"/>
      <c r="Z115" s="144"/>
      <c r="AA115" s="144"/>
      <c r="AB115" s="144"/>
      <c r="AC115" s="144"/>
      <c r="AD115" s="144"/>
      <c r="AE115" s="144"/>
      <c r="AF115" s="1"/>
      <c r="AG115" s="1"/>
      <c r="AH115" s="1"/>
      <c r="AI115" s="1"/>
      <c r="AJ115" s="1"/>
      <c r="AK115" s="1"/>
      <c r="AL115" s="1"/>
      <c r="AM115" s="86"/>
      <c r="AN115" s="86"/>
      <c r="AO115" s="1"/>
      <c r="AP115" s="1"/>
      <c r="AQ115" s="86"/>
      <c r="AR115" s="9"/>
      <c r="AS115" s="9"/>
      <c r="AT115" s="9"/>
      <c r="AU115" s="9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</row>
    <row r="116" spans="1:81" ht="18.75" customHeight="1" x14ac:dyDescent="0.3">
      <c r="A116" s="197">
        <v>29</v>
      </c>
      <c r="B116" s="110" t="s">
        <v>54</v>
      </c>
      <c r="C116" s="115">
        <v>82533900</v>
      </c>
      <c r="D116" s="50">
        <v>741666</v>
      </c>
      <c r="E116" s="50">
        <v>1593980</v>
      </c>
      <c r="F116" s="52">
        <v>2895670</v>
      </c>
      <c r="G116" s="115">
        <v>91920800</v>
      </c>
      <c r="H116" s="50">
        <v>842550</v>
      </c>
      <c r="I116" s="50">
        <v>2828400</v>
      </c>
      <c r="J116" s="52">
        <v>4651590</v>
      </c>
      <c r="K116" s="252">
        <f>C118+G118</f>
        <v>842400</v>
      </c>
      <c r="L116" s="237"/>
      <c r="M116" s="236">
        <f>D118+E118+F118+H118+I118+J118</f>
        <v>15309</v>
      </c>
      <c r="N116" s="237"/>
      <c r="O116" s="200">
        <f>M116+K116</f>
        <v>857709</v>
      </c>
      <c r="P116" s="201"/>
      <c r="Q116" s="56" t="s">
        <v>10</v>
      </c>
      <c r="R116" s="52">
        <v>938027400</v>
      </c>
      <c r="S116" s="82"/>
      <c r="T116" s="206">
        <v>0.04</v>
      </c>
      <c r="U116" s="255">
        <v>1.01</v>
      </c>
      <c r="V116" s="82"/>
      <c r="W116" s="151" t="s">
        <v>10</v>
      </c>
      <c r="X116" s="60">
        <v>1110</v>
      </c>
      <c r="Y116" s="60">
        <v>1241.7</v>
      </c>
      <c r="Z116" s="60">
        <v>12.4</v>
      </c>
      <c r="AA116" s="60">
        <v>22.7</v>
      </c>
      <c r="AB116" s="60">
        <v>1163.5999999999999</v>
      </c>
      <c r="AC116" s="60">
        <v>1326.1</v>
      </c>
      <c r="AD116" s="60">
        <v>27.7</v>
      </c>
      <c r="AE116" s="141">
        <v>3.9</v>
      </c>
      <c r="AF116" s="19"/>
      <c r="AG116" s="151" t="s">
        <v>34</v>
      </c>
      <c r="AH116" s="22">
        <v>1.625</v>
      </c>
      <c r="AI116" s="22">
        <v>8.125</v>
      </c>
      <c r="AJ116" s="22">
        <v>1.5</v>
      </c>
      <c r="AK116" s="22">
        <v>9</v>
      </c>
      <c r="AL116" s="23">
        <v>0</v>
      </c>
      <c r="AM116" s="92"/>
      <c r="AN116" s="98" t="s">
        <v>47</v>
      </c>
      <c r="AO116" s="30">
        <v>9.4</v>
      </c>
      <c r="AP116" s="31">
        <v>7.52</v>
      </c>
      <c r="AQ116" s="93"/>
      <c r="AR116" s="41" t="s">
        <v>44</v>
      </c>
      <c r="AS116" s="77">
        <v>0</v>
      </c>
      <c r="AT116" s="42" t="s">
        <v>45</v>
      </c>
      <c r="AU116" s="78">
        <v>4.8000000000000001E-2</v>
      </c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</row>
    <row r="117" spans="1:81" ht="19.5" customHeight="1" thickBot="1" x14ac:dyDescent="0.35">
      <c r="A117" s="198"/>
      <c r="B117" s="111" t="s">
        <v>53</v>
      </c>
      <c r="C117" s="116">
        <f t="shared" ref="C117:J117" si="110">C112</f>
        <v>82533900</v>
      </c>
      <c r="D117" s="117">
        <f t="shared" si="110"/>
        <v>741666</v>
      </c>
      <c r="E117" s="117">
        <f t="shared" si="110"/>
        <v>1593980</v>
      </c>
      <c r="F117" s="118">
        <f t="shared" si="110"/>
        <v>2895670</v>
      </c>
      <c r="G117" s="116">
        <f t="shared" si="110"/>
        <v>91078400</v>
      </c>
      <c r="H117" s="117">
        <f t="shared" si="110"/>
        <v>834951</v>
      </c>
      <c r="I117" s="117">
        <f t="shared" si="110"/>
        <v>2828400</v>
      </c>
      <c r="J117" s="118">
        <f t="shared" si="110"/>
        <v>4643880</v>
      </c>
      <c r="K117" s="253"/>
      <c r="L117" s="238"/>
      <c r="M117" s="238"/>
      <c r="N117" s="238"/>
      <c r="O117" s="202"/>
      <c r="P117" s="203"/>
      <c r="Q117" s="20" t="s">
        <v>11</v>
      </c>
      <c r="R117" s="53">
        <f>R112</f>
        <v>937121600</v>
      </c>
      <c r="S117" s="82"/>
      <c r="T117" s="207"/>
      <c r="U117" s="256"/>
      <c r="V117" s="82"/>
      <c r="W117" s="153" t="s">
        <v>11</v>
      </c>
      <c r="X117" s="6">
        <f t="shared" ref="X117:AE117" si="111">X112</f>
        <v>1110</v>
      </c>
      <c r="Y117" s="6">
        <f t="shared" si="111"/>
        <v>1231.5</v>
      </c>
      <c r="Z117" s="6">
        <f t="shared" si="111"/>
        <v>12.3</v>
      </c>
      <c r="AA117" s="6">
        <f t="shared" si="111"/>
        <v>22.7</v>
      </c>
      <c r="AB117" s="6">
        <f t="shared" si="111"/>
        <v>1163.5999999999999</v>
      </c>
      <c r="AC117" s="6">
        <f t="shared" si="111"/>
        <v>1315.6</v>
      </c>
      <c r="AD117" s="6">
        <f t="shared" si="111"/>
        <v>27.7</v>
      </c>
      <c r="AE117" s="140">
        <f t="shared" si="111"/>
        <v>3.9</v>
      </c>
      <c r="AF117" s="19"/>
      <c r="AG117" s="153" t="s">
        <v>31</v>
      </c>
      <c r="AH117" s="8">
        <f>(AH116*10.74)</f>
        <v>17.452500000000001</v>
      </c>
      <c r="AI117" s="8">
        <f>(AI116*2.2)</f>
        <v>17.875</v>
      </c>
      <c r="AJ117" s="8">
        <f>(AJ116*0.25)</f>
        <v>0.375</v>
      </c>
      <c r="AK117" s="209">
        <f>AK116+AL116</f>
        <v>9</v>
      </c>
      <c r="AL117" s="210"/>
      <c r="AM117" s="14"/>
      <c r="AN117" s="32" t="s">
        <v>48</v>
      </c>
      <c r="AO117" s="33">
        <v>7.7</v>
      </c>
      <c r="AP117" s="34">
        <v>7.68</v>
      </c>
      <c r="AQ117" s="93"/>
      <c r="AR117" s="43" t="s">
        <v>43</v>
      </c>
      <c r="AS117" s="16">
        <v>0</v>
      </c>
      <c r="AT117" s="2" t="s">
        <v>46</v>
      </c>
      <c r="AU117" s="49">
        <v>0.96499999999999997</v>
      </c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</row>
    <row r="118" spans="1:81" ht="19.5" customHeight="1" thickBot="1" x14ac:dyDescent="0.35">
      <c r="A118" s="199"/>
      <c r="B118" s="109" t="s">
        <v>3</v>
      </c>
      <c r="C118" s="119">
        <f t="shared" ref="C118:J118" si="112">C116-C117</f>
        <v>0</v>
      </c>
      <c r="D118" s="119">
        <f t="shared" si="112"/>
        <v>0</v>
      </c>
      <c r="E118" s="119">
        <f t="shared" si="112"/>
        <v>0</v>
      </c>
      <c r="F118" s="120">
        <f t="shared" si="112"/>
        <v>0</v>
      </c>
      <c r="G118" s="119">
        <f t="shared" si="112"/>
        <v>842400</v>
      </c>
      <c r="H118" s="119">
        <f t="shared" si="112"/>
        <v>7599</v>
      </c>
      <c r="I118" s="119">
        <f t="shared" si="112"/>
        <v>0</v>
      </c>
      <c r="J118" s="120">
        <f t="shared" si="112"/>
        <v>7710</v>
      </c>
      <c r="K118" s="254"/>
      <c r="L118" s="239"/>
      <c r="M118" s="239"/>
      <c r="N118" s="239"/>
      <c r="O118" s="204"/>
      <c r="P118" s="205"/>
      <c r="Q118" s="73" t="s">
        <v>3</v>
      </c>
      <c r="R118" s="55">
        <f>R116-R117</f>
        <v>905800</v>
      </c>
      <c r="S118" s="83"/>
      <c r="T118" s="208"/>
      <c r="U118" s="257"/>
      <c r="V118" s="83"/>
      <c r="W118" s="63" t="s">
        <v>3</v>
      </c>
      <c r="X118" s="65">
        <f>X116-X117</f>
        <v>0</v>
      </c>
      <c r="Y118" s="65">
        <f t="shared" ref="Y118:AE118" si="113">Y116-Y117</f>
        <v>10.200000000000045</v>
      </c>
      <c r="Z118" s="65">
        <f t="shared" si="113"/>
        <v>9.9999999999999645E-2</v>
      </c>
      <c r="AA118" s="65">
        <f t="shared" si="113"/>
        <v>0</v>
      </c>
      <c r="AB118" s="65">
        <f t="shared" si="113"/>
        <v>0</v>
      </c>
      <c r="AC118" s="65">
        <f t="shared" si="113"/>
        <v>10.5</v>
      </c>
      <c r="AD118" s="65">
        <f t="shared" si="113"/>
        <v>0</v>
      </c>
      <c r="AE118" s="142">
        <f t="shared" si="113"/>
        <v>0</v>
      </c>
      <c r="AF118" s="19"/>
      <c r="AG118" s="154" t="s">
        <v>33</v>
      </c>
      <c r="AH118" s="152">
        <f>(AH117)/((K116/1000000)*8.34)</f>
        <v>2.4841238120614619</v>
      </c>
      <c r="AI118" s="152">
        <f>(AI117)/((K116/1000000)*8.34)</f>
        <v>2.5442608875862271</v>
      </c>
      <c r="AJ118" s="152">
        <f>(AJ117)/((K116/1000000)*8.34)</f>
        <v>5.3376102536773995E-2</v>
      </c>
      <c r="AK118" s="211">
        <f>(AK117)/((K116/1000000)*8.34)</f>
        <v>1.2810264608825759</v>
      </c>
      <c r="AL118" s="212"/>
      <c r="AM118" s="14"/>
      <c r="AN118" s="85"/>
      <c r="AO118" s="17"/>
      <c r="AP118" s="17"/>
      <c r="AQ118" s="93"/>
      <c r="AR118" s="155" t="s">
        <v>64</v>
      </c>
      <c r="AS118" s="130">
        <v>2.59</v>
      </c>
      <c r="AT118" s="156" t="s">
        <v>63</v>
      </c>
      <c r="AU118" s="48">
        <v>4.4999999999999998E-2</v>
      </c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</row>
    <row r="119" spans="1:81" ht="2.1" customHeight="1" thickBot="1" x14ac:dyDescent="0.3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86"/>
      <c r="T119" s="1"/>
      <c r="U119" s="129"/>
      <c r="V119" s="89"/>
      <c r="W119" s="3"/>
      <c r="X119" s="144"/>
      <c r="Y119" s="144"/>
      <c r="Z119" s="144"/>
      <c r="AA119" s="144"/>
      <c r="AB119" s="144"/>
      <c r="AC119" s="144"/>
      <c r="AD119" s="144"/>
      <c r="AE119" s="144"/>
      <c r="AF119" s="1"/>
      <c r="AG119" s="1"/>
      <c r="AH119" s="1"/>
      <c r="AI119" s="1"/>
      <c r="AJ119" s="1"/>
      <c r="AK119" s="1"/>
      <c r="AL119" s="1"/>
      <c r="AM119" s="86"/>
      <c r="AN119" s="86"/>
      <c r="AO119" s="1"/>
      <c r="AP119" s="1"/>
      <c r="AQ119" s="86"/>
      <c r="AR119" s="9"/>
      <c r="AS119" s="9"/>
      <c r="AT119" s="9"/>
      <c r="AU119" s="9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</row>
    <row r="120" spans="1:81" ht="18.75" customHeight="1" x14ac:dyDescent="0.3">
      <c r="A120" s="197">
        <v>30</v>
      </c>
      <c r="B120" s="110" t="s">
        <v>54</v>
      </c>
      <c r="C120" s="115">
        <v>82533900</v>
      </c>
      <c r="D120" s="50">
        <v>741666</v>
      </c>
      <c r="E120" s="50">
        <v>1593980</v>
      </c>
      <c r="F120" s="52">
        <v>2895670</v>
      </c>
      <c r="G120" s="115">
        <v>92848400</v>
      </c>
      <c r="H120" s="50">
        <v>850112</v>
      </c>
      <c r="I120" s="50">
        <v>2860630</v>
      </c>
      <c r="J120" s="52">
        <v>4695300</v>
      </c>
      <c r="K120" s="252">
        <f>C122+G122</f>
        <v>927600</v>
      </c>
      <c r="L120" s="237"/>
      <c r="M120" s="236">
        <f>D122+E122+F122+H122+I122+J122</f>
        <v>83502</v>
      </c>
      <c r="N120" s="237"/>
      <c r="O120" s="200">
        <f>M120+K120</f>
        <v>1011102</v>
      </c>
      <c r="P120" s="201"/>
      <c r="Q120" s="56" t="s">
        <v>10</v>
      </c>
      <c r="R120" s="52">
        <v>939014300</v>
      </c>
      <c r="S120" s="82"/>
      <c r="T120" s="206">
        <v>0.46</v>
      </c>
      <c r="U120" s="255">
        <v>1.04</v>
      </c>
      <c r="V120" s="82"/>
      <c r="W120" s="151" t="s">
        <v>10</v>
      </c>
      <c r="X120" s="60">
        <v>1110</v>
      </c>
      <c r="Y120" s="60">
        <v>1253</v>
      </c>
      <c r="Z120" s="60">
        <v>12.5</v>
      </c>
      <c r="AA120" s="60">
        <v>22.9</v>
      </c>
      <c r="AB120" s="60">
        <v>1163.5999999999999</v>
      </c>
      <c r="AC120" s="60">
        <v>1338</v>
      </c>
      <c r="AD120" s="60">
        <v>27.9</v>
      </c>
      <c r="AE120" s="141">
        <v>3.9</v>
      </c>
      <c r="AF120" s="19"/>
      <c r="AG120" s="151" t="s">
        <v>34</v>
      </c>
      <c r="AH120" s="22">
        <v>1.625</v>
      </c>
      <c r="AI120" s="22">
        <v>9.125</v>
      </c>
      <c r="AJ120" s="22">
        <v>2.25</v>
      </c>
      <c r="AK120" s="22">
        <v>9</v>
      </c>
      <c r="AL120" s="23">
        <v>0</v>
      </c>
      <c r="AM120" s="92"/>
      <c r="AN120" s="98" t="s">
        <v>47</v>
      </c>
      <c r="AO120" s="30">
        <v>10.1</v>
      </c>
      <c r="AP120" s="31">
        <v>7.47</v>
      </c>
      <c r="AQ120" s="93"/>
      <c r="AR120" s="41" t="s">
        <v>44</v>
      </c>
      <c r="AS120" s="77">
        <v>0</v>
      </c>
      <c r="AT120" s="42" t="s">
        <v>45</v>
      </c>
      <c r="AU120" s="78">
        <v>4.1000000000000002E-2</v>
      </c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</row>
    <row r="121" spans="1:81" ht="19.5" customHeight="1" thickBot="1" x14ac:dyDescent="0.35">
      <c r="A121" s="198"/>
      <c r="B121" s="111" t="s">
        <v>53</v>
      </c>
      <c r="C121" s="116">
        <f t="shared" ref="C121:J121" si="114">C116</f>
        <v>82533900</v>
      </c>
      <c r="D121" s="117">
        <f t="shared" si="114"/>
        <v>741666</v>
      </c>
      <c r="E121" s="117">
        <f t="shared" si="114"/>
        <v>1593980</v>
      </c>
      <c r="F121" s="118">
        <f t="shared" si="114"/>
        <v>2895670</v>
      </c>
      <c r="G121" s="116">
        <f t="shared" si="114"/>
        <v>91920800</v>
      </c>
      <c r="H121" s="117">
        <f t="shared" si="114"/>
        <v>842550</v>
      </c>
      <c r="I121" s="117">
        <f t="shared" si="114"/>
        <v>2828400</v>
      </c>
      <c r="J121" s="118">
        <f t="shared" si="114"/>
        <v>4651590</v>
      </c>
      <c r="K121" s="253"/>
      <c r="L121" s="238"/>
      <c r="M121" s="238"/>
      <c r="N121" s="238"/>
      <c r="O121" s="202"/>
      <c r="P121" s="203"/>
      <c r="Q121" s="20" t="s">
        <v>11</v>
      </c>
      <c r="R121" s="53">
        <f>R116</f>
        <v>938027400</v>
      </c>
      <c r="S121" s="82"/>
      <c r="T121" s="207"/>
      <c r="U121" s="256"/>
      <c r="V121" s="82"/>
      <c r="W121" s="153" t="s">
        <v>11</v>
      </c>
      <c r="X121" s="6">
        <f t="shared" ref="X121:AE121" si="115">X116</f>
        <v>1110</v>
      </c>
      <c r="Y121" s="6">
        <f t="shared" si="115"/>
        <v>1241.7</v>
      </c>
      <c r="Z121" s="6">
        <f t="shared" si="115"/>
        <v>12.4</v>
      </c>
      <c r="AA121" s="6">
        <f t="shared" si="115"/>
        <v>22.7</v>
      </c>
      <c r="AB121" s="6">
        <f t="shared" si="115"/>
        <v>1163.5999999999999</v>
      </c>
      <c r="AC121" s="6">
        <f t="shared" si="115"/>
        <v>1326.1</v>
      </c>
      <c r="AD121" s="6">
        <f t="shared" si="115"/>
        <v>27.7</v>
      </c>
      <c r="AE121" s="140">
        <f t="shared" si="115"/>
        <v>3.9</v>
      </c>
      <c r="AF121" s="19"/>
      <c r="AG121" s="153" t="s">
        <v>31</v>
      </c>
      <c r="AH121" s="8">
        <f>(AH120*10.74)</f>
        <v>17.452500000000001</v>
      </c>
      <c r="AI121" s="8">
        <f>(AI120*2.2)</f>
        <v>20.075000000000003</v>
      </c>
      <c r="AJ121" s="8">
        <f>(AJ120*0.25)</f>
        <v>0.5625</v>
      </c>
      <c r="AK121" s="209">
        <f>AK120+AL120</f>
        <v>9</v>
      </c>
      <c r="AL121" s="210"/>
      <c r="AM121" s="14"/>
      <c r="AN121" s="32" t="s">
        <v>48</v>
      </c>
      <c r="AO121" s="33">
        <v>9.6999999999999993</v>
      </c>
      <c r="AP121" s="34">
        <v>7.58</v>
      </c>
      <c r="AQ121" s="93"/>
      <c r="AR121" s="43" t="s">
        <v>43</v>
      </c>
      <c r="AS121" s="16">
        <v>0</v>
      </c>
      <c r="AT121" s="2" t="s">
        <v>46</v>
      </c>
      <c r="AU121" s="49">
        <v>0.86799999999999999</v>
      </c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</row>
    <row r="122" spans="1:81" ht="19.5" customHeight="1" thickBot="1" x14ac:dyDescent="0.35">
      <c r="A122" s="199"/>
      <c r="B122" s="109" t="s">
        <v>3</v>
      </c>
      <c r="C122" s="119">
        <f t="shared" ref="C122:J122" si="116">C120-C121</f>
        <v>0</v>
      </c>
      <c r="D122" s="119">
        <f t="shared" si="116"/>
        <v>0</v>
      </c>
      <c r="E122" s="119">
        <f t="shared" si="116"/>
        <v>0</v>
      </c>
      <c r="F122" s="120">
        <f t="shared" si="116"/>
        <v>0</v>
      </c>
      <c r="G122" s="119">
        <f t="shared" si="116"/>
        <v>927600</v>
      </c>
      <c r="H122" s="119">
        <f t="shared" si="116"/>
        <v>7562</v>
      </c>
      <c r="I122" s="119">
        <f t="shared" si="116"/>
        <v>32230</v>
      </c>
      <c r="J122" s="120">
        <f t="shared" si="116"/>
        <v>43710</v>
      </c>
      <c r="K122" s="254"/>
      <c r="L122" s="239"/>
      <c r="M122" s="239"/>
      <c r="N122" s="239"/>
      <c r="O122" s="204"/>
      <c r="P122" s="205"/>
      <c r="Q122" s="73" t="s">
        <v>3</v>
      </c>
      <c r="R122" s="55">
        <f>R120-R121</f>
        <v>986900</v>
      </c>
      <c r="S122" s="83"/>
      <c r="T122" s="208"/>
      <c r="U122" s="257"/>
      <c r="V122" s="83"/>
      <c r="W122" s="63" t="s">
        <v>3</v>
      </c>
      <c r="X122" s="65">
        <f>X120-X121</f>
        <v>0</v>
      </c>
      <c r="Y122" s="65">
        <f t="shared" ref="Y122:AE122" si="117">Y120-Y121</f>
        <v>11.299999999999955</v>
      </c>
      <c r="Z122" s="65">
        <f t="shared" si="117"/>
        <v>9.9999999999999645E-2</v>
      </c>
      <c r="AA122" s="65">
        <f t="shared" si="117"/>
        <v>0.19999999999999929</v>
      </c>
      <c r="AB122" s="65">
        <f t="shared" si="117"/>
        <v>0</v>
      </c>
      <c r="AC122" s="65">
        <f t="shared" si="117"/>
        <v>11.900000000000091</v>
      </c>
      <c r="AD122" s="65">
        <f t="shared" si="117"/>
        <v>0.19999999999999929</v>
      </c>
      <c r="AE122" s="142">
        <f t="shared" si="117"/>
        <v>0</v>
      </c>
      <c r="AF122" s="19"/>
      <c r="AG122" s="154" t="s">
        <v>33</v>
      </c>
      <c r="AH122" s="152">
        <f>(AH121)/((K120/1000000)*8.34)</f>
        <v>2.2559572006043291</v>
      </c>
      <c r="AI122" s="152">
        <f>(AI121)/((K120/1000000)*8.34)</f>
        <v>2.594948620663625</v>
      </c>
      <c r="AJ122" s="152">
        <f>(AJ121)/((K120/1000000)*8.34)</f>
        <v>7.2710266456950876E-2</v>
      </c>
      <c r="AK122" s="211">
        <f>(AK121)/((K120/1000000)*8.34)</f>
        <v>1.163364263311214</v>
      </c>
      <c r="AL122" s="212"/>
      <c r="AM122" s="14"/>
      <c r="AN122" s="85"/>
      <c r="AO122" s="17"/>
      <c r="AP122" s="17"/>
      <c r="AQ122" s="93"/>
      <c r="AR122" s="155" t="s">
        <v>64</v>
      </c>
      <c r="AS122" s="130">
        <v>1.92</v>
      </c>
      <c r="AT122" s="156" t="s">
        <v>63</v>
      </c>
      <c r="AU122" s="48">
        <v>3.5999999999999997E-2</v>
      </c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</row>
    <row r="123" spans="1:81" ht="2.1" customHeight="1" thickBot="1" x14ac:dyDescent="0.3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86"/>
      <c r="T123" s="1"/>
      <c r="U123" s="129"/>
      <c r="V123" s="89"/>
      <c r="W123" s="3"/>
      <c r="X123" s="144"/>
      <c r="Y123" s="144"/>
      <c r="Z123" s="144"/>
      <c r="AA123" s="144"/>
      <c r="AB123" s="144"/>
      <c r="AC123" s="144"/>
      <c r="AD123" s="144"/>
      <c r="AE123" s="144"/>
      <c r="AF123" s="1"/>
      <c r="AG123" s="1"/>
      <c r="AH123" s="1"/>
      <c r="AI123" s="1"/>
      <c r="AJ123" s="1"/>
      <c r="AK123" s="1"/>
      <c r="AL123" s="1"/>
      <c r="AM123" s="86"/>
      <c r="AN123" s="86"/>
      <c r="AO123" s="1"/>
      <c r="AP123" s="1"/>
      <c r="AQ123" s="86"/>
      <c r="AR123" s="9"/>
      <c r="AS123" s="9"/>
      <c r="AT123" s="9"/>
      <c r="AU123" s="9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</row>
    <row r="124" spans="1:81" ht="18.75" customHeight="1" x14ac:dyDescent="0.3">
      <c r="A124" s="197">
        <v>31</v>
      </c>
      <c r="B124" s="110" t="s">
        <v>54</v>
      </c>
      <c r="C124" s="115">
        <v>82533900</v>
      </c>
      <c r="D124" s="50">
        <v>741666</v>
      </c>
      <c r="E124" s="50">
        <v>1593980</v>
      </c>
      <c r="F124" s="52">
        <v>2895670</v>
      </c>
      <c r="G124" s="115">
        <v>93680500</v>
      </c>
      <c r="H124" s="50">
        <v>857640</v>
      </c>
      <c r="I124" s="50">
        <v>2860630</v>
      </c>
      <c r="J124" s="52">
        <v>4703750</v>
      </c>
      <c r="K124" s="252">
        <f>C126+G126</f>
        <v>832100</v>
      </c>
      <c r="L124" s="237"/>
      <c r="M124" s="236">
        <f>D126+E126+F126+H126+I126+J126</f>
        <v>15978</v>
      </c>
      <c r="N124" s="237"/>
      <c r="O124" s="200">
        <f>M124+K124</f>
        <v>848078</v>
      </c>
      <c r="P124" s="201"/>
      <c r="Q124" s="56" t="s">
        <v>10</v>
      </c>
      <c r="R124" s="52">
        <v>939973300</v>
      </c>
      <c r="S124" s="82"/>
      <c r="T124" s="206">
        <v>0</v>
      </c>
      <c r="U124" s="255">
        <v>1.02</v>
      </c>
      <c r="V124" s="82"/>
      <c r="W124" s="151" t="s">
        <v>10</v>
      </c>
      <c r="X124" s="60">
        <v>1110</v>
      </c>
      <c r="Y124" s="60">
        <v>1263.0999999999999</v>
      </c>
      <c r="Z124" s="60">
        <v>12.5</v>
      </c>
      <c r="AA124" s="60">
        <v>23</v>
      </c>
      <c r="AB124" s="60">
        <v>1163.5999999999999</v>
      </c>
      <c r="AC124" s="60">
        <v>1348.4</v>
      </c>
      <c r="AD124" s="60">
        <v>27.9</v>
      </c>
      <c r="AE124" s="141">
        <v>3.9</v>
      </c>
      <c r="AF124" s="19"/>
      <c r="AG124" s="151" t="s">
        <v>34</v>
      </c>
      <c r="AH124" s="22">
        <v>2</v>
      </c>
      <c r="AI124" s="22">
        <v>8.125</v>
      </c>
      <c r="AJ124" s="22">
        <v>1.5</v>
      </c>
      <c r="AK124" s="22">
        <v>8</v>
      </c>
      <c r="AL124" s="23">
        <v>0</v>
      </c>
      <c r="AM124" s="92"/>
      <c r="AN124" s="98" t="s">
        <v>47</v>
      </c>
      <c r="AO124" s="30">
        <v>10.8</v>
      </c>
      <c r="AP124" s="31">
        <v>7.58</v>
      </c>
      <c r="AQ124" s="93"/>
      <c r="AR124" s="41" t="s">
        <v>44</v>
      </c>
      <c r="AS124" s="77">
        <v>0</v>
      </c>
      <c r="AT124" s="42" t="s">
        <v>45</v>
      </c>
      <c r="AU124" s="78">
        <v>0.05</v>
      </c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</row>
    <row r="125" spans="1:81" ht="19.5" customHeight="1" thickBot="1" x14ac:dyDescent="0.35">
      <c r="A125" s="198"/>
      <c r="B125" s="111" t="s">
        <v>53</v>
      </c>
      <c r="C125" s="116">
        <f t="shared" ref="C125:J125" si="118">C120</f>
        <v>82533900</v>
      </c>
      <c r="D125" s="117">
        <f t="shared" si="118"/>
        <v>741666</v>
      </c>
      <c r="E125" s="117">
        <f t="shared" si="118"/>
        <v>1593980</v>
      </c>
      <c r="F125" s="118">
        <f t="shared" si="118"/>
        <v>2895670</v>
      </c>
      <c r="G125" s="116">
        <f t="shared" si="118"/>
        <v>92848400</v>
      </c>
      <c r="H125" s="117">
        <f t="shared" si="118"/>
        <v>850112</v>
      </c>
      <c r="I125" s="117">
        <f t="shared" si="118"/>
        <v>2860630</v>
      </c>
      <c r="J125" s="118">
        <f t="shared" si="118"/>
        <v>4695300</v>
      </c>
      <c r="K125" s="253"/>
      <c r="L125" s="238"/>
      <c r="M125" s="238"/>
      <c r="N125" s="238"/>
      <c r="O125" s="202"/>
      <c r="P125" s="203"/>
      <c r="Q125" s="20" t="s">
        <v>11</v>
      </c>
      <c r="R125" s="53">
        <f>R120</f>
        <v>939014300</v>
      </c>
      <c r="S125" s="82"/>
      <c r="T125" s="207"/>
      <c r="U125" s="256"/>
      <c r="V125" s="82"/>
      <c r="W125" s="153" t="s">
        <v>11</v>
      </c>
      <c r="X125" s="6">
        <f t="shared" ref="X125:AE125" si="119">X120</f>
        <v>1110</v>
      </c>
      <c r="Y125" s="6">
        <f t="shared" si="119"/>
        <v>1253</v>
      </c>
      <c r="Z125" s="6">
        <f t="shared" si="119"/>
        <v>12.5</v>
      </c>
      <c r="AA125" s="6">
        <f t="shared" si="119"/>
        <v>22.9</v>
      </c>
      <c r="AB125" s="6">
        <f t="shared" si="119"/>
        <v>1163.5999999999999</v>
      </c>
      <c r="AC125" s="6">
        <f t="shared" si="119"/>
        <v>1338</v>
      </c>
      <c r="AD125" s="6">
        <f t="shared" si="119"/>
        <v>27.9</v>
      </c>
      <c r="AE125" s="140">
        <f t="shared" si="119"/>
        <v>3.9</v>
      </c>
      <c r="AF125" s="19"/>
      <c r="AG125" s="153" t="s">
        <v>31</v>
      </c>
      <c r="AH125" s="8">
        <f>(AH124*10.74)</f>
        <v>21.48</v>
      </c>
      <c r="AI125" s="8">
        <f>(AI124*2.2)</f>
        <v>17.875</v>
      </c>
      <c r="AJ125" s="8">
        <f>(AJ124*0.25)</f>
        <v>0.375</v>
      </c>
      <c r="AK125" s="209">
        <f>AK124+AL124</f>
        <v>8</v>
      </c>
      <c r="AL125" s="210"/>
      <c r="AM125" s="14"/>
      <c r="AN125" s="32" t="s">
        <v>48</v>
      </c>
      <c r="AO125" s="33">
        <v>8.5</v>
      </c>
      <c r="AP125" s="34">
        <v>7.75</v>
      </c>
      <c r="AQ125" s="93"/>
      <c r="AR125" s="43" t="s">
        <v>43</v>
      </c>
      <c r="AS125" s="16">
        <v>0</v>
      </c>
      <c r="AT125" s="2" t="s">
        <v>46</v>
      </c>
      <c r="AU125" s="49">
        <v>0.91600000000000004</v>
      </c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</row>
    <row r="126" spans="1:81" ht="19.5" customHeight="1" thickBot="1" x14ac:dyDescent="0.35">
      <c r="A126" s="199"/>
      <c r="B126" s="109" t="s">
        <v>3</v>
      </c>
      <c r="C126" s="119">
        <f t="shared" ref="C126:J126" si="120">C124-C125</f>
        <v>0</v>
      </c>
      <c r="D126" s="119">
        <f t="shared" si="120"/>
        <v>0</v>
      </c>
      <c r="E126" s="119">
        <f t="shared" si="120"/>
        <v>0</v>
      </c>
      <c r="F126" s="120">
        <f t="shared" si="120"/>
        <v>0</v>
      </c>
      <c r="G126" s="119">
        <f t="shared" si="120"/>
        <v>832100</v>
      </c>
      <c r="H126" s="119">
        <f t="shared" si="120"/>
        <v>7528</v>
      </c>
      <c r="I126" s="119">
        <f t="shared" si="120"/>
        <v>0</v>
      </c>
      <c r="J126" s="120">
        <f t="shared" si="120"/>
        <v>8450</v>
      </c>
      <c r="K126" s="254"/>
      <c r="L126" s="239"/>
      <c r="M126" s="239"/>
      <c r="N126" s="239"/>
      <c r="O126" s="204"/>
      <c r="P126" s="205"/>
      <c r="Q126" s="73" t="s">
        <v>3</v>
      </c>
      <c r="R126" s="55">
        <f>R124-R125</f>
        <v>959000</v>
      </c>
      <c r="S126" s="83"/>
      <c r="T126" s="208"/>
      <c r="U126" s="257"/>
      <c r="V126" s="83"/>
      <c r="W126" s="63" t="s">
        <v>3</v>
      </c>
      <c r="X126" s="65">
        <f>X124-X125</f>
        <v>0</v>
      </c>
      <c r="Y126" s="65">
        <f t="shared" ref="Y126:AE126" si="121">Y124-Y125</f>
        <v>10.099999999999909</v>
      </c>
      <c r="Z126" s="65">
        <f t="shared" si="121"/>
        <v>0</v>
      </c>
      <c r="AA126" s="65">
        <f t="shared" si="121"/>
        <v>0.10000000000000142</v>
      </c>
      <c r="AB126" s="65">
        <f t="shared" si="121"/>
        <v>0</v>
      </c>
      <c r="AC126" s="65">
        <f t="shared" si="121"/>
        <v>10.400000000000091</v>
      </c>
      <c r="AD126" s="65">
        <f t="shared" si="121"/>
        <v>0</v>
      </c>
      <c r="AE126" s="142">
        <f t="shared" si="121"/>
        <v>0</v>
      </c>
      <c r="AF126" s="19"/>
      <c r="AG126" s="154" t="s">
        <v>33</v>
      </c>
      <c r="AH126" s="152">
        <f>(AH125)/((K124/1000000)*8.34)</f>
        <v>3.0952284200761015</v>
      </c>
      <c r="AI126" s="152">
        <f>(AI125)/((K124/1000000)*8.34)</f>
        <v>2.5757545627961038</v>
      </c>
      <c r="AJ126" s="152">
        <f>(AJ125)/((K124/1000000)*8.34)</f>
        <v>5.4036809009708475E-2</v>
      </c>
      <c r="AK126" s="211">
        <f>(AK125)/((K124/1000000)*8.34)</f>
        <v>1.1527852588737808</v>
      </c>
      <c r="AL126" s="212"/>
      <c r="AM126" s="14"/>
      <c r="AN126" s="85"/>
      <c r="AO126" s="17"/>
      <c r="AP126" s="17"/>
      <c r="AQ126" s="93"/>
      <c r="AR126" s="155" t="s">
        <v>64</v>
      </c>
      <c r="AS126" s="130">
        <v>5.96</v>
      </c>
      <c r="AT126" s="156" t="s">
        <v>63</v>
      </c>
      <c r="AU126" s="48">
        <v>0.04</v>
      </c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</row>
    <row r="127" spans="1:81" ht="18.75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86"/>
      <c r="T127" s="1"/>
      <c r="U127" s="1"/>
      <c r="V127" s="89"/>
      <c r="W127" s="3"/>
      <c r="X127" s="3"/>
      <c r="Y127" s="3"/>
      <c r="Z127" s="3"/>
      <c r="AA127" s="3"/>
      <c r="AB127" s="3"/>
      <c r="AC127" s="3"/>
      <c r="AD127" s="3"/>
      <c r="AE127" s="3"/>
      <c r="AF127" s="1"/>
      <c r="AG127" s="1"/>
      <c r="AH127" s="1"/>
      <c r="AI127" s="1"/>
      <c r="AJ127" s="1"/>
      <c r="AK127" s="1"/>
      <c r="AL127" s="1"/>
      <c r="AM127" s="86"/>
      <c r="AN127" s="1"/>
      <c r="AO127" s="1"/>
      <c r="AP127" s="1"/>
      <c r="AQ127" s="86"/>
      <c r="AR127" s="9"/>
      <c r="AS127" s="9"/>
      <c r="AT127" s="9"/>
      <c r="AU127" s="9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</row>
    <row r="128" spans="1:81" ht="18.75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261">
        <f>SUM(K4:L126)</f>
        <v>25363500</v>
      </c>
      <c r="L128" s="262"/>
      <c r="M128" s="261">
        <f>SUM(M4:N126)</f>
        <v>2090447</v>
      </c>
      <c r="N128" s="262"/>
      <c r="O128" s="261">
        <f>SUM(O4:P126)</f>
        <v>27453947</v>
      </c>
      <c r="P128" s="262"/>
      <c r="Q128" s="1"/>
      <c r="R128" s="146">
        <f>R124-R5</f>
        <v>27425900</v>
      </c>
      <c r="S128" s="86"/>
      <c r="T128" s="157">
        <f>SUM(T4:T126)</f>
        <v>6.04</v>
      </c>
      <c r="U128" s="157">
        <f>AVERAGE(U4:U126)</f>
        <v>1.0583870967741935</v>
      </c>
      <c r="V128" s="89"/>
      <c r="W128" s="3"/>
      <c r="X128" s="3"/>
      <c r="Y128" s="3"/>
      <c r="Z128" s="3"/>
      <c r="AA128" s="3"/>
      <c r="AB128" s="161">
        <f>AB124-AB5</f>
        <v>62.399999999999864</v>
      </c>
      <c r="AC128" s="161">
        <f>AC124-AC5</f>
        <v>275.10000000000014</v>
      </c>
      <c r="AD128" s="3"/>
      <c r="AE128" s="3"/>
      <c r="AF128" s="1"/>
      <c r="AG128" s="1"/>
      <c r="AH128" s="157">
        <f>SUM(AH125,AH121,AH117,AH113,AH109,AH105,AH101,AH97,AH93,AH89,AH85,AH81,AH77,AH73,AH69,AH65,AH61,AH57,AH53,AH49,AH45,AH41,AH37,AH33,AH29,AH25,AH21,AH17,AH13,AH9,AH5)</f>
        <v>693.40125000000035</v>
      </c>
      <c r="AI128" s="157">
        <f>SUM(AI125,AI121,AI117,AI113,AI109,AI105,AI101,AI97,AI93,AI89,AI85,AI81,AI77,AI73,AI69,AI65,AI61,AI57,AI53,AI49,AI45,AI41,AI37,AI33,AI29,AI25,AI21,AI17,AI13,AI9,AI5)</f>
        <v>539.68749999999989</v>
      </c>
      <c r="AJ128" s="157">
        <f>SUM(AJ125,AJ121,AJ117,AJ113,AJ109,AJ105,AJ101,AJ97,AJ93,AJ89,AJ85,AJ81,AJ77,AJ73,AJ69,AJ65,AJ61,AJ57,AJ53,AJ49,AJ45,AJ41,AJ37,AJ33,AJ29,AJ25,AJ21,AJ17,AJ13,AJ9,AJ5)</f>
        <v>12.139375000000001</v>
      </c>
      <c r="AK128" s="265">
        <f>SUM(AK125,AK121,AK117,AK113,AK109,AK105,AK101,AK97,AK93,AK89,AK85,AK81,AK77,AK73,AK69,AK65,AK61,AK57,AK53,AK49,AK45,AK41,AK37,AK33,AK29,AK25,AK21,AK17,AK13,AK9,AK5)</f>
        <v>269</v>
      </c>
      <c r="AL128" s="262"/>
      <c r="AM128" s="86"/>
      <c r="AN128" s="1" t="s">
        <v>48</v>
      </c>
      <c r="AO128" s="145">
        <f>AVERAGE(AO125,AO121,AO117,AO113,AO109,AO105,AO101,AO97,AO93,AO89,AO85,AO81,AO77,AO73,AO69,AO65,AO61,AO57,AO53,AO49,AO45,AO41,AO37,AO33,AO29,AO25,AO21,AO17,AO13,AO9,AO5)</f>
        <v>9.5322580645161263</v>
      </c>
      <c r="AP128" s="157">
        <f>AVERAGE(AP125,AP121,AP117,AP113,AP109,AP105,AP101,AP97,AP93,AP89,AP85,AP81,AP77,AP73,AP69,AP65,AP61,AP57,AP53,AP49,AP45,AP41,AP37,AP33,AP29,AP25,AP21,AP17,AP13,AP9,AP5)</f>
        <v>7.6674193548387084</v>
      </c>
      <c r="AQ128" s="86"/>
      <c r="AR128" s="9" t="s">
        <v>86</v>
      </c>
      <c r="AS128" s="159">
        <f>AVERAGE(AU126,AU122,AU118,AU114,AU110,AU106,AU102,AU98,AU94,AU90,AU86,AU82,AU78,AU74,AU70,AU66,AU62,AU58,AU54,AU50,AU46,AU42,AU38,AU34,AU30,AU26,AU22,AU18,AU14,AU10,AU6)</f>
        <v>3.9419354838709682E-2</v>
      </c>
      <c r="AT128" s="9"/>
      <c r="AU128" s="9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</row>
    <row r="129" spans="1:81" ht="18.75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86"/>
      <c r="T129" s="1"/>
      <c r="U129" s="1"/>
      <c r="V129" s="89"/>
      <c r="W129" s="3"/>
      <c r="X129" s="3"/>
      <c r="Y129" s="3"/>
      <c r="Z129" s="3"/>
      <c r="AA129" s="3"/>
      <c r="AB129" s="263">
        <f>AB128+AC128</f>
        <v>337.5</v>
      </c>
      <c r="AC129" s="264"/>
      <c r="AD129" s="3"/>
      <c r="AE129" s="3"/>
      <c r="AF129" s="1"/>
      <c r="AG129" s="1"/>
      <c r="AH129" s="1"/>
      <c r="AI129" s="1"/>
      <c r="AJ129" s="1"/>
      <c r="AK129" s="1"/>
      <c r="AL129" s="1"/>
      <c r="AM129" s="86"/>
      <c r="AN129" s="1"/>
      <c r="AO129" s="1"/>
      <c r="AP129" s="1"/>
      <c r="AQ129" s="86"/>
      <c r="AR129" s="9"/>
      <c r="AS129" s="9"/>
      <c r="AT129" s="9"/>
      <c r="AU129" s="9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</row>
    <row r="130" spans="1:81" ht="18.75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86"/>
      <c r="T130" s="1"/>
      <c r="U130" s="1"/>
      <c r="V130" s="89"/>
      <c r="W130" s="3"/>
      <c r="X130" s="3"/>
      <c r="Y130" s="3"/>
      <c r="Z130" s="3"/>
      <c r="AA130" s="3"/>
      <c r="AB130" s="3"/>
      <c r="AC130" s="3"/>
      <c r="AD130" s="3"/>
      <c r="AE130" s="3"/>
      <c r="AF130" s="1"/>
      <c r="AG130" s="1"/>
      <c r="AH130" s="1"/>
      <c r="AI130" s="1"/>
      <c r="AJ130" s="1"/>
      <c r="AK130" s="1"/>
      <c r="AL130" s="1"/>
      <c r="AM130" s="86"/>
      <c r="AN130" s="1"/>
      <c r="AO130" s="1"/>
      <c r="AP130" s="1"/>
      <c r="AQ130" s="86"/>
      <c r="AR130" s="9"/>
      <c r="AS130" s="9"/>
      <c r="AT130" s="9"/>
      <c r="AU130" s="9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</row>
    <row r="131" spans="1:81" ht="18.75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86"/>
      <c r="T131" s="1"/>
      <c r="U131" s="1"/>
      <c r="V131" s="89"/>
      <c r="W131" s="3"/>
      <c r="X131" s="3"/>
      <c r="Y131" s="3"/>
      <c r="Z131" s="3"/>
      <c r="AA131" s="3"/>
      <c r="AB131" s="3"/>
      <c r="AC131" s="3"/>
      <c r="AD131" s="3"/>
      <c r="AE131" s="3"/>
      <c r="AF131" s="1"/>
      <c r="AG131" s="1"/>
      <c r="AH131" s="1"/>
      <c r="AI131" s="1"/>
      <c r="AJ131" s="1"/>
      <c r="AK131" s="1"/>
      <c r="AL131" s="1"/>
      <c r="AM131" s="86"/>
      <c r="AN131" s="1"/>
      <c r="AO131" s="1"/>
      <c r="AP131" s="1"/>
      <c r="AQ131" s="86"/>
      <c r="AR131" s="9"/>
      <c r="AS131" s="9"/>
      <c r="AT131" s="9"/>
      <c r="AU131" s="9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</row>
    <row r="132" spans="1:81" ht="18.75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86"/>
      <c r="T132" s="1"/>
      <c r="U132" s="1"/>
      <c r="V132" s="89"/>
      <c r="W132" s="3"/>
      <c r="X132" s="3"/>
      <c r="Y132" s="3"/>
      <c r="Z132" s="3"/>
      <c r="AA132" s="3"/>
      <c r="AB132" s="3"/>
      <c r="AC132" s="3"/>
      <c r="AD132" s="3"/>
      <c r="AE132" s="3"/>
      <c r="AF132" s="1"/>
      <c r="AG132" s="1"/>
      <c r="AH132" s="1"/>
      <c r="AI132" s="1"/>
      <c r="AJ132" s="1"/>
      <c r="AK132" s="1"/>
      <c r="AL132" s="1"/>
      <c r="AM132" s="86"/>
      <c r="AN132" s="1"/>
      <c r="AO132" s="1"/>
      <c r="AP132" s="1"/>
      <c r="AQ132" s="86"/>
      <c r="AR132" s="9"/>
      <c r="AS132" s="9"/>
      <c r="AT132" s="9"/>
      <c r="AU132" s="9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</row>
    <row r="133" spans="1:81" ht="18.75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86"/>
      <c r="T133" s="1"/>
      <c r="U133" s="1"/>
      <c r="V133" s="89"/>
      <c r="W133" s="3"/>
      <c r="X133" s="3"/>
      <c r="Y133" s="3"/>
      <c r="Z133" s="3"/>
      <c r="AA133" s="3"/>
      <c r="AB133" s="3"/>
      <c r="AC133" s="3"/>
      <c r="AD133" s="3"/>
      <c r="AE133" s="3"/>
      <c r="AF133" s="1"/>
      <c r="AG133" s="1"/>
      <c r="AH133" s="1"/>
      <c r="AI133" s="1"/>
      <c r="AJ133" s="1"/>
      <c r="AK133" s="1"/>
      <c r="AL133" s="1"/>
      <c r="AM133" s="86"/>
      <c r="AN133" s="1"/>
      <c r="AO133" s="1"/>
      <c r="AP133" s="1"/>
      <c r="AQ133" s="86"/>
      <c r="AR133" s="9"/>
      <c r="AS133" s="9"/>
      <c r="AT133" s="9"/>
      <c r="AU133" s="9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</row>
    <row r="134" spans="1:81" ht="18.75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86"/>
      <c r="T134" s="1"/>
      <c r="U134" s="1"/>
      <c r="V134" s="89"/>
      <c r="W134" s="3"/>
      <c r="X134" s="3"/>
      <c r="Y134" s="3"/>
      <c r="Z134" s="3"/>
      <c r="AA134" s="3"/>
      <c r="AB134" s="3"/>
      <c r="AC134" s="3"/>
      <c r="AD134" s="3"/>
      <c r="AE134" s="3"/>
      <c r="AF134" s="1"/>
      <c r="AG134" s="1"/>
      <c r="AH134" s="1"/>
      <c r="AI134" s="1"/>
      <c r="AJ134" s="1"/>
      <c r="AK134" s="1"/>
      <c r="AL134" s="1"/>
      <c r="AM134" s="86"/>
      <c r="AN134" s="1"/>
      <c r="AO134" s="1"/>
      <c r="AP134" s="1"/>
      <c r="AQ134" s="86"/>
      <c r="AR134" s="9"/>
      <c r="AS134" s="9"/>
      <c r="AT134" s="9"/>
      <c r="AU134" s="9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</row>
    <row r="135" spans="1:81" ht="18.75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86"/>
      <c r="T135" s="1"/>
      <c r="U135" s="1"/>
      <c r="V135" s="89"/>
      <c r="W135" s="3"/>
      <c r="X135" s="3"/>
      <c r="Y135" s="3"/>
      <c r="Z135" s="3"/>
      <c r="AA135" s="3"/>
      <c r="AB135" s="3"/>
      <c r="AC135" s="3"/>
      <c r="AD135" s="3"/>
      <c r="AE135" s="3"/>
      <c r="AF135" s="1"/>
      <c r="AG135" s="1"/>
      <c r="AH135" s="1"/>
      <c r="AI135" s="1"/>
      <c r="AJ135" s="1"/>
      <c r="AK135" s="1"/>
      <c r="AL135" s="1"/>
      <c r="AM135" s="86"/>
      <c r="AN135" s="1"/>
      <c r="AO135" s="1"/>
      <c r="AP135" s="1"/>
      <c r="AQ135" s="86"/>
      <c r="AR135" s="9"/>
      <c r="AS135" s="9"/>
      <c r="AT135" s="9"/>
      <c r="AU135" s="9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</row>
    <row r="136" spans="1:81" ht="18.75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86"/>
      <c r="T136" s="1"/>
      <c r="U136" s="1"/>
      <c r="V136" s="89"/>
      <c r="W136" s="3"/>
      <c r="X136" s="3"/>
      <c r="Y136" s="3"/>
      <c r="Z136" s="3"/>
      <c r="AA136" s="3"/>
      <c r="AB136" s="3"/>
      <c r="AC136" s="3"/>
      <c r="AD136" s="3"/>
      <c r="AE136" s="3"/>
      <c r="AF136" s="1"/>
      <c r="AG136" s="1"/>
      <c r="AH136" s="1"/>
      <c r="AI136" s="1"/>
      <c r="AJ136" s="1"/>
      <c r="AK136" s="1"/>
      <c r="AL136" s="1"/>
      <c r="AM136" s="86"/>
      <c r="AN136" s="1"/>
      <c r="AO136" s="1"/>
      <c r="AP136" s="1"/>
      <c r="AQ136" s="86"/>
      <c r="AR136" s="9"/>
      <c r="AS136" s="9"/>
      <c r="AT136" s="9"/>
      <c r="AU136" s="9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</row>
    <row r="137" spans="1:81" ht="18.75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86"/>
      <c r="T137" s="1"/>
      <c r="U137" s="1"/>
      <c r="V137" s="89"/>
      <c r="W137" s="3"/>
      <c r="X137" s="3"/>
      <c r="Y137" s="3"/>
      <c r="Z137" s="3"/>
      <c r="AA137" s="3"/>
      <c r="AB137" s="3"/>
      <c r="AC137" s="3"/>
      <c r="AD137" s="3"/>
      <c r="AE137" s="3"/>
      <c r="AF137" s="1"/>
      <c r="AG137" s="1"/>
      <c r="AH137" s="1"/>
      <c r="AI137" s="1"/>
      <c r="AJ137" s="1"/>
      <c r="AK137" s="1"/>
      <c r="AL137" s="1"/>
      <c r="AM137" s="86"/>
      <c r="AN137" s="1"/>
      <c r="AO137" s="1"/>
      <c r="AP137" s="1"/>
      <c r="AQ137" s="86"/>
      <c r="AR137" s="9"/>
      <c r="AS137" s="9"/>
      <c r="AT137" s="9"/>
      <c r="AU137" s="9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</row>
    <row r="138" spans="1:81" ht="18.75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86"/>
      <c r="T138" s="1"/>
      <c r="U138" s="1"/>
      <c r="V138" s="89"/>
      <c r="W138" s="3"/>
      <c r="X138" s="3"/>
      <c r="Y138" s="3"/>
      <c r="Z138" s="3"/>
      <c r="AA138" s="3"/>
      <c r="AB138" s="3"/>
      <c r="AC138" s="3"/>
      <c r="AD138" s="3"/>
      <c r="AE138" s="3"/>
      <c r="AF138" s="1"/>
      <c r="AG138" s="1"/>
      <c r="AH138" s="1"/>
      <c r="AI138" s="1"/>
      <c r="AJ138" s="1"/>
      <c r="AK138" s="1"/>
      <c r="AL138" s="1"/>
      <c r="AM138" s="86"/>
      <c r="AN138" s="1"/>
      <c r="AO138" s="1"/>
      <c r="AP138" s="1"/>
      <c r="AQ138" s="86"/>
      <c r="AR138" s="9"/>
      <c r="AS138" s="9"/>
      <c r="AT138" s="9"/>
      <c r="AU138" s="9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</row>
    <row r="139" spans="1:81" ht="18.75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86"/>
      <c r="T139" s="1"/>
      <c r="U139" s="1"/>
      <c r="V139" s="89"/>
      <c r="W139" s="3"/>
      <c r="X139" s="3"/>
      <c r="Y139" s="3"/>
      <c r="Z139" s="3"/>
      <c r="AA139" s="3"/>
      <c r="AB139" s="3"/>
      <c r="AC139" s="3"/>
      <c r="AD139" s="3"/>
      <c r="AE139" s="3"/>
      <c r="AF139" s="1"/>
      <c r="AG139" s="1"/>
      <c r="AH139" s="1"/>
      <c r="AI139" s="1"/>
      <c r="AJ139" s="1"/>
      <c r="AK139" s="1"/>
      <c r="AL139" s="1"/>
      <c r="AM139" s="86"/>
      <c r="AN139" s="1"/>
      <c r="AO139" s="1"/>
      <c r="AP139" s="1"/>
      <c r="AQ139" s="86"/>
      <c r="AR139" s="9"/>
      <c r="AS139" s="9"/>
      <c r="AT139" s="9"/>
      <c r="AU139" s="9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</row>
    <row r="140" spans="1:81" ht="18.75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86"/>
      <c r="T140" s="1"/>
      <c r="U140" s="1"/>
      <c r="V140" s="89"/>
      <c r="W140" s="3"/>
      <c r="X140" s="3"/>
      <c r="Y140" s="3"/>
      <c r="Z140" s="3"/>
      <c r="AA140" s="3"/>
      <c r="AB140" s="3"/>
      <c r="AC140" s="3"/>
      <c r="AD140" s="3"/>
      <c r="AE140" s="3"/>
      <c r="AF140" s="1"/>
      <c r="AG140" s="1"/>
      <c r="AH140" s="1"/>
      <c r="AI140" s="1"/>
      <c r="AJ140" s="1"/>
      <c r="AK140" s="1"/>
      <c r="AL140" s="1"/>
      <c r="AM140" s="86"/>
      <c r="AN140" s="1"/>
      <c r="AO140" s="1"/>
      <c r="AP140" s="1"/>
      <c r="AQ140" s="86"/>
      <c r="AR140" s="9"/>
      <c r="AS140" s="9"/>
      <c r="AT140" s="9"/>
      <c r="AU140" s="9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</row>
    <row r="141" spans="1:81" ht="18.75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86"/>
      <c r="T141" s="1"/>
      <c r="U141" s="1"/>
      <c r="V141" s="89"/>
      <c r="W141" s="3"/>
      <c r="X141" s="3"/>
      <c r="Y141" s="3"/>
      <c r="Z141" s="3"/>
      <c r="AA141" s="3"/>
      <c r="AB141" s="3"/>
      <c r="AC141" s="3"/>
      <c r="AD141" s="3"/>
      <c r="AE141" s="3"/>
      <c r="AF141" s="1"/>
      <c r="AG141" s="1"/>
      <c r="AH141" s="1"/>
      <c r="AI141" s="1"/>
      <c r="AJ141" s="1"/>
      <c r="AK141" s="1"/>
      <c r="AL141" s="1"/>
      <c r="AM141" s="86"/>
      <c r="AN141" s="1"/>
      <c r="AO141" s="1"/>
      <c r="AP141" s="1"/>
      <c r="AQ141" s="86"/>
      <c r="AR141" s="9"/>
      <c r="AS141" s="9"/>
      <c r="AT141" s="9"/>
      <c r="AU141" s="9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</row>
    <row r="142" spans="1:81" ht="18.75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86"/>
      <c r="T142" s="1"/>
      <c r="U142" s="1"/>
      <c r="V142" s="89"/>
      <c r="W142" s="3"/>
      <c r="X142" s="3"/>
      <c r="Y142" s="3"/>
      <c r="Z142" s="3"/>
      <c r="AA142" s="3"/>
      <c r="AB142" s="3"/>
      <c r="AC142" s="3"/>
      <c r="AD142" s="3"/>
      <c r="AE142" s="3"/>
      <c r="AF142" s="1"/>
      <c r="AG142" s="1"/>
      <c r="AH142" s="1"/>
      <c r="AI142" s="1"/>
      <c r="AJ142" s="1"/>
      <c r="AK142" s="1"/>
      <c r="AL142" s="1"/>
      <c r="AM142" s="86"/>
      <c r="AN142" s="1"/>
      <c r="AO142" s="1"/>
      <c r="AP142" s="1"/>
      <c r="AQ142" s="86"/>
      <c r="AR142" s="9"/>
      <c r="AS142" s="9"/>
      <c r="AT142" s="9"/>
      <c r="AU142" s="9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</row>
    <row r="143" spans="1:81" ht="18.75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86"/>
      <c r="T143" s="1"/>
      <c r="U143" s="1"/>
      <c r="V143" s="89"/>
      <c r="W143" s="3"/>
      <c r="X143" s="3"/>
      <c r="Y143" s="3"/>
      <c r="Z143" s="3"/>
      <c r="AA143" s="3"/>
      <c r="AB143" s="3"/>
      <c r="AC143" s="3"/>
      <c r="AD143" s="3"/>
      <c r="AE143" s="3"/>
      <c r="AF143" s="1"/>
      <c r="AG143" s="1"/>
      <c r="AH143" s="1"/>
      <c r="AI143" s="1"/>
      <c r="AJ143" s="1"/>
      <c r="AK143" s="1"/>
      <c r="AL143" s="1"/>
      <c r="AM143" s="86"/>
      <c r="AN143" s="1"/>
      <c r="AO143" s="1"/>
      <c r="AP143" s="1"/>
      <c r="AQ143" s="86"/>
      <c r="AR143" s="9"/>
      <c r="AS143" s="9"/>
      <c r="AT143" s="9"/>
      <c r="AU143" s="9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</row>
    <row r="144" spans="1:81" ht="18.75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86"/>
      <c r="T144" s="1"/>
      <c r="U144" s="1"/>
      <c r="V144" s="89"/>
      <c r="W144" s="3"/>
      <c r="X144" s="3"/>
      <c r="Y144" s="3"/>
      <c r="Z144" s="3"/>
      <c r="AA144" s="3"/>
      <c r="AB144" s="3"/>
      <c r="AC144" s="3"/>
      <c r="AD144" s="3"/>
      <c r="AE144" s="3"/>
      <c r="AF144" s="1"/>
      <c r="AG144" s="1"/>
      <c r="AH144" s="1"/>
      <c r="AI144" s="1"/>
      <c r="AJ144" s="1"/>
      <c r="AK144" s="1"/>
      <c r="AL144" s="1"/>
      <c r="AM144" s="86"/>
      <c r="AN144" s="1"/>
      <c r="AO144" s="1"/>
      <c r="AP144" s="1"/>
      <c r="AQ144" s="86"/>
      <c r="AR144" s="9"/>
      <c r="AS144" s="9"/>
      <c r="AT144" s="9"/>
      <c r="AU144" s="9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</row>
    <row r="145" spans="1:81" ht="18.75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86"/>
      <c r="T145" s="1"/>
      <c r="U145" s="1"/>
      <c r="V145" s="89"/>
      <c r="W145" s="3"/>
      <c r="X145" s="3"/>
      <c r="Y145" s="3"/>
      <c r="Z145" s="3"/>
      <c r="AA145" s="3"/>
      <c r="AB145" s="3"/>
      <c r="AC145" s="3"/>
      <c r="AD145" s="3"/>
      <c r="AE145" s="3"/>
      <c r="AF145" s="1"/>
      <c r="AG145" s="1"/>
      <c r="AH145" s="1"/>
      <c r="AI145" s="1"/>
      <c r="AJ145" s="1"/>
      <c r="AK145" s="1"/>
      <c r="AL145" s="1"/>
      <c r="AM145" s="86"/>
      <c r="AN145" s="1"/>
      <c r="AO145" s="1"/>
      <c r="AP145" s="1"/>
      <c r="AQ145" s="86"/>
      <c r="AR145" s="9"/>
      <c r="AS145" s="9"/>
      <c r="AT145" s="9"/>
      <c r="AU145" s="9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</row>
    <row r="146" spans="1:81" ht="18.75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86"/>
      <c r="T146" s="1"/>
      <c r="U146" s="1"/>
      <c r="V146" s="89"/>
      <c r="W146" s="3"/>
      <c r="X146" s="3"/>
      <c r="Y146" s="3"/>
      <c r="Z146" s="3"/>
      <c r="AA146" s="3"/>
      <c r="AB146" s="3"/>
      <c r="AC146" s="3"/>
      <c r="AD146" s="3"/>
      <c r="AE146" s="3"/>
      <c r="AF146" s="1"/>
      <c r="AG146" s="1"/>
      <c r="AH146" s="1"/>
      <c r="AI146" s="1"/>
      <c r="AJ146" s="1"/>
      <c r="AK146" s="1"/>
      <c r="AL146" s="1"/>
      <c r="AM146" s="86"/>
      <c r="AN146" s="1"/>
      <c r="AO146" s="1"/>
      <c r="AP146" s="1"/>
      <c r="AQ146" s="86"/>
      <c r="AR146" s="9"/>
      <c r="AS146" s="9"/>
      <c r="AT146" s="9"/>
      <c r="AU146" s="9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</row>
    <row r="147" spans="1:81" ht="18.75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86"/>
      <c r="T147" s="1"/>
      <c r="U147" s="1"/>
      <c r="V147" s="89"/>
      <c r="W147" s="3"/>
      <c r="X147" s="3"/>
      <c r="Y147" s="3"/>
      <c r="Z147" s="3"/>
      <c r="AA147" s="3"/>
      <c r="AB147" s="3"/>
      <c r="AC147" s="3"/>
      <c r="AD147" s="3"/>
      <c r="AE147" s="3"/>
      <c r="AF147" s="1"/>
      <c r="AG147" s="1"/>
      <c r="AH147" s="1"/>
      <c r="AI147" s="1"/>
      <c r="AJ147" s="1"/>
      <c r="AK147" s="1"/>
      <c r="AL147" s="1"/>
      <c r="AM147" s="86"/>
      <c r="AN147" s="1"/>
      <c r="AO147" s="1"/>
      <c r="AP147" s="1"/>
      <c r="AQ147" s="86"/>
      <c r="AR147" s="9"/>
      <c r="AS147" s="9"/>
      <c r="AT147" s="9"/>
      <c r="AU147" s="9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</row>
    <row r="148" spans="1:81" ht="18.75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86"/>
      <c r="T148" s="1"/>
      <c r="U148" s="1"/>
      <c r="V148" s="89"/>
      <c r="W148" s="3"/>
      <c r="X148" s="3"/>
      <c r="Y148" s="3"/>
      <c r="Z148" s="3"/>
      <c r="AA148" s="3"/>
      <c r="AB148" s="3"/>
      <c r="AC148" s="3"/>
      <c r="AD148" s="3"/>
      <c r="AE148" s="3"/>
      <c r="AF148" s="1"/>
      <c r="AG148" s="1"/>
      <c r="AH148" s="1"/>
      <c r="AI148" s="1"/>
      <c r="AJ148" s="1"/>
      <c r="AK148" s="1"/>
      <c r="AL148" s="1"/>
      <c r="AM148" s="86"/>
      <c r="AN148" s="1"/>
      <c r="AO148" s="1"/>
      <c r="AP148" s="1"/>
      <c r="AQ148" s="86"/>
      <c r="AR148" s="9"/>
      <c r="AS148" s="9"/>
      <c r="AT148" s="9"/>
      <c r="AU148" s="9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</row>
    <row r="149" spans="1:81" ht="18.75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86"/>
      <c r="T149" s="1"/>
      <c r="U149" s="1"/>
      <c r="V149" s="89"/>
      <c r="W149" s="3"/>
      <c r="X149" s="3"/>
      <c r="Y149" s="3"/>
      <c r="Z149" s="3"/>
      <c r="AA149" s="3"/>
      <c r="AB149" s="3"/>
      <c r="AC149" s="3"/>
      <c r="AD149" s="3"/>
      <c r="AE149" s="3"/>
      <c r="AF149" s="1"/>
      <c r="AG149" s="1"/>
      <c r="AH149" s="1"/>
      <c r="AI149" s="1"/>
      <c r="AJ149" s="1"/>
      <c r="AK149" s="1"/>
      <c r="AL149" s="1"/>
      <c r="AM149" s="86"/>
      <c r="AN149" s="1"/>
      <c r="AO149" s="1"/>
      <c r="AP149" s="1"/>
      <c r="AQ149" s="86"/>
      <c r="AR149" s="9"/>
      <c r="AS149" s="9"/>
      <c r="AT149" s="9"/>
      <c r="AU149" s="9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</row>
    <row r="150" spans="1:81" ht="18.75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86"/>
      <c r="T150" s="1"/>
      <c r="U150" s="1"/>
      <c r="V150" s="89"/>
      <c r="W150" s="3"/>
      <c r="X150" s="3"/>
      <c r="Y150" s="3"/>
      <c r="Z150" s="3"/>
      <c r="AA150" s="3"/>
      <c r="AB150" s="3"/>
      <c r="AC150" s="3"/>
      <c r="AD150" s="3"/>
      <c r="AE150" s="3"/>
      <c r="AF150" s="1"/>
      <c r="AG150" s="1"/>
      <c r="AH150" s="1"/>
      <c r="AI150" s="1"/>
      <c r="AJ150" s="1"/>
      <c r="AK150" s="1"/>
      <c r="AL150" s="1"/>
      <c r="AM150" s="86"/>
      <c r="AN150" s="1"/>
      <c r="AO150" s="1"/>
      <c r="AP150" s="1"/>
      <c r="AQ150" s="86"/>
      <c r="AR150" s="9"/>
      <c r="AS150" s="9"/>
      <c r="AT150" s="9"/>
      <c r="AU150" s="9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</row>
    <row r="151" spans="1:81" ht="18.75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86"/>
      <c r="T151" s="1"/>
      <c r="U151" s="1"/>
      <c r="V151" s="89"/>
      <c r="W151" s="3"/>
      <c r="X151" s="3"/>
      <c r="Y151" s="3"/>
      <c r="Z151" s="3"/>
      <c r="AA151" s="3"/>
      <c r="AB151" s="3"/>
      <c r="AC151" s="3"/>
      <c r="AD151" s="3"/>
      <c r="AE151" s="3"/>
      <c r="AF151" s="1"/>
      <c r="AG151" s="1"/>
      <c r="AH151" s="1"/>
      <c r="AI151" s="1"/>
      <c r="AJ151" s="1"/>
      <c r="AK151" s="1"/>
      <c r="AL151" s="1"/>
      <c r="AM151" s="86"/>
      <c r="AN151" s="1"/>
      <c r="AO151" s="1"/>
      <c r="AP151" s="1"/>
      <c r="AQ151" s="86"/>
      <c r="AR151" s="9"/>
      <c r="AS151" s="9"/>
      <c r="AT151" s="9"/>
      <c r="AU151" s="9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</row>
    <row r="152" spans="1:81" ht="18.75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86"/>
      <c r="T152" s="1"/>
      <c r="U152" s="1"/>
      <c r="V152" s="89"/>
      <c r="W152" s="3"/>
      <c r="X152" s="3"/>
      <c r="Y152" s="3"/>
      <c r="Z152" s="3"/>
      <c r="AA152" s="3"/>
      <c r="AB152" s="3"/>
      <c r="AC152" s="3"/>
      <c r="AD152" s="3"/>
      <c r="AE152" s="3"/>
      <c r="AF152" s="1"/>
      <c r="AG152" s="1"/>
      <c r="AH152" s="1"/>
      <c r="AI152" s="1"/>
      <c r="AJ152" s="1"/>
      <c r="AK152" s="1"/>
      <c r="AL152" s="1"/>
      <c r="AM152" s="86"/>
      <c r="AN152" s="1"/>
      <c r="AO152" s="1"/>
      <c r="AP152" s="1"/>
      <c r="AQ152" s="86"/>
      <c r="AR152" s="9"/>
      <c r="AS152" s="9"/>
      <c r="AT152" s="9"/>
      <c r="AU152" s="9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</row>
    <row r="153" spans="1:81" ht="18.75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86"/>
      <c r="T153" s="1"/>
      <c r="U153" s="1"/>
      <c r="V153" s="89"/>
      <c r="W153" s="3"/>
      <c r="X153" s="3"/>
      <c r="Y153" s="3"/>
      <c r="Z153" s="3"/>
      <c r="AA153" s="3"/>
      <c r="AB153" s="3"/>
      <c r="AC153" s="3"/>
      <c r="AD153" s="3"/>
      <c r="AE153" s="3"/>
      <c r="AF153" s="1"/>
      <c r="AG153" s="1"/>
      <c r="AH153" s="1"/>
      <c r="AI153" s="1"/>
      <c r="AJ153" s="1"/>
      <c r="AK153" s="1"/>
      <c r="AL153" s="1"/>
      <c r="AM153" s="86"/>
      <c r="AN153" s="1"/>
      <c r="AO153" s="1"/>
      <c r="AP153" s="1"/>
      <c r="AQ153" s="86"/>
      <c r="AR153" s="9"/>
      <c r="AS153" s="9"/>
      <c r="AT153" s="9"/>
      <c r="AU153" s="9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</row>
    <row r="154" spans="1:81" ht="18.75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86"/>
      <c r="T154" s="1"/>
      <c r="U154" s="1"/>
      <c r="V154" s="89"/>
      <c r="W154" s="3"/>
      <c r="X154" s="3"/>
      <c r="Y154" s="3"/>
      <c r="Z154" s="3"/>
      <c r="AA154" s="3"/>
      <c r="AB154" s="3"/>
      <c r="AC154" s="3"/>
      <c r="AD154" s="3"/>
      <c r="AE154" s="3"/>
      <c r="AF154" s="1"/>
      <c r="AG154" s="1"/>
      <c r="AH154" s="1"/>
      <c r="AI154" s="1"/>
      <c r="AJ154" s="1"/>
      <c r="AK154" s="1"/>
      <c r="AL154" s="1"/>
      <c r="AM154" s="86"/>
      <c r="AN154" s="1"/>
      <c r="AO154" s="1"/>
      <c r="AP154" s="1"/>
      <c r="AQ154" s="86"/>
      <c r="AR154" s="9"/>
      <c r="AS154" s="9"/>
      <c r="AT154" s="9"/>
      <c r="AU154" s="9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</row>
    <row r="155" spans="1:81" ht="18.75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86"/>
      <c r="T155" s="1"/>
      <c r="U155" s="1"/>
      <c r="V155" s="89"/>
      <c r="W155" s="3"/>
      <c r="X155" s="3"/>
      <c r="Y155" s="3"/>
      <c r="Z155" s="3"/>
      <c r="AA155" s="3"/>
      <c r="AB155" s="3"/>
      <c r="AC155" s="3"/>
      <c r="AD155" s="3"/>
      <c r="AE155" s="3"/>
      <c r="AF155" s="1"/>
      <c r="AG155" s="1"/>
      <c r="AH155" s="1"/>
      <c r="AI155" s="1"/>
      <c r="AJ155" s="1"/>
      <c r="AK155" s="1"/>
      <c r="AL155" s="1"/>
      <c r="AM155" s="86"/>
      <c r="AN155" s="1"/>
      <c r="AO155" s="1"/>
      <c r="AP155" s="1"/>
      <c r="AQ155" s="86"/>
      <c r="AR155" s="9"/>
      <c r="AS155" s="9"/>
      <c r="AT155" s="9"/>
      <c r="AU155" s="9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</row>
    <row r="156" spans="1:81" ht="18.75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86"/>
      <c r="T156" s="1"/>
      <c r="U156" s="1"/>
      <c r="V156" s="89"/>
      <c r="W156" s="3"/>
      <c r="X156" s="3"/>
      <c r="Y156" s="3"/>
      <c r="Z156" s="3"/>
      <c r="AA156" s="3"/>
      <c r="AB156" s="3"/>
      <c r="AC156" s="3"/>
      <c r="AD156" s="3"/>
      <c r="AE156" s="3"/>
      <c r="AF156" s="1"/>
      <c r="AG156" s="1"/>
      <c r="AH156" s="1"/>
      <c r="AI156" s="1"/>
      <c r="AJ156" s="1"/>
      <c r="AK156" s="1"/>
      <c r="AL156" s="1"/>
      <c r="AM156" s="86"/>
      <c r="AN156" s="1"/>
      <c r="AO156" s="1"/>
      <c r="AP156" s="1"/>
      <c r="AQ156" s="86"/>
      <c r="AR156" s="9"/>
      <c r="AS156" s="9"/>
      <c r="AT156" s="9"/>
      <c r="AU156" s="9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</row>
    <row r="157" spans="1:81" ht="18.75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86"/>
      <c r="T157" s="1"/>
      <c r="U157" s="1"/>
      <c r="V157" s="89"/>
      <c r="W157" s="3"/>
      <c r="X157" s="3"/>
      <c r="Y157" s="3"/>
      <c r="Z157" s="3"/>
      <c r="AA157" s="3"/>
      <c r="AB157" s="3"/>
      <c r="AC157" s="3"/>
      <c r="AD157" s="3"/>
      <c r="AE157" s="3"/>
      <c r="AF157" s="1"/>
      <c r="AG157" s="1"/>
      <c r="AH157" s="1"/>
      <c r="AI157" s="1"/>
      <c r="AJ157" s="1"/>
      <c r="AK157" s="1"/>
      <c r="AL157" s="1"/>
      <c r="AM157" s="86"/>
      <c r="AN157" s="1"/>
      <c r="AO157" s="1"/>
      <c r="AP157" s="1"/>
      <c r="AQ157" s="86"/>
      <c r="AR157" s="9"/>
      <c r="AS157" s="9"/>
      <c r="AT157" s="9"/>
      <c r="AU157" s="9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</row>
    <row r="158" spans="1:81" ht="18.75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86"/>
      <c r="T158" s="1"/>
      <c r="U158" s="1"/>
      <c r="V158" s="89"/>
      <c r="W158" s="3"/>
      <c r="X158" s="3"/>
      <c r="Y158" s="3"/>
      <c r="Z158" s="3"/>
      <c r="AA158" s="3"/>
      <c r="AB158" s="3"/>
      <c r="AC158" s="3"/>
      <c r="AD158" s="3"/>
      <c r="AE158" s="3"/>
      <c r="AF158" s="1"/>
      <c r="AG158" s="1"/>
      <c r="AH158" s="1"/>
      <c r="AI158" s="1"/>
      <c r="AJ158" s="1"/>
      <c r="AK158" s="1"/>
      <c r="AL158" s="1"/>
      <c r="AM158" s="86"/>
      <c r="AN158" s="1"/>
      <c r="AO158" s="1"/>
      <c r="AP158" s="1"/>
      <c r="AQ158" s="86"/>
      <c r="AR158" s="9"/>
      <c r="AS158" s="9"/>
      <c r="AT158" s="9"/>
      <c r="AU158" s="9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</row>
    <row r="159" spans="1:81" ht="18.75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86"/>
      <c r="T159" s="1"/>
      <c r="U159" s="1"/>
      <c r="V159" s="89"/>
      <c r="W159" s="3"/>
      <c r="X159" s="3"/>
      <c r="Y159" s="3"/>
      <c r="Z159" s="3"/>
      <c r="AA159" s="3"/>
      <c r="AB159" s="3"/>
      <c r="AC159" s="3"/>
      <c r="AD159" s="3"/>
      <c r="AE159" s="3"/>
      <c r="AF159" s="1"/>
      <c r="AG159" s="1"/>
      <c r="AH159" s="1"/>
      <c r="AI159" s="1"/>
      <c r="AJ159" s="1"/>
      <c r="AK159" s="1"/>
      <c r="AL159" s="1"/>
      <c r="AM159" s="86"/>
      <c r="AN159" s="1"/>
      <c r="AO159" s="1"/>
      <c r="AP159" s="1"/>
      <c r="AQ159" s="86"/>
      <c r="AR159" s="9"/>
      <c r="AS159" s="9"/>
      <c r="AT159" s="9"/>
      <c r="AU159" s="9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</row>
    <row r="160" spans="1:81" ht="18.75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86"/>
      <c r="T160" s="1"/>
      <c r="U160" s="1"/>
      <c r="V160" s="89"/>
      <c r="W160" s="3"/>
      <c r="X160" s="3"/>
      <c r="Y160" s="3"/>
      <c r="Z160" s="3"/>
      <c r="AA160" s="3"/>
      <c r="AB160" s="3"/>
      <c r="AC160" s="3"/>
      <c r="AD160" s="3"/>
      <c r="AE160" s="3"/>
      <c r="AF160" s="1"/>
      <c r="AG160" s="1"/>
      <c r="AH160" s="1"/>
      <c r="AI160" s="1"/>
      <c r="AJ160" s="1"/>
      <c r="AK160" s="1"/>
      <c r="AL160" s="1"/>
      <c r="AM160" s="86"/>
      <c r="AN160" s="1"/>
      <c r="AO160" s="1"/>
      <c r="AP160" s="1"/>
      <c r="AQ160" s="86"/>
      <c r="AR160" s="9"/>
      <c r="AS160" s="9"/>
      <c r="AT160" s="9"/>
      <c r="AU160" s="9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</row>
    <row r="161" spans="1:81" ht="18.75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86"/>
      <c r="T161" s="1"/>
      <c r="U161" s="1"/>
      <c r="V161" s="89"/>
      <c r="W161" s="3"/>
      <c r="X161" s="3"/>
      <c r="Y161" s="3"/>
      <c r="Z161" s="3"/>
      <c r="AA161" s="3"/>
      <c r="AB161" s="3"/>
      <c r="AC161" s="3"/>
      <c r="AD161" s="3"/>
      <c r="AE161" s="3"/>
      <c r="AF161" s="1"/>
      <c r="AG161" s="1"/>
      <c r="AH161" s="1"/>
      <c r="AI161" s="1"/>
      <c r="AJ161" s="1"/>
      <c r="AK161" s="1"/>
      <c r="AL161" s="1"/>
      <c r="AM161" s="86"/>
      <c r="AN161" s="1"/>
      <c r="AO161" s="1"/>
      <c r="AP161" s="1"/>
      <c r="AQ161" s="86"/>
      <c r="AR161" s="9"/>
      <c r="AS161" s="9"/>
      <c r="AT161" s="9"/>
      <c r="AU161" s="9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</row>
    <row r="162" spans="1:81" ht="18.75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86"/>
      <c r="T162" s="1"/>
      <c r="U162" s="1"/>
      <c r="V162" s="89"/>
      <c r="W162" s="3"/>
      <c r="X162" s="3"/>
      <c r="Y162" s="3"/>
      <c r="Z162" s="3"/>
      <c r="AA162" s="3"/>
      <c r="AB162" s="3"/>
      <c r="AC162" s="3"/>
      <c r="AD162" s="3"/>
      <c r="AE162" s="3"/>
      <c r="AF162" s="1"/>
      <c r="AG162" s="1"/>
      <c r="AH162" s="1"/>
      <c r="AI162" s="1"/>
      <c r="AJ162" s="1"/>
      <c r="AK162" s="1"/>
      <c r="AL162" s="1"/>
      <c r="AM162" s="86"/>
      <c r="AN162" s="1"/>
      <c r="AO162" s="1"/>
      <c r="AP162" s="1"/>
      <c r="AQ162" s="86"/>
      <c r="AR162" s="9"/>
      <c r="AS162" s="9"/>
      <c r="AT162" s="9"/>
      <c r="AU162" s="9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</row>
    <row r="163" spans="1:81" ht="18.75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86"/>
      <c r="T163" s="1"/>
      <c r="U163" s="1"/>
      <c r="V163" s="89"/>
      <c r="W163" s="3"/>
      <c r="X163" s="3"/>
      <c r="Y163" s="3"/>
      <c r="Z163" s="3"/>
      <c r="AA163" s="3"/>
      <c r="AB163" s="3"/>
      <c r="AC163" s="3"/>
      <c r="AD163" s="3"/>
      <c r="AE163" s="3"/>
      <c r="AF163" s="1"/>
      <c r="AG163" s="1"/>
      <c r="AH163" s="1"/>
      <c r="AI163" s="1"/>
      <c r="AJ163" s="1"/>
      <c r="AK163" s="1"/>
      <c r="AL163" s="1"/>
      <c r="AM163" s="86"/>
      <c r="AN163" s="1"/>
      <c r="AO163" s="1"/>
      <c r="AP163" s="1"/>
      <c r="AQ163" s="86"/>
      <c r="AR163" s="9"/>
      <c r="AS163" s="9"/>
      <c r="AT163" s="9"/>
      <c r="AU163" s="9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</row>
    <row r="164" spans="1:81" ht="18.75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86"/>
      <c r="T164" s="1"/>
      <c r="U164" s="1"/>
      <c r="V164" s="89"/>
      <c r="W164" s="3"/>
      <c r="X164" s="3"/>
      <c r="Y164" s="3"/>
      <c r="Z164" s="3"/>
      <c r="AA164" s="3"/>
      <c r="AB164" s="3"/>
      <c r="AC164" s="3"/>
      <c r="AD164" s="3"/>
      <c r="AE164" s="3"/>
      <c r="AF164" s="1"/>
      <c r="AG164" s="1"/>
      <c r="AH164" s="1"/>
      <c r="AI164" s="1"/>
      <c r="AJ164" s="1"/>
      <c r="AK164" s="1"/>
      <c r="AL164" s="1"/>
      <c r="AM164" s="86"/>
      <c r="AN164" s="1"/>
      <c r="AO164" s="1"/>
      <c r="AP164" s="1"/>
      <c r="AQ164" s="86"/>
      <c r="AR164" s="9"/>
      <c r="AS164" s="9"/>
      <c r="AT164" s="9"/>
      <c r="AU164" s="9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</row>
    <row r="165" spans="1:81" ht="18.75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86"/>
      <c r="T165" s="1"/>
      <c r="U165" s="1"/>
      <c r="V165" s="89"/>
      <c r="W165" s="3"/>
      <c r="X165" s="3"/>
      <c r="Y165" s="3"/>
      <c r="Z165" s="3"/>
      <c r="AA165" s="3"/>
      <c r="AB165" s="3"/>
      <c r="AC165" s="3"/>
      <c r="AD165" s="3"/>
      <c r="AE165" s="3"/>
      <c r="AF165" s="1"/>
      <c r="AG165" s="1"/>
      <c r="AH165" s="1"/>
      <c r="AI165" s="1"/>
      <c r="AJ165" s="1"/>
      <c r="AK165" s="1"/>
      <c r="AL165" s="1"/>
      <c r="AM165" s="86"/>
      <c r="AN165" s="1"/>
      <c r="AO165" s="1"/>
      <c r="AP165" s="1"/>
      <c r="AQ165" s="86"/>
      <c r="AR165" s="9"/>
      <c r="AS165" s="9"/>
      <c r="AT165" s="9"/>
      <c r="AU165" s="9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</row>
    <row r="166" spans="1:81" ht="18.75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86"/>
      <c r="T166" s="1"/>
      <c r="U166" s="1"/>
      <c r="V166" s="89"/>
      <c r="W166" s="3"/>
      <c r="X166" s="3"/>
      <c r="Y166" s="3"/>
      <c r="Z166" s="3"/>
      <c r="AA166" s="3"/>
      <c r="AB166" s="3"/>
      <c r="AC166" s="3"/>
      <c r="AD166" s="3"/>
      <c r="AE166" s="3"/>
      <c r="AF166" s="1"/>
      <c r="AG166" s="1"/>
      <c r="AH166" s="1"/>
      <c r="AI166" s="1"/>
      <c r="AJ166" s="1"/>
      <c r="AK166" s="1"/>
      <c r="AL166" s="1"/>
      <c r="AM166" s="86"/>
      <c r="AN166" s="1"/>
      <c r="AO166" s="1"/>
      <c r="AP166" s="1"/>
      <c r="AQ166" s="86"/>
      <c r="AR166" s="9"/>
      <c r="AS166" s="9"/>
      <c r="AT166" s="9"/>
      <c r="AU166" s="9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</row>
    <row r="167" spans="1:81" ht="18.75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86"/>
      <c r="T167" s="1"/>
      <c r="U167" s="1"/>
      <c r="V167" s="89"/>
      <c r="W167" s="3"/>
      <c r="X167" s="3"/>
      <c r="Y167" s="3"/>
      <c r="Z167" s="3"/>
      <c r="AA167" s="3"/>
      <c r="AB167" s="3"/>
      <c r="AC167" s="3"/>
      <c r="AD167" s="3"/>
      <c r="AE167" s="3"/>
      <c r="AF167" s="1"/>
      <c r="AG167" s="1"/>
      <c r="AH167" s="1"/>
      <c r="AI167" s="1"/>
      <c r="AJ167" s="1"/>
      <c r="AK167" s="1"/>
      <c r="AL167" s="1"/>
      <c r="AM167" s="86"/>
      <c r="AN167" s="1"/>
      <c r="AO167" s="1"/>
      <c r="AP167" s="1"/>
      <c r="AQ167" s="86"/>
      <c r="AR167" s="9"/>
      <c r="AS167" s="9"/>
      <c r="AT167" s="9"/>
      <c r="AU167" s="9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</row>
    <row r="168" spans="1:81" ht="18.75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86"/>
      <c r="T168" s="1"/>
      <c r="U168" s="1"/>
      <c r="V168" s="89"/>
      <c r="W168" s="3"/>
      <c r="X168" s="3"/>
      <c r="Y168" s="3"/>
      <c r="Z168" s="3"/>
      <c r="AA168" s="3"/>
      <c r="AB168" s="3"/>
      <c r="AC168" s="3"/>
      <c r="AD168" s="3"/>
      <c r="AE168" s="3"/>
      <c r="AF168" s="1"/>
      <c r="AG168" s="1"/>
      <c r="AH168" s="1"/>
      <c r="AI168" s="1"/>
      <c r="AJ168" s="1"/>
      <c r="AK168" s="1"/>
      <c r="AL168" s="1"/>
      <c r="AM168" s="86"/>
      <c r="AN168" s="1"/>
      <c r="AO168" s="1"/>
      <c r="AP168" s="1"/>
      <c r="AQ168" s="86"/>
      <c r="AR168" s="9"/>
      <c r="AS168" s="9"/>
      <c r="AT168" s="9"/>
      <c r="AU168" s="9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</row>
    <row r="169" spans="1:81" ht="18.75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86"/>
      <c r="T169" s="1"/>
      <c r="U169" s="1"/>
      <c r="V169" s="89"/>
      <c r="W169" s="3"/>
      <c r="X169" s="3"/>
      <c r="Y169" s="3"/>
      <c r="Z169" s="3"/>
      <c r="AA169" s="3"/>
      <c r="AB169" s="3"/>
      <c r="AC169" s="3"/>
      <c r="AD169" s="3"/>
      <c r="AE169" s="3"/>
      <c r="AF169" s="1"/>
      <c r="AG169" s="1"/>
      <c r="AH169" s="1"/>
      <c r="AI169" s="1"/>
      <c r="AJ169" s="1"/>
      <c r="AK169" s="1"/>
      <c r="AL169" s="1"/>
      <c r="AM169" s="86"/>
      <c r="AN169" s="1"/>
      <c r="AO169" s="1"/>
      <c r="AP169" s="1"/>
      <c r="AQ169" s="86"/>
      <c r="AR169" s="9"/>
      <c r="AS169" s="9"/>
      <c r="AT169" s="9"/>
      <c r="AU169" s="9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</row>
    <row r="170" spans="1:81" ht="18.75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86"/>
      <c r="T170" s="1"/>
      <c r="U170" s="1"/>
      <c r="V170" s="89"/>
      <c r="W170" s="3"/>
      <c r="X170" s="3"/>
      <c r="Y170" s="3"/>
      <c r="Z170" s="3"/>
      <c r="AA170" s="3"/>
      <c r="AB170" s="3"/>
      <c r="AC170" s="3"/>
      <c r="AD170" s="3"/>
      <c r="AE170" s="3"/>
      <c r="AF170" s="1"/>
      <c r="AG170" s="1"/>
      <c r="AH170" s="1"/>
      <c r="AI170" s="1"/>
      <c r="AJ170" s="1"/>
      <c r="AK170" s="1"/>
      <c r="AL170" s="1"/>
      <c r="AM170" s="86"/>
      <c r="AN170" s="1"/>
      <c r="AO170" s="1"/>
      <c r="AP170" s="1"/>
      <c r="AQ170" s="86"/>
      <c r="AR170" s="9"/>
      <c r="AS170" s="9"/>
      <c r="AT170" s="9"/>
      <c r="AU170" s="9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</row>
    <row r="171" spans="1:81" ht="18.75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86"/>
      <c r="T171" s="1"/>
      <c r="U171" s="1"/>
      <c r="V171" s="89"/>
      <c r="W171" s="3"/>
      <c r="X171" s="3"/>
      <c r="Y171" s="3"/>
      <c r="Z171" s="3"/>
      <c r="AA171" s="3"/>
      <c r="AB171" s="3"/>
      <c r="AC171" s="3"/>
      <c r="AD171" s="3"/>
      <c r="AE171" s="3"/>
      <c r="AF171" s="1"/>
      <c r="AG171" s="1"/>
      <c r="AH171" s="1"/>
      <c r="AI171" s="1"/>
      <c r="AJ171" s="1"/>
      <c r="AK171" s="1"/>
      <c r="AL171" s="1"/>
      <c r="AM171" s="86"/>
      <c r="AN171" s="1"/>
      <c r="AO171" s="1"/>
      <c r="AP171" s="1"/>
      <c r="AQ171" s="86"/>
      <c r="AR171" s="9"/>
      <c r="AS171" s="9"/>
      <c r="AT171" s="9"/>
      <c r="AU171" s="9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</row>
    <row r="172" spans="1:81" ht="18.75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86"/>
      <c r="T172" s="1"/>
      <c r="U172" s="1"/>
      <c r="V172" s="89"/>
      <c r="W172" s="3"/>
      <c r="X172" s="3"/>
      <c r="Y172" s="3"/>
      <c r="Z172" s="3"/>
      <c r="AA172" s="3"/>
      <c r="AB172" s="3"/>
      <c r="AC172" s="3"/>
      <c r="AD172" s="3"/>
      <c r="AE172" s="3"/>
      <c r="AF172" s="1"/>
      <c r="AG172" s="1"/>
      <c r="AH172" s="1"/>
      <c r="AI172" s="1"/>
      <c r="AJ172" s="1"/>
      <c r="AK172" s="1"/>
      <c r="AL172" s="1"/>
      <c r="AM172" s="86"/>
      <c r="AN172" s="1"/>
      <c r="AO172" s="1"/>
      <c r="AP172" s="1"/>
      <c r="AQ172" s="86"/>
      <c r="AR172" s="9"/>
      <c r="AS172" s="9"/>
      <c r="AT172" s="9"/>
      <c r="AU172" s="9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</row>
    <row r="173" spans="1:81" ht="18.75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86"/>
      <c r="T173" s="1"/>
      <c r="U173" s="1"/>
      <c r="V173" s="89"/>
      <c r="W173" s="3"/>
      <c r="X173" s="3"/>
      <c r="Y173" s="3"/>
      <c r="Z173" s="3"/>
      <c r="AA173" s="3"/>
      <c r="AB173" s="3"/>
      <c r="AC173" s="3"/>
      <c r="AD173" s="3"/>
      <c r="AE173" s="3"/>
      <c r="AF173" s="1"/>
      <c r="AG173" s="1"/>
      <c r="AH173" s="1"/>
      <c r="AI173" s="1"/>
      <c r="AJ173" s="1"/>
      <c r="AK173" s="1"/>
      <c r="AL173" s="1"/>
      <c r="AM173" s="86"/>
      <c r="AN173" s="1"/>
      <c r="AO173" s="1"/>
      <c r="AP173" s="1"/>
      <c r="AQ173" s="86"/>
      <c r="AR173" s="9"/>
      <c r="AS173" s="9"/>
      <c r="AT173" s="9"/>
      <c r="AU173" s="9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</row>
    <row r="174" spans="1:81" ht="18.75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86"/>
      <c r="T174" s="1"/>
      <c r="U174" s="1"/>
      <c r="V174" s="89"/>
      <c r="W174" s="3"/>
      <c r="X174" s="3"/>
      <c r="Y174" s="3"/>
      <c r="Z174" s="3"/>
      <c r="AA174" s="3"/>
      <c r="AB174" s="3"/>
      <c r="AC174" s="3"/>
      <c r="AD174" s="3"/>
      <c r="AE174" s="3"/>
      <c r="AF174" s="1"/>
      <c r="AG174" s="1"/>
      <c r="AH174" s="1"/>
      <c r="AI174" s="1"/>
      <c r="AJ174" s="1"/>
      <c r="AK174" s="1"/>
      <c r="AL174" s="1"/>
      <c r="AM174" s="86"/>
      <c r="AN174" s="1"/>
      <c r="AO174" s="1"/>
      <c r="AP174" s="1"/>
      <c r="AQ174" s="86"/>
      <c r="AR174" s="9"/>
      <c r="AS174" s="9"/>
      <c r="AT174" s="9"/>
      <c r="AU174" s="9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</row>
    <row r="175" spans="1:81" ht="18.75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86"/>
      <c r="T175" s="1"/>
      <c r="U175" s="1"/>
      <c r="V175" s="89"/>
      <c r="W175" s="3"/>
      <c r="X175" s="3"/>
      <c r="Y175" s="3"/>
      <c r="Z175" s="3"/>
      <c r="AA175" s="3"/>
      <c r="AB175" s="3"/>
      <c r="AC175" s="3"/>
      <c r="AD175" s="3"/>
      <c r="AE175" s="3"/>
      <c r="AF175" s="1"/>
      <c r="AG175" s="1"/>
      <c r="AH175" s="1"/>
      <c r="AI175" s="1"/>
      <c r="AJ175" s="1"/>
      <c r="AK175" s="1"/>
      <c r="AL175" s="1"/>
      <c r="AM175" s="86"/>
      <c r="AN175" s="1"/>
      <c r="AO175" s="1"/>
      <c r="AP175" s="1"/>
      <c r="AQ175" s="86"/>
      <c r="AR175" s="9"/>
      <c r="AS175" s="9"/>
      <c r="AT175" s="9"/>
      <c r="AU175" s="9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</row>
    <row r="176" spans="1:81" ht="18.75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86"/>
      <c r="T176" s="1"/>
      <c r="U176" s="1"/>
      <c r="V176" s="89"/>
      <c r="W176" s="3"/>
      <c r="X176" s="3"/>
      <c r="Y176" s="3"/>
      <c r="Z176" s="3"/>
      <c r="AA176" s="3"/>
      <c r="AB176" s="3"/>
      <c r="AC176" s="3"/>
      <c r="AD176" s="3"/>
      <c r="AE176" s="3"/>
      <c r="AF176" s="1"/>
      <c r="AG176" s="1"/>
      <c r="AH176" s="1"/>
      <c r="AI176" s="1"/>
      <c r="AJ176" s="1"/>
      <c r="AK176" s="1"/>
      <c r="AL176" s="1"/>
      <c r="AM176" s="86"/>
      <c r="AN176" s="1"/>
      <c r="AO176" s="1"/>
      <c r="AP176" s="1"/>
      <c r="AQ176" s="86"/>
      <c r="AR176" s="9"/>
      <c r="AS176" s="9"/>
      <c r="AT176" s="9"/>
      <c r="AU176" s="9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</row>
    <row r="177" spans="1:81" ht="18.75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86"/>
      <c r="T177" s="1"/>
      <c r="U177" s="1"/>
      <c r="V177" s="89"/>
      <c r="W177" s="3"/>
      <c r="X177" s="3"/>
      <c r="Y177" s="3"/>
      <c r="Z177" s="3"/>
      <c r="AA177" s="3"/>
      <c r="AB177" s="3"/>
      <c r="AC177" s="3"/>
      <c r="AD177" s="3"/>
      <c r="AE177" s="3"/>
      <c r="AF177" s="1"/>
      <c r="AG177" s="1"/>
      <c r="AH177" s="1"/>
      <c r="AI177" s="1"/>
      <c r="AJ177" s="1"/>
      <c r="AK177" s="1"/>
      <c r="AL177" s="1"/>
      <c r="AM177" s="86"/>
      <c r="AN177" s="1"/>
      <c r="AO177" s="1"/>
      <c r="AP177" s="1"/>
      <c r="AQ177" s="86"/>
      <c r="AR177" s="9"/>
      <c r="AS177" s="9"/>
      <c r="AT177" s="9"/>
      <c r="AU177" s="9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</row>
    <row r="178" spans="1:81" ht="18.75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86"/>
      <c r="T178" s="1"/>
      <c r="U178" s="1"/>
      <c r="V178" s="89"/>
      <c r="W178" s="3"/>
      <c r="X178" s="3"/>
      <c r="Y178" s="3"/>
      <c r="Z178" s="3"/>
      <c r="AA178" s="3"/>
      <c r="AB178" s="3"/>
      <c r="AC178" s="3"/>
      <c r="AD178" s="3"/>
      <c r="AE178" s="3"/>
      <c r="AF178" s="1"/>
      <c r="AG178" s="1"/>
      <c r="AH178" s="1"/>
      <c r="AI178" s="1"/>
      <c r="AJ178" s="1"/>
      <c r="AK178" s="1"/>
      <c r="AL178" s="1"/>
      <c r="AM178" s="86"/>
      <c r="AN178" s="1"/>
      <c r="AO178" s="1"/>
      <c r="AP178" s="1"/>
      <c r="AQ178" s="86"/>
      <c r="AR178" s="9"/>
      <c r="AS178" s="9"/>
      <c r="AT178" s="9"/>
      <c r="AU178" s="9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</row>
    <row r="179" spans="1:81" ht="18.75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86"/>
      <c r="T179" s="1"/>
      <c r="U179" s="1"/>
      <c r="V179" s="89"/>
      <c r="W179" s="3"/>
      <c r="X179" s="3"/>
      <c r="Y179" s="3"/>
      <c r="Z179" s="3"/>
      <c r="AA179" s="3"/>
      <c r="AB179" s="3"/>
      <c r="AC179" s="3"/>
      <c r="AD179" s="3"/>
      <c r="AE179" s="3"/>
      <c r="AF179" s="1"/>
      <c r="AG179" s="1"/>
      <c r="AH179" s="1"/>
      <c r="AI179" s="1"/>
      <c r="AJ179" s="1"/>
      <c r="AK179" s="1"/>
      <c r="AL179" s="1"/>
      <c r="AM179" s="86"/>
      <c r="AN179" s="1"/>
      <c r="AO179" s="1"/>
      <c r="AP179" s="1"/>
      <c r="AQ179" s="86"/>
      <c r="AR179" s="9"/>
      <c r="AS179" s="9"/>
      <c r="AT179" s="9"/>
      <c r="AU179" s="9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</row>
    <row r="180" spans="1:81" ht="18.75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86"/>
      <c r="T180" s="1"/>
      <c r="U180" s="1"/>
      <c r="V180" s="89"/>
      <c r="W180" s="3"/>
      <c r="X180" s="3"/>
      <c r="Y180" s="3"/>
      <c r="Z180" s="3"/>
      <c r="AA180" s="3"/>
      <c r="AB180" s="3"/>
      <c r="AC180" s="3"/>
      <c r="AD180" s="3"/>
      <c r="AE180" s="3"/>
      <c r="AF180" s="1"/>
      <c r="AG180" s="1"/>
      <c r="AH180" s="1"/>
      <c r="AI180" s="1"/>
      <c r="AJ180" s="1"/>
      <c r="AK180" s="1"/>
      <c r="AL180" s="1"/>
      <c r="AM180" s="86"/>
      <c r="AN180" s="1"/>
      <c r="AO180" s="1"/>
      <c r="AP180" s="1"/>
      <c r="AQ180" s="86"/>
      <c r="AR180" s="9"/>
      <c r="AS180" s="9"/>
      <c r="AT180" s="9"/>
      <c r="AU180" s="9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</row>
    <row r="181" spans="1:81" ht="18.75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86"/>
      <c r="T181" s="1"/>
      <c r="U181" s="1"/>
      <c r="V181" s="89"/>
      <c r="W181" s="3"/>
      <c r="X181" s="3"/>
      <c r="Y181" s="3"/>
      <c r="Z181" s="3"/>
      <c r="AA181" s="3"/>
      <c r="AB181" s="3"/>
      <c r="AC181" s="3"/>
      <c r="AD181" s="3"/>
      <c r="AE181" s="3"/>
      <c r="AF181" s="1"/>
      <c r="AG181" s="1"/>
      <c r="AH181" s="1"/>
      <c r="AI181" s="1"/>
      <c r="AJ181" s="1"/>
      <c r="AK181" s="1"/>
      <c r="AL181" s="1"/>
      <c r="AM181" s="86"/>
      <c r="AN181" s="1"/>
      <c r="AO181" s="1"/>
      <c r="AP181" s="1"/>
      <c r="AQ181" s="86"/>
      <c r="AR181" s="9"/>
      <c r="AS181" s="9"/>
      <c r="AT181" s="9"/>
      <c r="AU181" s="9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</row>
    <row r="182" spans="1:81" ht="18.75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86"/>
      <c r="T182" s="1"/>
      <c r="U182" s="1"/>
      <c r="V182" s="89"/>
      <c r="W182" s="3"/>
      <c r="X182" s="3"/>
      <c r="Y182" s="3"/>
      <c r="Z182" s="3"/>
      <c r="AA182" s="3"/>
      <c r="AB182" s="3"/>
      <c r="AC182" s="3"/>
      <c r="AD182" s="3"/>
      <c r="AE182" s="3"/>
      <c r="AF182" s="1"/>
      <c r="AG182" s="1"/>
      <c r="AH182" s="1"/>
      <c r="AI182" s="1"/>
      <c r="AJ182" s="1"/>
      <c r="AK182" s="1"/>
      <c r="AL182" s="1"/>
      <c r="AM182" s="86"/>
      <c r="AN182" s="1"/>
      <c r="AO182" s="1"/>
      <c r="AP182" s="1"/>
      <c r="AQ182" s="86"/>
      <c r="AR182" s="9"/>
      <c r="AS182" s="9"/>
      <c r="AT182" s="9"/>
      <c r="AU182" s="9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</row>
    <row r="183" spans="1:81" ht="18.75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86"/>
      <c r="T183" s="1"/>
      <c r="U183" s="1"/>
      <c r="V183" s="89"/>
      <c r="W183" s="3"/>
      <c r="X183" s="3"/>
      <c r="Y183" s="3"/>
      <c r="Z183" s="3"/>
      <c r="AA183" s="3"/>
      <c r="AB183" s="3"/>
      <c r="AC183" s="3"/>
      <c r="AD183" s="3"/>
      <c r="AE183" s="3"/>
      <c r="AF183" s="1"/>
      <c r="AG183" s="1"/>
      <c r="AH183" s="1"/>
      <c r="AI183" s="1"/>
      <c r="AJ183" s="1"/>
      <c r="AK183" s="1"/>
      <c r="AL183" s="1"/>
      <c r="AM183" s="86"/>
      <c r="AN183" s="1"/>
      <c r="AO183" s="1"/>
      <c r="AP183" s="1"/>
      <c r="AQ183" s="86"/>
      <c r="AR183" s="9"/>
      <c r="AS183" s="9"/>
      <c r="AT183" s="9"/>
      <c r="AU183" s="9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</row>
    <row r="184" spans="1:81" ht="18.75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86"/>
      <c r="T184" s="1"/>
      <c r="U184" s="1"/>
      <c r="V184" s="89"/>
      <c r="W184" s="3"/>
      <c r="X184" s="3"/>
      <c r="Y184" s="3"/>
      <c r="Z184" s="3"/>
      <c r="AA184" s="3"/>
      <c r="AB184" s="3"/>
      <c r="AC184" s="3"/>
      <c r="AD184" s="3"/>
      <c r="AE184" s="3"/>
      <c r="AF184" s="1"/>
      <c r="AG184" s="1"/>
      <c r="AH184" s="1"/>
      <c r="AI184" s="1"/>
      <c r="AJ184" s="1"/>
      <c r="AK184" s="1"/>
      <c r="AL184" s="1"/>
      <c r="AM184" s="86"/>
      <c r="AN184" s="1"/>
      <c r="AO184" s="1"/>
      <c r="AP184" s="1"/>
      <c r="AQ184" s="86"/>
      <c r="AR184" s="9"/>
      <c r="AS184" s="9"/>
      <c r="AT184" s="9"/>
      <c r="AU184" s="9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</row>
    <row r="185" spans="1:81" ht="18.75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86"/>
      <c r="T185" s="1"/>
      <c r="U185" s="1"/>
      <c r="V185" s="89"/>
      <c r="W185" s="3"/>
      <c r="X185" s="3"/>
      <c r="Y185" s="3"/>
      <c r="Z185" s="3"/>
      <c r="AA185" s="3"/>
      <c r="AB185" s="3"/>
      <c r="AC185" s="3"/>
      <c r="AD185" s="3"/>
      <c r="AE185" s="3"/>
      <c r="AF185" s="1"/>
      <c r="AG185" s="1"/>
      <c r="AH185" s="1"/>
      <c r="AI185" s="1"/>
      <c r="AJ185" s="1"/>
      <c r="AK185" s="1"/>
      <c r="AL185" s="1"/>
      <c r="AM185" s="86"/>
      <c r="AN185" s="1"/>
      <c r="AO185" s="1"/>
      <c r="AP185" s="1"/>
      <c r="AQ185" s="86"/>
      <c r="AR185" s="9"/>
      <c r="AS185" s="9"/>
      <c r="AT185" s="9"/>
      <c r="AU185" s="9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</row>
    <row r="186" spans="1:81" ht="18.75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86"/>
      <c r="T186" s="1"/>
      <c r="U186" s="1"/>
      <c r="V186" s="89"/>
      <c r="W186" s="3"/>
      <c r="X186" s="3"/>
      <c r="Y186" s="3"/>
      <c r="Z186" s="3"/>
      <c r="AA186" s="3"/>
      <c r="AB186" s="3"/>
      <c r="AC186" s="3"/>
      <c r="AD186" s="3"/>
      <c r="AE186" s="3"/>
      <c r="AF186" s="1"/>
      <c r="AG186" s="1"/>
      <c r="AH186" s="1"/>
      <c r="AI186" s="1"/>
      <c r="AJ186" s="1"/>
      <c r="AK186" s="1"/>
      <c r="AL186" s="1"/>
      <c r="AM186" s="86"/>
      <c r="AN186" s="1"/>
      <c r="AO186" s="1"/>
      <c r="AP186" s="1"/>
      <c r="AQ186" s="86"/>
      <c r="AR186" s="9"/>
      <c r="AS186" s="9"/>
      <c r="AT186" s="9"/>
      <c r="AU186" s="9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</row>
    <row r="187" spans="1:81" ht="18.75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86"/>
      <c r="T187" s="1"/>
      <c r="U187" s="1"/>
      <c r="V187" s="89"/>
      <c r="W187" s="3"/>
      <c r="X187" s="3"/>
      <c r="Y187" s="3"/>
      <c r="Z187" s="3"/>
      <c r="AA187" s="3"/>
      <c r="AB187" s="3"/>
      <c r="AC187" s="3"/>
      <c r="AD187" s="3"/>
      <c r="AE187" s="3"/>
      <c r="AF187" s="1"/>
      <c r="AG187" s="1"/>
      <c r="AH187" s="1"/>
      <c r="AI187" s="1"/>
      <c r="AJ187" s="1"/>
      <c r="AK187" s="1"/>
      <c r="AL187" s="1"/>
      <c r="AM187" s="86"/>
      <c r="AN187" s="1"/>
      <c r="AO187" s="1"/>
      <c r="AP187" s="1"/>
      <c r="AQ187" s="86"/>
      <c r="AR187" s="9"/>
      <c r="AS187" s="9"/>
      <c r="AT187" s="9"/>
      <c r="AU187" s="9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</row>
    <row r="188" spans="1:81" ht="18.75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86"/>
      <c r="T188" s="1"/>
      <c r="U188" s="1"/>
      <c r="V188" s="89"/>
      <c r="W188" s="3"/>
      <c r="X188" s="3"/>
      <c r="Y188" s="3"/>
      <c r="Z188" s="3"/>
      <c r="AA188" s="3"/>
      <c r="AB188" s="3"/>
      <c r="AC188" s="3"/>
      <c r="AD188" s="3"/>
      <c r="AE188" s="3"/>
      <c r="AF188" s="1"/>
      <c r="AG188" s="1"/>
      <c r="AH188" s="1"/>
      <c r="AI188" s="1"/>
      <c r="AJ188" s="1"/>
      <c r="AK188" s="1"/>
      <c r="AL188" s="1"/>
      <c r="AM188" s="86"/>
      <c r="AN188" s="1"/>
      <c r="AO188" s="1"/>
      <c r="AP188" s="1"/>
      <c r="AQ188" s="86"/>
      <c r="AR188" s="9"/>
      <c r="AS188" s="9"/>
      <c r="AT188" s="9"/>
      <c r="AU188" s="9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</row>
    <row r="189" spans="1:81" ht="18.75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86"/>
      <c r="T189" s="1"/>
      <c r="U189" s="1"/>
      <c r="V189" s="89"/>
      <c r="W189" s="3"/>
      <c r="X189" s="3"/>
      <c r="Y189" s="3"/>
      <c r="Z189" s="3"/>
      <c r="AA189" s="3"/>
      <c r="AB189" s="3"/>
      <c r="AC189" s="3"/>
      <c r="AD189" s="3"/>
      <c r="AE189" s="3"/>
      <c r="AF189" s="1"/>
      <c r="AG189" s="1"/>
      <c r="AH189" s="1"/>
      <c r="AI189" s="1"/>
      <c r="AJ189" s="1"/>
      <c r="AK189" s="1"/>
      <c r="AL189" s="1"/>
      <c r="AM189" s="86"/>
      <c r="AN189" s="1"/>
      <c r="AO189" s="1"/>
      <c r="AP189" s="1"/>
      <c r="AQ189" s="86"/>
      <c r="AR189" s="9"/>
      <c r="AS189" s="9"/>
      <c r="AT189" s="9"/>
      <c r="AU189" s="9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</row>
    <row r="190" spans="1:81" ht="18.75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86"/>
      <c r="T190" s="1"/>
      <c r="U190" s="1"/>
      <c r="V190" s="89"/>
      <c r="W190" s="3"/>
      <c r="X190" s="3"/>
      <c r="Y190" s="3"/>
      <c r="Z190" s="3"/>
      <c r="AA190" s="3"/>
      <c r="AB190" s="3"/>
      <c r="AC190" s="3"/>
      <c r="AD190" s="3"/>
      <c r="AE190" s="3"/>
      <c r="AF190" s="1"/>
      <c r="AG190" s="1"/>
      <c r="AH190" s="1"/>
      <c r="AI190" s="1"/>
      <c r="AJ190" s="1"/>
      <c r="AK190" s="1"/>
      <c r="AL190" s="1"/>
      <c r="AM190" s="86"/>
      <c r="AN190" s="1"/>
      <c r="AO190" s="1"/>
      <c r="AP190" s="1"/>
      <c r="AQ190" s="86"/>
      <c r="AR190" s="9"/>
      <c r="AS190" s="9"/>
      <c r="AT190" s="9"/>
      <c r="AU190" s="9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</row>
    <row r="191" spans="1:81" ht="18.75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86"/>
      <c r="T191" s="1"/>
      <c r="U191" s="1"/>
      <c r="V191" s="89"/>
      <c r="W191" s="3"/>
      <c r="X191" s="3"/>
      <c r="Y191" s="3"/>
      <c r="Z191" s="3"/>
      <c r="AA191" s="3"/>
      <c r="AB191" s="3"/>
      <c r="AC191" s="3"/>
      <c r="AD191" s="3"/>
      <c r="AE191" s="3"/>
      <c r="AF191" s="1"/>
      <c r="AG191" s="1"/>
      <c r="AH191" s="1"/>
      <c r="AI191" s="1"/>
      <c r="AJ191" s="1"/>
      <c r="AK191" s="1"/>
      <c r="AL191" s="1"/>
      <c r="AM191" s="86"/>
      <c r="AN191" s="1"/>
      <c r="AO191" s="1"/>
      <c r="AP191" s="1"/>
      <c r="AQ191" s="86"/>
      <c r="AR191" s="9"/>
      <c r="AS191" s="9"/>
      <c r="AT191" s="9"/>
      <c r="AU191" s="9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</row>
    <row r="192" spans="1:81" ht="18.75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86"/>
      <c r="T192" s="1"/>
      <c r="U192" s="1"/>
      <c r="V192" s="89"/>
      <c r="W192" s="3"/>
      <c r="X192" s="3"/>
      <c r="Y192" s="3"/>
      <c r="Z192" s="3"/>
      <c r="AA192" s="3"/>
      <c r="AB192" s="3"/>
      <c r="AC192" s="3"/>
      <c r="AD192" s="3"/>
      <c r="AE192" s="3"/>
      <c r="AF192" s="1"/>
      <c r="AG192" s="1"/>
      <c r="AH192" s="1"/>
      <c r="AI192" s="1"/>
      <c r="AJ192" s="1"/>
      <c r="AK192" s="1"/>
      <c r="AL192" s="1"/>
      <c r="AM192" s="86"/>
      <c r="AN192" s="1"/>
      <c r="AO192" s="1"/>
      <c r="AP192" s="1"/>
      <c r="AQ192" s="86"/>
      <c r="AR192" s="9"/>
      <c r="AS192" s="9"/>
      <c r="AT192" s="9"/>
      <c r="AU192" s="9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</row>
    <row r="193" spans="1:81" ht="18.75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86"/>
      <c r="T193" s="1"/>
      <c r="U193" s="1"/>
      <c r="V193" s="89"/>
      <c r="W193" s="3"/>
      <c r="X193" s="3"/>
      <c r="Y193" s="3"/>
      <c r="Z193" s="3"/>
      <c r="AA193" s="3"/>
      <c r="AB193" s="3"/>
      <c r="AC193" s="3"/>
      <c r="AD193" s="3"/>
      <c r="AE193" s="3"/>
      <c r="AF193" s="1"/>
      <c r="AG193" s="1"/>
      <c r="AH193" s="1"/>
      <c r="AI193" s="1"/>
      <c r="AJ193" s="1"/>
      <c r="AK193" s="1"/>
      <c r="AL193" s="1"/>
      <c r="AM193" s="86"/>
      <c r="AN193" s="1"/>
      <c r="AO193" s="1"/>
      <c r="AP193" s="1"/>
      <c r="AQ193" s="86"/>
      <c r="AR193" s="9"/>
      <c r="AS193" s="9"/>
      <c r="AT193" s="9"/>
      <c r="AU193" s="9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</row>
    <row r="194" spans="1:81" ht="18.75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86"/>
      <c r="T194" s="1"/>
      <c r="U194" s="1"/>
      <c r="V194" s="89"/>
      <c r="W194" s="3"/>
      <c r="X194" s="3"/>
      <c r="Y194" s="3"/>
      <c r="Z194" s="3"/>
      <c r="AA194" s="3"/>
      <c r="AB194" s="3"/>
      <c r="AC194" s="3"/>
      <c r="AD194" s="3"/>
      <c r="AE194" s="3"/>
      <c r="AF194" s="1"/>
      <c r="AG194" s="1"/>
      <c r="AH194" s="1"/>
      <c r="AI194" s="1"/>
      <c r="AJ194" s="1"/>
      <c r="AK194" s="1"/>
      <c r="AL194" s="1"/>
      <c r="AM194" s="86"/>
      <c r="AN194" s="1"/>
      <c r="AO194" s="1"/>
      <c r="AP194" s="1"/>
      <c r="AQ194" s="86"/>
      <c r="AR194" s="9"/>
      <c r="AS194" s="9"/>
      <c r="AT194" s="9"/>
      <c r="AU194" s="9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</row>
    <row r="195" spans="1:81" ht="18.75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86"/>
      <c r="T195" s="1"/>
      <c r="U195" s="1"/>
      <c r="V195" s="89"/>
      <c r="W195" s="3"/>
      <c r="X195" s="3"/>
      <c r="Y195" s="3"/>
      <c r="Z195" s="3"/>
      <c r="AA195" s="3"/>
      <c r="AB195" s="3"/>
      <c r="AC195" s="3"/>
      <c r="AD195" s="3"/>
      <c r="AE195" s="3"/>
      <c r="AF195" s="1"/>
      <c r="AG195" s="1"/>
      <c r="AH195" s="1"/>
      <c r="AI195" s="1"/>
      <c r="AJ195" s="1"/>
      <c r="AK195" s="1"/>
      <c r="AL195" s="1"/>
      <c r="AM195" s="86"/>
      <c r="AN195" s="1"/>
      <c r="AO195" s="1"/>
      <c r="AP195" s="1"/>
      <c r="AQ195" s="86"/>
      <c r="AR195" s="9"/>
      <c r="AS195" s="9"/>
      <c r="AT195" s="9"/>
      <c r="AU195" s="9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</row>
    <row r="196" spans="1:81" ht="18.75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86"/>
      <c r="T196" s="1"/>
      <c r="U196" s="1"/>
      <c r="V196" s="89"/>
      <c r="W196" s="3"/>
      <c r="X196" s="3"/>
      <c r="Y196" s="3"/>
      <c r="Z196" s="3"/>
      <c r="AA196" s="3"/>
      <c r="AB196" s="3"/>
      <c r="AC196" s="3"/>
      <c r="AD196" s="3"/>
      <c r="AE196" s="3"/>
      <c r="AF196" s="1"/>
      <c r="AG196" s="1"/>
      <c r="AH196" s="1"/>
      <c r="AI196" s="1"/>
      <c r="AJ196" s="1"/>
      <c r="AK196" s="1"/>
      <c r="AL196" s="1"/>
      <c r="AM196" s="86"/>
      <c r="AN196" s="1"/>
      <c r="AO196" s="1"/>
      <c r="AP196" s="1"/>
      <c r="AQ196" s="86"/>
      <c r="AR196" s="9"/>
      <c r="AS196" s="9"/>
      <c r="AT196" s="9"/>
      <c r="AU196" s="9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</row>
    <row r="197" spans="1:81" ht="18.75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86"/>
      <c r="T197" s="1"/>
      <c r="U197" s="1"/>
      <c r="V197" s="89"/>
      <c r="W197" s="3"/>
      <c r="X197" s="3"/>
      <c r="Y197" s="3"/>
      <c r="Z197" s="3"/>
      <c r="AA197" s="3"/>
      <c r="AB197" s="3"/>
      <c r="AC197" s="3"/>
      <c r="AD197" s="3"/>
      <c r="AE197" s="3"/>
      <c r="AF197" s="1"/>
      <c r="AG197" s="1"/>
      <c r="AH197" s="1"/>
      <c r="AI197" s="1"/>
      <c r="AJ197" s="1"/>
      <c r="AK197" s="1"/>
      <c r="AL197" s="1"/>
      <c r="AM197" s="86"/>
      <c r="AN197" s="1"/>
      <c r="AO197" s="1"/>
      <c r="AP197" s="1"/>
      <c r="AQ197" s="86"/>
      <c r="AR197" s="9"/>
      <c r="AS197" s="9"/>
      <c r="AT197" s="9"/>
      <c r="AU197" s="9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</row>
    <row r="198" spans="1:81" ht="18.75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86"/>
      <c r="T198" s="1"/>
      <c r="U198" s="1"/>
      <c r="V198" s="89"/>
      <c r="W198" s="3"/>
      <c r="X198" s="3"/>
      <c r="Y198" s="3"/>
      <c r="Z198" s="3"/>
      <c r="AA198" s="3"/>
      <c r="AB198" s="3"/>
      <c r="AC198" s="3"/>
      <c r="AD198" s="3"/>
      <c r="AE198" s="3"/>
      <c r="AF198" s="1"/>
      <c r="AG198" s="1"/>
      <c r="AH198" s="1"/>
      <c r="AI198" s="1"/>
      <c r="AJ198" s="1"/>
      <c r="AK198" s="1"/>
      <c r="AL198" s="1"/>
      <c r="AM198" s="86"/>
      <c r="AN198" s="1"/>
      <c r="AO198" s="1"/>
      <c r="AP198" s="1"/>
      <c r="AQ198" s="86"/>
      <c r="AR198" s="9"/>
      <c r="AS198" s="9"/>
      <c r="AT198" s="9"/>
      <c r="AU198" s="9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</row>
    <row r="199" spans="1:81" ht="18.75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86"/>
      <c r="T199" s="1"/>
      <c r="U199" s="1"/>
      <c r="V199" s="89"/>
      <c r="W199" s="3"/>
      <c r="X199" s="3"/>
      <c r="Y199" s="3"/>
      <c r="Z199" s="3"/>
      <c r="AA199" s="3"/>
      <c r="AB199" s="3"/>
      <c r="AC199" s="3"/>
      <c r="AD199" s="3"/>
      <c r="AE199" s="3"/>
      <c r="AF199" s="1"/>
      <c r="AG199" s="1"/>
      <c r="AH199" s="1"/>
      <c r="AI199" s="1"/>
      <c r="AJ199" s="1"/>
      <c r="AK199" s="1"/>
      <c r="AL199" s="1"/>
      <c r="AM199" s="86"/>
      <c r="AN199" s="1"/>
      <c r="AO199" s="1"/>
      <c r="AP199" s="1"/>
      <c r="AQ199" s="86"/>
      <c r="AR199" s="9"/>
      <c r="AS199" s="9"/>
      <c r="AT199" s="9"/>
      <c r="AU199" s="9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</row>
    <row r="200" spans="1:81" ht="18.75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86"/>
      <c r="T200" s="1"/>
      <c r="U200" s="1"/>
      <c r="V200" s="89"/>
      <c r="W200" s="3"/>
      <c r="X200" s="3"/>
      <c r="Y200" s="3"/>
      <c r="Z200" s="3"/>
      <c r="AA200" s="3"/>
      <c r="AB200" s="3"/>
      <c r="AC200" s="3"/>
      <c r="AD200" s="3"/>
      <c r="AE200" s="3"/>
      <c r="AF200" s="1"/>
      <c r="AG200" s="1"/>
      <c r="AH200" s="1"/>
      <c r="AI200" s="1"/>
      <c r="AJ200" s="1"/>
      <c r="AK200" s="1"/>
      <c r="AL200" s="1"/>
      <c r="AM200" s="86"/>
      <c r="AN200" s="1"/>
      <c r="AO200" s="1"/>
      <c r="AP200" s="1"/>
      <c r="AQ200" s="86"/>
      <c r="AR200" s="9"/>
      <c r="AS200" s="9"/>
      <c r="AT200" s="9"/>
      <c r="AU200" s="9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</row>
    <row r="201" spans="1:81" ht="18.75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86"/>
      <c r="T201" s="1"/>
      <c r="U201" s="1"/>
      <c r="V201" s="89"/>
      <c r="W201" s="3"/>
      <c r="X201" s="3"/>
      <c r="Y201" s="3"/>
      <c r="Z201" s="3"/>
      <c r="AA201" s="3"/>
      <c r="AB201" s="3"/>
      <c r="AC201" s="3"/>
      <c r="AD201" s="3"/>
      <c r="AE201" s="3"/>
      <c r="AF201" s="1"/>
      <c r="AG201" s="1"/>
      <c r="AH201" s="1"/>
      <c r="AI201" s="1"/>
      <c r="AJ201" s="1"/>
      <c r="AK201" s="1"/>
      <c r="AL201" s="1"/>
      <c r="AM201" s="86"/>
      <c r="AN201" s="1"/>
      <c r="AO201" s="1"/>
      <c r="AP201" s="1"/>
      <c r="AQ201" s="86"/>
      <c r="AR201" s="9"/>
      <c r="AS201" s="9"/>
      <c r="AT201" s="9"/>
      <c r="AU201" s="9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</row>
    <row r="202" spans="1:81" ht="18.75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86"/>
      <c r="T202" s="1"/>
      <c r="U202" s="1"/>
      <c r="V202" s="89"/>
      <c r="W202" s="3"/>
      <c r="X202" s="3"/>
      <c r="Y202" s="3"/>
      <c r="Z202" s="3"/>
      <c r="AA202" s="3"/>
      <c r="AB202" s="3"/>
      <c r="AC202" s="3"/>
      <c r="AD202" s="3"/>
      <c r="AE202" s="3"/>
      <c r="AF202" s="1"/>
      <c r="AG202" s="1"/>
      <c r="AH202" s="1"/>
      <c r="AI202" s="1"/>
      <c r="AJ202" s="1"/>
      <c r="AK202" s="1"/>
      <c r="AL202" s="1"/>
      <c r="AM202" s="86"/>
      <c r="AN202" s="1"/>
      <c r="AO202" s="1"/>
      <c r="AP202" s="1"/>
      <c r="AQ202" s="86"/>
      <c r="AR202" s="9"/>
      <c r="AS202" s="9"/>
      <c r="AT202" s="9"/>
      <c r="AU202" s="9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</row>
    <row r="203" spans="1:81" ht="18.75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86"/>
      <c r="T203" s="1"/>
      <c r="U203" s="1"/>
      <c r="V203" s="89"/>
      <c r="W203" s="3"/>
      <c r="X203" s="3"/>
      <c r="Y203" s="3"/>
      <c r="Z203" s="3"/>
      <c r="AA203" s="3"/>
      <c r="AB203" s="3"/>
      <c r="AC203" s="3"/>
      <c r="AD203" s="3"/>
      <c r="AE203" s="3"/>
      <c r="AF203" s="1"/>
      <c r="AG203" s="1"/>
      <c r="AH203" s="1"/>
      <c r="AI203" s="1"/>
      <c r="AJ203" s="1"/>
      <c r="AK203" s="1"/>
      <c r="AL203" s="1"/>
      <c r="AM203" s="86"/>
      <c r="AN203" s="1"/>
      <c r="AO203" s="1"/>
      <c r="AP203" s="1"/>
      <c r="AQ203" s="86"/>
      <c r="AR203" s="9"/>
      <c r="AS203" s="9"/>
      <c r="AT203" s="9"/>
      <c r="AU203" s="9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</row>
    <row r="204" spans="1:81" ht="18.75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86"/>
      <c r="T204" s="1"/>
      <c r="U204" s="1"/>
      <c r="V204" s="89"/>
      <c r="W204" s="3"/>
      <c r="X204" s="3"/>
      <c r="Y204" s="3"/>
      <c r="Z204" s="3"/>
      <c r="AA204" s="3"/>
      <c r="AB204" s="3"/>
      <c r="AC204" s="3"/>
      <c r="AD204" s="3"/>
      <c r="AE204" s="3"/>
      <c r="AF204" s="1"/>
      <c r="AG204" s="1"/>
      <c r="AH204" s="1"/>
      <c r="AI204" s="1"/>
      <c r="AJ204" s="1"/>
      <c r="AK204" s="1"/>
      <c r="AL204" s="1"/>
      <c r="AM204" s="86"/>
      <c r="AN204" s="1"/>
      <c r="AO204" s="1"/>
      <c r="AP204" s="1"/>
      <c r="AQ204" s="86"/>
      <c r="AR204" s="9"/>
      <c r="AS204" s="9"/>
      <c r="AT204" s="9"/>
      <c r="AU204" s="9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</row>
    <row r="205" spans="1:81" ht="18.75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86"/>
      <c r="T205" s="1"/>
      <c r="U205" s="1"/>
      <c r="V205" s="89"/>
      <c r="W205" s="3"/>
      <c r="X205" s="3"/>
      <c r="Y205" s="3"/>
      <c r="Z205" s="3"/>
      <c r="AA205" s="3"/>
      <c r="AB205" s="3"/>
      <c r="AC205" s="3"/>
      <c r="AD205" s="3"/>
      <c r="AE205" s="3"/>
      <c r="AF205" s="1"/>
      <c r="AG205" s="1"/>
      <c r="AH205" s="1"/>
      <c r="AI205" s="1"/>
      <c r="AJ205" s="1"/>
      <c r="AK205" s="1"/>
      <c r="AL205" s="1"/>
      <c r="AM205" s="86"/>
      <c r="AN205" s="1"/>
      <c r="AO205" s="1"/>
      <c r="AP205" s="1"/>
      <c r="AQ205" s="86"/>
      <c r="AR205" s="9"/>
      <c r="AS205" s="9"/>
      <c r="AT205" s="9"/>
      <c r="AU205" s="9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</row>
    <row r="206" spans="1:81" ht="18.75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86"/>
      <c r="T206" s="1"/>
      <c r="U206" s="1"/>
      <c r="V206" s="89"/>
      <c r="W206" s="3"/>
      <c r="X206" s="3"/>
      <c r="Y206" s="3"/>
      <c r="Z206" s="3"/>
      <c r="AA206" s="3"/>
      <c r="AB206" s="3"/>
      <c r="AC206" s="3"/>
      <c r="AD206" s="3"/>
      <c r="AE206" s="3"/>
      <c r="AF206" s="1"/>
      <c r="AG206" s="1"/>
      <c r="AH206" s="1"/>
      <c r="AI206" s="1"/>
      <c r="AJ206" s="1"/>
      <c r="AK206" s="1"/>
      <c r="AL206" s="1"/>
      <c r="AM206" s="86"/>
      <c r="AN206" s="1"/>
      <c r="AO206" s="1"/>
      <c r="AP206" s="1"/>
      <c r="AQ206" s="86"/>
      <c r="AR206" s="9"/>
      <c r="AS206" s="9"/>
      <c r="AT206" s="9"/>
      <c r="AU206" s="9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</row>
    <row r="207" spans="1:81" ht="18.75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86"/>
      <c r="T207" s="1"/>
      <c r="U207" s="1"/>
      <c r="V207" s="89"/>
      <c r="W207" s="3"/>
      <c r="X207" s="3"/>
      <c r="Y207" s="3"/>
      <c r="Z207" s="3"/>
      <c r="AA207" s="3"/>
      <c r="AB207" s="3"/>
      <c r="AC207" s="3"/>
      <c r="AD207" s="3"/>
      <c r="AE207" s="3"/>
      <c r="AF207" s="1"/>
      <c r="AG207" s="1"/>
      <c r="AH207" s="1"/>
      <c r="AI207" s="1"/>
      <c r="AJ207" s="1"/>
      <c r="AK207" s="1"/>
      <c r="AL207" s="1"/>
      <c r="AM207" s="86"/>
      <c r="AN207" s="1"/>
      <c r="AO207" s="1"/>
      <c r="AP207" s="1"/>
      <c r="AQ207" s="86"/>
      <c r="AR207" s="9"/>
      <c r="AS207" s="9"/>
      <c r="AT207" s="9"/>
      <c r="AU207" s="9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</row>
    <row r="208" spans="1:81" ht="18.75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86"/>
      <c r="T208" s="1"/>
      <c r="U208" s="1"/>
      <c r="V208" s="89"/>
      <c r="W208" s="3"/>
      <c r="X208" s="3"/>
      <c r="Y208" s="3"/>
      <c r="Z208" s="3"/>
      <c r="AA208" s="3"/>
      <c r="AB208" s="3"/>
      <c r="AC208" s="3"/>
      <c r="AD208" s="3"/>
      <c r="AE208" s="3"/>
      <c r="AF208" s="1"/>
      <c r="AG208" s="1"/>
      <c r="AH208" s="1"/>
      <c r="AI208" s="1"/>
      <c r="AJ208" s="1"/>
      <c r="AK208" s="1"/>
      <c r="AL208" s="1"/>
      <c r="AM208" s="86"/>
      <c r="AN208" s="1"/>
      <c r="AO208" s="1"/>
      <c r="AP208" s="1"/>
      <c r="AQ208" s="86"/>
      <c r="AR208" s="9"/>
      <c r="AS208" s="9"/>
      <c r="AT208" s="9"/>
      <c r="AU208" s="9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</row>
    <row r="209" spans="1:81" ht="18.75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86"/>
      <c r="T209" s="1"/>
      <c r="U209" s="1"/>
      <c r="V209" s="89"/>
      <c r="W209" s="3"/>
      <c r="X209" s="3"/>
      <c r="Y209" s="3"/>
      <c r="Z209" s="3"/>
      <c r="AA209" s="3"/>
      <c r="AB209" s="3"/>
      <c r="AC209" s="3"/>
      <c r="AD209" s="3"/>
      <c r="AE209" s="3"/>
      <c r="AF209" s="1"/>
      <c r="AG209" s="1"/>
      <c r="AH209" s="1"/>
      <c r="AI209" s="1"/>
      <c r="AJ209" s="1"/>
      <c r="AK209" s="1"/>
      <c r="AL209" s="1"/>
      <c r="AM209" s="86"/>
      <c r="AN209" s="1"/>
      <c r="AO209" s="1"/>
      <c r="AP209" s="1"/>
      <c r="AQ209" s="86"/>
      <c r="AR209" s="9"/>
      <c r="AS209" s="9"/>
      <c r="AT209" s="9"/>
      <c r="AU209" s="9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</row>
    <row r="210" spans="1:81" ht="18.75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86"/>
      <c r="T210" s="1"/>
      <c r="U210" s="1"/>
      <c r="V210" s="89"/>
      <c r="W210" s="3"/>
      <c r="X210" s="3"/>
      <c r="Y210" s="3"/>
      <c r="Z210" s="3"/>
      <c r="AA210" s="3"/>
      <c r="AB210" s="3"/>
      <c r="AC210" s="3"/>
      <c r="AD210" s="3"/>
      <c r="AE210" s="3"/>
      <c r="AF210" s="1"/>
      <c r="AG210" s="1"/>
      <c r="AH210" s="1"/>
      <c r="AI210" s="1"/>
      <c r="AJ210" s="1"/>
      <c r="AK210" s="1"/>
      <c r="AL210" s="1"/>
      <c r="AM210" s="86"/>
      <c r="AN210" s="1"/>
      <c r="AO210" s="1"/>
      <c r="AP210" s="1"/>
      <c r="AQ210" s="86"/>
      <c r="AR210" s="9"/>
      <c r="AS210" s="9"/>
      <c r="AT210" s="9"/>
      <c r="AU210" s="9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</row>
    <row r="211" spans="1:81" ht="18.75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86"/>
      <c r="T211" s="1"/>
      <c r="U211" s="1"/>
      <c r="V211" s="89"/>
      <c r="W211" s="3"/>
      <c r="X211" s="3"/>
      <c r="Y211" s="3"/>
      <c r="Z211" s="3"/>
      <c r="AA211" s="3"/>
      <c r="AB211" s="3"/>
      <c r="AC211" s="3"/>
      <c r="AD211" s="3"/>
      <c r="AE211" s="3"/>
      <c r="AF211" s="1"/>
      <c r="AG211" s="1"/>
      <c r="AH211" s="1"/>
      <c r="AI211" s="1"/>
      <c r="AJ211" s="1"/>
      <c r="AK211" s="1"/>
      <c r="AL211" s="1"/>
      <c r="AM211" s="86"/>
      <c r="AN211" s="1"/>
      <c r="AO211" s="1"/>
      <c r="AP211" s="1"/>
      <c r="AQ211" s="86"/>
      <c r="AR211" s="9"/>
      <c r="AS211" s="9"/>
      <c r="AT211" s="9"/>
      <c r="AU211" s="9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</row>
    <row r="212" spans="1:81" ht="18.75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86"/>
      <c r="T212" s="1"/>
      <c r="U212" s="1"/>
      <c r="V212" s="89"/>
      <c r="W212" s="3"/>
      <c r="X212" s="3"/>
      <c r="Y212" s="3"/>
      <c r="Z212" s="3"/>
      <c r="AA212" s="3"/>
      <c r="AB212" s="3"/>
      <c r="AC212" s="3"/>
      <c r="AD212" s="3"/>
      <c r="AE212" s="3"/>
      <c r="AF212" s="1"/>
      <c r="AG212" s="1"/>
      <c r="AH212" s="1"/>
      <c r="AI212" s="1"/>
      <c r="AJ212" s="1"/>
      <c r="AK212" s="1"/>
      <c r="AL212" s="1"/>
      <c r="AM212" s="86"/>
      <c r="AN212" s="1"/>
      <c r="AO212" s="1"/>
      <c r="AP212" s="1"/>
      <c r="AQ212" s="86"/>
      <c r="AR212" s="9"/>
      <c r="AS212" s="9"/>
      <c r="AT212" s="9"/>
      <c r="AU212" s="9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</row>
    <row r="213" spans="1:81" ht="18.75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86"/>
      <c r="T213" s="1"/>
      <c r="U213" s="1"/>
      <c r="V213" s="89"/>
      <c r="W213" s="3"/>
      <c r="X213" s="3"/>
      <c r="Y213" s="3"/>
      <c r="Z213" s="3"/>
      <c r="AA213" s="3"/>
      <c r="AB213" s="3"/>
      <c r="AC213" s="3"/>
      <c r="AD213" s="3"/>
      <c r="AE213" s="3"/>
      <c r="AF213" s="1"/>
      <c r="AG213" s="1"/>
      <c r="AH213" s="1"/>
      <c r="AI213" s="1"/>
      <c r="AJ213" s="1"/>
      <c r="AK213" s="1"/>
      <c r="AL213" s="1"/>
      <c r="AM213" s="86"/>
      <c r="AN213" s="1"/>
      <c r="AO213" s="1"/>
      <c r="AP213" s="1"/>
      <c r="AQ213" s="86"/>
      <c r="AR213" s="9"/>
      <c r="AS213" s="9"/>
      <c r="AT213" s="9"/>
      <c r="AU213" s="9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</row>
    <row r="214" spans="1:81" ht="18.75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86"/>
      <c r="T214" s="1"/>
      <c r="U214" s="1"/>
      <c r="V214" s="89"/>
      <c r="W214" s="3"/>
      <c r="X214" s="3"/>
      <c r="Y214" s="3"/>
      <c r="Z214" s="3"/>
      <c r="AA214" s="3"/>
      <c r="AB214" s="3"/>
      <c r="AC214" s="3"/>
      <c r="AD214" s="3"/>
      <c r="AE214" s="3"/>
      <c r="AF214" s="1"/>
      <c r="AG214" s="1"/>
      <c r="AH214" s="1"/>
      <c r="AI214" s="1"/>
      <c r="AJ214" s="1"/>
      <c r="AK214" s="1"/>
      <c r="AL214" s="1"/>
      <c r="AM214" s="86"/>
      <c r="AN214" s="1"/>
      <c r="AO214" s="1"/>
      <c r="AP214" s="1"/>
      <c r="AQ214" s="86"/>
      <c r="AR214" s="9"/>
      <c r="AS214" s="9"/>
      <c r="AT214" s="9"/>
      <c r="AU214" s="9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</row>
    <row r="215" spans="1:81" ht="18.75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86"/>
      <c r="T215" s="1"/>
      <c r="U215" s="1"/>
      <c r="V215" s="89"/>
      <c r="W215" s="3"/>
      <c r="X215" s="3"/>
      <c r="Y215" s="3"/>
      <c r="Z215" s="3"/>
      <c r="AA215" s="3"/>
      <c r="AB215" s="3"/>
      <c r="AC215" s="3"/>
      <c r="AD215" s="3"/>
      <c r="AE215" s="3"/>
      <c r="AF215" s="1"/>
      <c r="AG215" s="1"/>
      <c r="AH215" s="1"/>
      <c r="AI215" s="1"/>
      <c r="AJ215" s="1"/>
      <c r="AK215" s="1"/>
      <c r="AL215" s="1"/>
      <c r="AM215" s="86"/>
      <c r="AN215" s="1"/>
      <c r="AO215" s="1"/>
      <c r="AP215" s="1"/>
      <c r="AQ215" s="86"/>
      <c r="AR215" s="9"/>
      <c r="AS215" s="9"/>
      <c r="AT215" s="9"/>
      <c r="AU215" s="9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</row>
    <row r="216" spans="1:81" ht="18.75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86"/>
      <c r="T216" s="1"/>
      <c r="U216" s="1"/>
      <c r="V216" s="89"/>
      <c r="W216" s="3"/>
      <c r="X216" s="3"/>
      <c r="Y216" s="3"/>
      <c r="Z216" s="3"/>
      <c r="AA216" s="3"/>
      <c r="AB216" s="3"/>
      <c r="AC216" s="3"/>
      <c r="AD216" s="3"/>
      <c r="AE216" s="3"/>
      <c r="AF216" s="1"/>
      <c r="AG216" s="1"/>
      <c r="AH216" s="1"/>
      <c r="AI216" s="1"/>
      <c r="AJ216" s="1"/>
      <c r="AK216" s="1"/>
      <c r="AL216" s="1"/>
      <c r="AM216" s="86"/>
      <c r="AN216" s="1"/>
      <c r="AO216" s="1"/>
      <c r="AP216" s="1"/>
      <c r="AQ216" s="86"/>
      <c r="AR216" s="9"/>
      <c r="AS216" s="9"/>
      <c r="AT216" s="9"/>
      <c r="AU216" s="9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</row>
    <row r="217" spans="1:81" ht="18.75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86"/>
      <c r="T217" s="1"/>
      <c r="U217" s="1"/>
      <c r="V217" s="89"/>
      <c r="W217" s="3"/>
      <c r="X217" s="3"/>
      <c r="Y217" s="3"/>
      <c r="Z217" s="3"/>
      <c r="AA217" s="3"/>
      <c r="AB217" s="3"/>
      <c r="AC217" s="3"/>
      <c r="AD217" s="3"/>
      <c r="AE217" s="3"/>
      <c r="AF217" s="1"/>
      <c r="AG217" s="1"/>
      <c r="AH217" s="1"/>
      <c r="AI217" s="1"/>
      <c r="AJ217" s="1"/>
      <c r="AK217" s="1"/>
      <c r="AL217" s="1"/>
      <c r="AM217" s="86"/>
      <c r="AN217" s="1"/>
      <c r="AO217" s="1"/>
      <c r="AP217" s="1"/>
      <c r="AQ217" s="86"/>
      <c r="AR217" s="9"/>
      <c r="AS217" s="9"/>
      <c r="AT217" s="9"/>
      <c r="AU217" s="9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</row>
    <row r="218" spans="1:81" ht="18.75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86"/>
      <c r="T218" s="1"/>
      <c r="U218" s="1"/>
      <c r="V218" s="89"/>
      <c r="W218" s="3"/>
      <c r="X218" s="3"/>
      <c r="Y218" s="3"/>
      <c r="Z218" s="3"/>
      <c r="AA218" s="3"/>
      <c r="AB218" s="3"/>
      <c r="AC218" s="3"/>
      <c r="AD218" s="3"/>
      <c r="AE218" s="3"/>
      <c r="AF218" s="1"/>
      <c r="AG218" s="1"/>
      <c r="AH218" s="1"/>
      <c r="AI218" s="1"/>
      <c r="AJ218" s="1"/>
      <c r="AK218" s="1"/>
      <c r="AL218" s="1"/>
      <c r="AM218" s="86"/>
      <c r="AN218" s="1"/>
      <c r="AO218" s="1"/>
      <c r="AP218" s="1"/>
      <c r="AQ218" s="86"/>
      <c r="AR218" s="9"/>
      <c r="AS218" s="9"/>
      <c r="AT218" s="9"/>
      <c r="AU218" s="9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</row>
    <row r="219" spans="1:81" ht="18.75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86"/>
      <c r="T219" s="1"/>
      <c r="U219" s="1"/>
      <c r="V219" s="89"/>
      <c r="W219" s="3"/>
      <c r="X219" s="3"/>
      <c r="Y219" s="3"/>
      <c r="Z219" s="3"/>
      <c r="AA219" s="3"/>
      <c r="AB219" s="3"/>
      <c r="AC219" s="3"/>
      <c r="AD219" s="3"/>
      <c r="AE219" s="3"/>
      <c r="AF219" s="1"/>
      <c r="AG219" s="1"/>
      <c r="AH219" s="1"/>
      <c r="AI219" s="1"/>
      <c r="AJ219" s="1"/>
      <c r="AK219" s="1"/>
      <c r="AL219" s="1"/>
      <c r="AM219" s="86"/>
      <c r="AN219" s="1"/>
      <c r="AO219" s="1"/>
      <c r="AP219" s="1"/>
      <c r="AQ219" s="86"/>
      <c r="AR219" s="9"/>
      <c r="AS219" s="9"/>
      <c r="AT219" s="9"/>
      <c r="AU219" s="9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</row>
    <row r="220" spans="1:81" ht="18.75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86"/>
      <c r="T220" s="1"/>
      <c r="U220" s="1"/>
      <c r="V220" s="89"/>
      <c r="W220" s="3"/>
      <c r="X220" s="3"/>
      <c r="Y220" s="3"/>
      <c r="Z220" s="3"/>
      <c r="AA220" s="3"/>
      <c r="AB220" s="3"/>
      <c r="AC220" s="3"/>
      <c r="AD220" s="3"/>
      <c r="AE220" s="3"/>
      <c r="AF220" s="1"/>
      <c r="AG220" s="1"/>
      <c r="AH220" s="1"/>
      <c r="AI220" s="1"/>
      <c r="AJ220" s="1"/>
      <c r="AK220" s="1"/>
      <c r="AL220" s="1"/>
      <c r="AM220" s="86"/>
      <c r="AN220" s="1"/>
      <c r="AO220" s="1"/>
      <c r="AP220" s="1"/>
      <c r="AQ220" s="86"/>
      <c r="AR220" s="9"/>
      <c r="AS220" s="9"/>
      <c r="AT220" s="9"/>
      <c r="AU220" s="9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</row>
    <row r="221" spans="1:81" ht="18.75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86"/>
      <c r="T221" s="1"/>
      <c r="U221" s="1"/>
      <c r="V221" s="89"/>
      <c r="W221" s="3"/>
      <c r="X221" s="3"/>
      <c r="Y221" s="3"/>
      <c r="Z221" s="3"/>
      <c r="AA221" s="3"/>
      <c r="AB221" s="3"/>
      <c r="AC221" s="3"/>
      <c r="AD221" s="3"/>
      <c r="AE221" s="3"/>
      <c r="AF221" s="1"/>
      <c r="AG221" s="1"/>
      <c r="AH221" s="1"/>
      <c r="AI221" s="1"/>
      <c r="AJ221" s="1"/>
      <c r="AK221" s="1"/>
      <c r="AL221" s="1"/>
      <c r="AM221" s="86"/>
      <c r="AN221" s="1"/>
      <c r="AO221" s="1"/>
      <c r="AP221" s="1"/>
      <c r="AQ221" s="86"/>
      <c r="AR221" s="9"/>
      <c r="AS221" s="9"/>
      <c r="AT221" s="9"/>
      <c r="AU221" s="9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</row>
    <row r="222" spans="1:81" ht="18.75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86"/>
      <c r="T222" s="1"/>
      <c r="U222" s="1"/>
      <c r="V222" s="89"/>
      <c r="W222" s="3"/>
      <c r="X222" s="3"/>
      <c r="Y222" s="3"/>
      <c r="Z222" s="3"/>
      <c r="AA222" s="3"/>
      <c r="AB222" s="3"/>
      <c r="AC222" s="3"/>
      <c r="AD222" s="3"/>
      <c r="AE222" s="3"/>
      <c r="AF222" s="1"/>
      <c r="AG222" s="1"/>
      <c r="AH222" s="1"/>
      <c r="AI222" s="1"/>
      <c r="AJ222" s="1"/>
      <c r="AK222" s="1"/>
      <c r="AL222" s="1"/>
      <c r="AM222" s="86"/>
      <c r="AN222" s="1"/>
      <c r="AO222" s="1"/>
      <c r="AP222" s="1"/>
      <c r="AQ222" s="86"/>
      <c r="AR222" s="9"/>
      <c r="AS222" s="9"/>
      <c r="AT222" s="9"/>
      <c r="AU222" s="9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</row>
    <row r="223" spans="1:81" ht="18.75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86"/>
      <c r="T223" s="1"/>
      <c r="U223" s="1"/>
      <c r="V223" s="89"/>
      <c r="W223" s="3"/>
      <c r="X223" s="3"/>
      <c r="Y223" s="3"/>
      <c r="Z223" s="3"/>
      <c r="AA223" s="3"/>
      <c r="AB223" s="3"/>
      <c r="AC223" s="3"/>
      <c r="AD223" s="3"/>
      <c r="AE223" s="3"/>
      <c r="AF223" s="1"/>
      <c r="AG223" s="1"/>
      <c r="AH223" s="1"/>
      <c r="AI223" s="1"/>
      <c r="AJ223" s="1"/>
      <c r="AK223" s="1"/>
      <c r="AL223" s="1"/>
      <c r="AM223" s="86"/>
      <c r="AN223" s="1"/>
      <c r="AO223" s="1"/>
      <c r="AP223" s="1"/>
      <c r="AQ223" s="86"/>
      <c r="AR223" s="9"/>
      <c r="AS223" s="9"/>
      <c r="AT223" s="9"/>
      <c r="AU223" s="9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</row>
    <row r="224" spans="1:81" ht="18.75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86"/>
      <c r="T224" s="1"/>
      <c r="U224" s="1"/>
      <c r="V224" s="89"/>
      <c r="W224" s="3"/>
      <c r="X224" s="3"/>
      <c r="Y224" s="3"/>
      <c r="Z224" s="3"/>
      <c r="AA224" s="3"/>
      <c r="AB224" s="3"/>
      <c r="AC224" s="3"/>
      <c r="AD224" s="3"/>
      <c r="AE224" s="3"/>
      <c r="AF224" s="1"/>
      <c r="AG224" s="1"/>
      <c r="AH224" s="1"/>
      <c r="AI224" s="1"/>
      <c r="AJ224" s="1"/>
      <c r="AK224" s="1"/>
      <c r="AL224" s="1"/>
      <c r="AM224" s="86"/>
      <c r="AN224" s="1"/>
      <c r="AO224" s="1"/>
      <c r="AP224" s="1"/>
      <c r="AQ224" s="86"/>
      <c r="AR224" s="9"/>
      <c r="AS224" s="9"/>
      <c r="AT224" s="9"/>
      <c r="AU224" s="9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</row>
    <row r="225" spans="1:81" ht="18.75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86"/>
      <c r="T225" s="1"/>
      <c r="U225" s="1"/>
      <c r="V225" s="89"/>
      <c r="W225" s="3"/>
      <c r="X225" s="3"/>
      <c r="Y225" s="3"/>
      <c r="Z225" s="3"/>
      <c r="AA225" s="3"/>
      <c r="AB225" s="3"/>
      <c r="AC225" s="3"/>
      <c r="AD225" s="3"/>
      <c r="AE225" s="3"/>
      <c r="AF225" s="1"/>
      <c r="AG225" s="1"/>
      <c r="AH225" s="1"/>
      <c r="AI225" s="1"/>
      <c r="AJ225" s="1"/>
      <c r="AK225" s="1"/>
      <c r="AL225" s="1"/>
      <c r="AM225" s="86"/>
      <c r="AN225" s="1"/>
      <c r="AO225" s="1"/>
      <c r="AP225" s="1"/>
      <c r="AQ225" s="86"/>
      <c r="AR225" s="9"/>
      <c r="AS225" s="9"/>
      <c r="AT225" s="9"/>
      <c r="AU225" s="9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</row>
    <row r="226" spans="1:81" ht="18.75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86"/>
      <c r="T226" s="1"/>
      <c r="U226" s="1"/>
      <c r="V226" s="89"/>
      <c r="W226" s="3"/>
      <c r="X226" s="3"/>
      <c r="Y226" s="3"/>
      <c r="Z226" s="3"/>
      <c r="AA226" s="3"/>
      <c r="AB226" s="3"/>
      <c r="AC226" s="3"/>
      <c r="AD226" s="3"/>
      <c r="AE226" s="3"/>
      <c r="AF226" s="1"/>
      <c r="AG226" s="1"/>
      <c r="AH226" s="1"/>
      <c r="AI226" s="1"/>
      <c r="AJ226" s="1"/>
      <c r="AK226" s="1"/>
      <c r="AL226" s="1"/>
      <c r="AM226" s="86"/>
      <c r="AN226" s="1"/>
      <c r="AO226" s="1"/>
      <c r="AP226" s="1"/>
      <c r="AQ226" s="86"/>
      <c r="AR226" s="9"/>
      <c r="AS226" s="9"/>
      <c r="AT226" s="9"/>
      <c r="AU226" s="9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</row>
    <row r="227" spans="1:81" ht="18.75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86"/>
      <c r="T227" s="1"/>
      <c r="U227" s="1"/>
      <c r="V227" s="89"/>
      <c r="W227" s="3"/>
      <c r="X227" s="3"/>
      <c r="Y227" s="3"/>
      <c r="Z227" s="3"/>
      <c r="AA227" s="3"/>
      <c r="AB227" s="3"/>
      <c r="AC227" s="3"/>
      <c r="AD227" s="3"/>
      <c r="AE227" s="3"/>
      <c r="AF227" s="1"/>
      <c r="AG227" s="1"/>
      <c r="AH227" s="1"/>
      <c r="AI227" s="1"/>
      <c r="AJ227" s="1"/>
      <c r="AK227" s="1"/>
      <c r="AL227" s="1"/>
      <c r="AM227" s="86"/>
      <c r="AN227" s="1"/>
      <c r="AO227" s="1"/>
      <c r="AP227" s="1"/>
      <c r="AQ227" s="86"/>
      <c r="AR227" s="9"/>
      <c r="AS227" s="9"/>
      <c r="AT227" s="9"/>
      <c r="AU227" s="9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</row>
    <row r="228" spans="1:81" ht="18.75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86"/>
      <c r="T228" s="1"/>
      <c r="U228" s="1"/>
      <c r="V228" s="89"/>
      <c r="W228" s="3"/>
      <c r="X228" s="3"/>
      <c r="Y228" s="3"/>
      <c r="Z228" s="3"/>
      <c r="AA228" s="3"/>
      <c r="AB228" s="3"/>
      <c r="AC228" s="3"/>
      <c r="AD228" s="3"/>
      <c r="AE228" s="3"/>
      <c r="AF228" s="1"/>
      <c r="AG228" s="1"/>
      <c r="AH228" s="1"/>
      <c r="AI228" s="1"/>
      <c r="AJ228" s="1"/>
      <c r="AK228" s="1"/>
      <c r="AL228" s="1"/>
      <c r="AM228" s="86"/>
      <c r="AN228" s="1"/>
      <c r="AO228" s="1"/>
      <c r="AP228" s="1"/>
      <c r="AQ228" s="86"/>
      <c r="AR228" s="9"/>
      <c r="AS228" s="9"/>
      <c r="AT228" s="9"/>
      <c r="AU228" s="9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</row>
    <row r="229" spans="1:81" ht="18.75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86"/>
      <c r="T229" s="1"/>
      <c r="U229" s="1"/>
      <c r="V229" s="89"/>
      <c r="W229" s="3"/>
      <c r="X229" s="3"/>
      <c r="Y229" s="3"/>
      <c r="Z229" s="3"/>
      <c r="AA229" s="3"/>
      <c r="AB229" s="3"/>
      <c r="AC229" s="3"/>
      <c r="AD229" s="3"/>
      <c r="AE229" s="3"/>
      <c r="AF229" s="1"/>
      <c r="AG229" s="1"/>
      <c r="AH229" s="1"/>
      <c r="AI229" s="1"/>
      <c r="AJ229" s="1"/>
      <c r="AK229" s="1"/>
      <c r="AL229" s="1"/>
      <c r="AM229" s="86"/>
      <c r="AN229" s="1"/>
      <c r="AO229" s="1"/>
      <c r="AP229" s="1"/>
      <c r="AQ229" s="86"/>
      <c r="AR229" s="9"/>
      <c r="AS229" s="9"/>
      <c r="AT229" s="9"/>
      <c r="AU229" s="9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</row>
    <row r="230" spans="1:81" ht="18.75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86"/>
      <c r="T230" s="1"/>
      <c r="U230" s="1"/>
      <c r="V230" s="89"/>
      <c r="W230" s="3"/>
      <c r="X230" s="3"/>
      <c r="Y230" s="3"/>
      <c r="Z230" s="3"/>
      <c r="AA230" s="3"/>
      <c r="AB230" s="3"/>
      <c r="AC230" s="3"/>
      <c r="AD230" s="3"/>
      <c r="AE230" s="3"/>
      <c r="AF230" s="1"/>
      <c r="AG230" s="1"/>
      <c r="AH230" s="1"/>
      <c r="AI230" s="1"/>
      <c r="AJ230" s="1"/>
      <c r="AK230" s="1"/>
      <c r="AL230" s="1"/>
      <c r="AM230" s="86"/>
      <c r="AN230" s="1"/>
      <c r="AO230" s="1"/>
      <c r="AP230" s="1"/>
      <c r="AQ230" s="86"/>
      <c r="AR230" s="9"/>
      <c r="AS230" s="9"/>
      <c r="AT230" s="9"/>
      <c r="AU230" s="9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</row>
    <row r="231" spans="1:81" ht="18.75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86"/>
      <c r="T231" s="1"/>
      <c r="U231" s="1"/>
      <c r="V231" s="89"/>
      <c r="W231" s="3"/>
      <c r="X231" s="3"/>
      <c r="Y231" s="3"/>
      <c r="Z231" s="3"/>
      <c r="AA231" s="3"/>
      <c r="AB231" s="3"/>
      <c r="AC231" s="3"/>
      <c r="AD231" s="3"/>
      <c r="AE231" s="3"/>
      <c r="AF231" s="1"/>
      <c r="AG231" s="1"/>
      <c r="AH231" s="1"/>
      <c r="AI231" s="1"/>
      <c r="AJ231" s="1"/>
      <c r="AK231" s="1"/>
      <c r="AL231" s="1"/>
      <c r="AM231" s="86"/>
      <c r="AN231" s="1"/>
      <c r="AO231" s="1"/>
      <c r="AP231" s="1"/>
      <c r="AQ231" s="86"/>
      <c r="AR231" s="9"/>
      <c r="AS231" s="9"/>
      <c r="AT231" s="9"/>
      <c r="AU231" s="9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</row>
    <row r="232" spans="1:81" ht="18.75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86"/>
      <c r="T232" s="1"/>
      <c r="U232" s="1"/>
      <c r="V232" s="89"/>
      <c r="W232" s="3"/>
      <c r="X232" s="3"/>
      <c r="Y232" s="3"/>
      <c r="Z232" s="3"/>
      <c r="AA232" s="3"/>
      <c r="AB232" s="3"/>
      <c r="AC232" s="3"/>
      <c r="AD232" s="3"/>
      <c r="AE232" s="3"/>
      <c r="AF232" s="1"/>
      <c r="AG232" s="1"/>
      <c r="AH232" s="1"/>
      <c r="AI232" s="1"/>
      <c r="AJ232" s="1"/>
      <c r="AK232" s="1"/>
      <c r="AL232" s="1"/>
      <c r="AM232" s="86"/>
      <c r="AN232" s="1"/>
      <c r="AO232" s="1"/>
      <c r="AP232" s="1"/>
      <c r="AQ232" s="86"/>
      <c r="AR232" s="9"/>
      <c r="AS232" s="9"/>
      <c r="AT232" s="9"/>
      <c r="AU232" s="9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</row>
    <row r="233" spans="1:81" ht="18.75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86"/>
      <c r="T233" s="1"/>
      <c r="U233" s="1"/>
      <c r="V233" s="89"/>
      <c r="W233" s="3"/>
      <c r="X233" s="3"/>
      <c r="Y233" s="3"/>
      <c r="Z233" s="3"/>
      <c r="AA233" s="3"/>
      <c r="AB233" s="3"/>
      <c r="AC233" s="3"/>
      <c r="AD233" s="3"/>
      <c r="AE233" s="3"/>
      <c r="AF233" s="1"/>
      <c r="AG233" s="1"/>
      <c r="AH233" s="1"/>
      <c r="AI233" s="1"/>
      <c r="AJ233" s="1"/>
      <c r="AK233" s="1"/>
      <c r="AL233" s="1"/>
      <c r="AM233" s="86"/>
      <c r="AN233" s="1"/>
      <c r="AO233" s="1"/>
      <c r="AP233" s="1"/>
      <c r="AQ233" s="86"/>
      <c r="AR233" s="9"/>
      <c r="AS233" s="9"/>
      <c r="AT233" s="9"/>
      <c r="AU233" s="9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</row>
    <row r="234" spans="1:81" ht="18.75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86"/>
      <c r="T234" s="1"/>
      <c r="U234" s="1"/>
      <c r="V234" s="89"/>
      <c r="W234" s="3"/>
      <c r="X234" s="3"/>
      <c r="Y234" s="3"/>
      <c r="Z234" s="3"/>
      <c r="AA234" s="3"/>
      <c r="AB234" s="3"/>
      <c r="AC234" s="3"/>
      <c r="AD234" s="3"/>
      <c r="AE234" s="3"/>
      <c r="AF234" s="1"/>
      <c r="AG234" s="1"/>
      <c r="AH234" s="1"/>
      <c r="AI234" s="1"/>
      <c r="AJ234" s="1"/>
      <c r="AK234" s="1"/>
      <c r="AL234" s="1"/>
      <c r="AM234" s="86"/>
      <c r="AN234" s="1"/>
      <c r="AO234" s="1"/>
      <c r="AP234" s="1"/>
      <c r="AQ234" s="86"/>
      <c r="AR234" s="9"/>
      <c r="AS234" s="9"/>
      <c r="AT234" s="9"/>
      <c r="AU234" s="9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</row>
    <row r="235" spans="1:81" ht="18.75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86"/>
      <c r="T235" s="1"/>
      <c r="U235" s="1"/>
      <c r="V235" s="89"/>
      <c r="W235" s="3"/>
      <c r="X235" s="3"/>
      <c r="Y235" s="3"/>
      <c r="Z235" s="3"/>
      <c r="AA235" s="3"/>
      <c r="AB235" s="3"/>
      <c r="AC235" s="3"/>
      <c r="AD235" s="3"/>
      <c r="AE235" s="3"/>
      <c r="AF235" s="1"/>
      <c r="AG235" s="1"/>
      <c r="AH235" s="1"/>
      <c r="AI235" s="1"/>
      <c r="AJ235" s="1"/>
      <c r="AK235" s="1"/>
      <c r="AL235" s="1"/>
      <c r="AM235" s="86"/>
      <c r="AN235" s="1"/>
      <c r="AO235" s="1"/>
      <c r="AP235" s="1"/>
      <c r="AQ235" s="86"/>
      <c r="AR235" s="9"/>
      <c r="AS235" s="9"/>
      <c r="AT235" s="9"/>
      <c r="AU235" s="9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</row>
    <row r="236" spans="1:81" ht="18.75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86"/>
      <c r="T236" s="1"/>
      <c r="U236" s="1"/>
      <c r="V236" s="89"/>
      <c r="W236" s="3"/>
      <c r="X236" s="3"/>
      <c r="Y236" s="3"/>
      <c r="Z236" s="3"/>
      <c r="AA236" s="3"/>
      <c r="AB236" s="3"/>
      <c r="AC236" s="3"/>
      <c r="AD236" s="3"/>
      <c r="AE236" s="3"/>
      <c r="AF236" s="1"/>
      <c r="AG236" s="1"/>
      <c r="AH236" s="1"/>
      <c r="AI236" s="1"/>
      <c r="AJ236" s="1"/>
      <c r="AK236" s="1"/>
      <c r="AL236" s="1"/>
      <c r="AM236" s="86"/>
      <c r="AN236" s="1"/>
      <c r="AO236" s="1"/>
      <c r="AP236" s="1"/>
      <c r="AQ236" s="86"/>
      <c r="AR236" s="9"/>
      <c r="AS236" s="9"/>
      <c r="AT236" s="9"/>
      <c r="AU236" s="9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</row>
    <row r="237" spans="1:81" ht="18.75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86"/>
      <c r="T237" s="1"/>
      <c r="U237" s="1"/>
      <c r="V237" s="89"/>
      <c r="W237" s="3"/>
      <c r="X237" s="3"/>
      <c r="Y237" s="3"/>
      <c r="Z237" s="3"/>
      <c r="AA237" s="3"/>
      <c r="AB237" s="3"/>
      <c r="AC237" s="3"/>
      <c r="AD237" s="3"/>
      <c r="AE237" s="3"/>
      <c r="AF237" s="1"/>
      <c r="AG237" s="1"/>
      <c r="AH237" s="1"/>
      <c r="AI237" s="1"/>
      <c r="AJ237" s="1"/>
      <c r="AK237" s="1"/>
      <c r="AL237" s="1"/>
      <c r="AM237" s="86"/>
      <c r="AN237" s="1"/>
      <c r="AO237" s="1"/>
      <c r="AP237" s="1"/>
      <c r="AQ237" s="86"/>
      <c r="AR237" s="9"/>
      <c r="AS237" s="9"/>
      <c r="AT237" s="9"/>
      <c r="AU237" s="9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</row>
    <row r="238" spans="1:81" ht="18.75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86"/>
      <c r="T238" s="1"/>
      <c r="U238" s="1"/>
      <c r="V238" s="89"/>
      <c r="W238" s="3"/>
      <c r="X238" s="3"/>
      <c r="Y238" s="3"/>
      <c r="Z238" s="3"/>
      <c r="AA238" s="3"/>
      <c r="AB238" s="3"/>
      <c r="AC238" s="3"/>
      <c r="AD238" s="3"/>
      <c r="AE238" s="3"/>
      <c r="AF238" s="1"/>
      <c r="AG238" s="1"/>
      <c r="AH238" s="1"/>
      <c r="AI238" s="1"/>
      <c r="AJ238" s="1"/>
      <c r="AK238" s="1"/>
      <c r="AL238" s="1"/>
      <c r="AM238" s="86"/>
      <c r="AN238" s="1"/>
      <c r="AO238" s="1"/>
      <c r="AP238" s="1"/>
      <c r="AQ238" s="86"/>
      <c r="AR238" s="9"/>
      <c r="AS238" s="9"/>
      <c r="AT238" s="9"/>
      <c r="AU238" s="9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</row>
    <row r="239" spans="1:81" ht="18.75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86"/>
      <c r="T239" s="1"/>
      <c r="U239" s="1"/>
      <c r="V239" s="89"/>
      <c r="W239" s="3"/>
      <c r="X239" s="3"/>
      <c r="Y239" s="3"/>
      <c r="Z239" s="3"/>
      <c r="AA239" s="3"/>
      <c r="AB239" s="3"/>
      <c r="AC239" s="3"/>
      <c r="AD239" s="3"/>
      <c r="AE239" s="3"/>
      <c r="AF239" s="1"/>
      <c r="AG239" s="1"/>
      <c r="AH239" s="1"/>
      <c r="AI239" s="1"/>
      <c r="AJ239" s="1"/>
      <c r="AK239" s="1"/>
      <c r="AL239" s="1"/>
      <c r="AM239" s="86"/>
      <c r="AN239" s="1"/>
      <c r="AO239" s="1"/>
      <c r="AP239" s="1"/>
      <c r="AQ239" s="86"/>
      <c r="AR239" s="9"/>
      <c r="AS239" s="9"/>
      <c r="AT239" s="9"/>
      <c r="AU239" s="9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</row>
    <row r="240" spans="1:81" ht="18.75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86"/>
      <c r="T240" s="1"/>
      <c r="U240" s="1"/>
      <c r="V240" s="89"/>
      <c r="W240" s="3"/>
      <c r="X240" s="3"/>
      <c r="Y240" s="3"/>
      <c r="Z240" s="3"/>
      <c r="AA240" s="3"/>
      <c r="AB240" s="3"/>
      <c r="AC240" s="3"/>
      <c r="AD240" s="3"/>
      <c r="AE240" s="3"/>
      <c r="AF240" s="1"/>
      <c r="AG240" s="1"/>
      <c r="AH240" s="1"/>
      <c r="AI240" s="1"/>
      <c r="AJ240" s="1"/>
      <c r="AK240" s="1"/>
      <c r="AL240" s="1"/>
      <c r="AM240" s="86"/>
      <c r="AN240" s="1"/>
      <c r="AO240" s="1"/>
      <c r="AP240" s="1"/>
      <c r="AQ240" s="86"/>
      <c r="AR240" s="9"/>
      <c r="AS240" s="9"/>
      <c r="AT240" s="9"/>
      <c r="AU240" s="9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</row>
    <row r="241" spans="1:81" ht="18.75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86"/>
      <c r="T241" s="1"/>
      <c r="U241" s="1"/>
      <c r="V241" s="89"/>
      <c r="W241" s="3"/>
      <c r="X241" s="3"/>
      <c r="Y241" s="3"/>
      <c r="Z241" s="3"/>
      <c r="AA241" s="3"/>
      <c r="AB241" s="3"/>
      <c r="AC241" s="3"/>
      <c r="AD241" s="3"/>
      <c r="AE241" s="3"/>
      <c r="AF241" s="1"/>
      <c r="AG241" s="1"/>
      <c r="AH241" s="1"/>
      <c r="AI241" s="1"/>
      <c r="AJ241" s="1"/>
      <c r="AK241" s="1"/>
      <c r="AL241" s="1"/>
      <c r="AM241" s="86"/>
      <c r="AN241" s="1"/>
      <c r="AO241" s="1"/>
      <c r="AP241" s="1"/>
      <c r="AQ241" s="86"/>
      <c r="AR241" s="9"/>
      <c r="AS241" s="9"/>
      <c r="AT241" s="9"/>
      <c r="AU241" s="9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</row>
    <row r="242" spans="1:81" ht="18.75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86"/>
      <c r="T242" s="1"/>
      <c r="U242" s="1"/>
      <c r="V242" s="89"/>
      <c r="W242" s="3"/>
      <c r="X242" s="3"/>
      <c r="Y242" s="3"/>
      <c r="Z242" s="3"/>
      <c r="AA242" s="3"/>
      <c r="AB242" s="3"/>
      <c r="AC242" s="3"/>
      <c r="AD242" s="3"/>
      <c r="AE242" s="3"/>
      <c r="AF242" s="1"/>
      <c r="AG242" s="1"/>
      <c r="AH242" s="1"/>
      <c r="AI242" s="1"/>
      <c r="AJ242" s="1"/>
      <c r="AK242" s="1"/>
      <c r="AL242" s="1"/>
      <c r="AM242" s="86"/>
      <c r="AN242" s="1"/>
      <c r="AO242" s="1"/>
      <c r="AP242" s="1"/>
      <c r="AQ242" s="86"/>
      <c r="AR242" s="9"/>
      <c r="AS242" s="9"/>
      <c r="AT242" s="9"/>
      <c r="AU242" s="9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</row>
    <row r="243" spans="1:81" ht="18.75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86"/>
      <c r="T243" s="1"/>
      <c r="U243" s="1"/>
      <c r="V243" s="89"/>
      <c r="W243" s="3"/>
      <c r="X243" s="3"/>
      <c r="Y243" s="3"/>
      <c r="Z243" s="3"/>
      <c r="AA243" s="3"/>
      <c r="AB243" s="3"/>
      <c r="AC243" s="3"/>
      <c r="AD243" s="3"/>
      <c r="AE243" s="3"/>
      <c r="AF243" s="1"/>
      <c r="AG243" s="1"/>
      <c r="AH243" s="1"/>
      <c r="AI243" s="1"/>
      <c r="AJ243" s="1"/>
      <c r="AK243" s="1"/>
      <c r="AL243" s="1"/>
      <c r="AM243" s="86"/>
      <c r="AN243" s="1"/>
      <c r="AO243" s="1"/>
      <c r="AP243" s="1"/>
      <c r="AQ243" s="86"/>
      <c r="AR243" s="9"/>
      <c r="AS243" s="9"/>
      <c r="AT243" s="9"/>
      <c r="AU243" s="9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</row>
    <row r="244" spans="1:81" ht="18.75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86"/>
      <c r="T244" s="1"/>
      <c r="U244" s="1"/>
      <c r="V244" s="89"/>
      <c r="W244" s="3"/>
      <c r="X244" s="3"/>
      <c r="Y244" s="3"/>
      <c r="Z244" s="3"/>
      <c r="AA244" s="3"/>
      <c r="AB244" s="3"/>
      <c r="AC244" s="3"/>
      <c r="AD244" s="3"/>
      <c r="AE244" s="3"/>
      <c r="AF244" s="1"/>
      <c r="AG244" s="1"/>
      <c r="AH244" s="1"/>
      <c r="AI244" s="1"/>
      <c r="AJ244" s="1"/>
      <c r="AK244" s="1"/>
      <c r="AL244" s="1"/>
      <c r="AM244" s="86"/>
      <c r="AN244" s="1"/>
      <c r="AO244" s="1"/>
      <c r="AP244" s="1"/>
      <c r="AQ244" s="86"/>
      <c r="AR244" s="9"/>
      <c r="AS244" s="9"/>
      <c r="AT244" s="9"/>
      <c r="AU244" s="9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</row>
    <row r="245" spans="1:81" ht="18.75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86"/>
      <c r="T245" s="1"/>
      <c r="U245" s="1"/>
      <c r="V245" s="89"/>
      <c r="W245" s="3"/>
      <c r="X245" s="3"/>
      <c r="Y245" s="3"/>
      <c r="Z245" s="3"/>
      <c r="AA245" s="3"/>
      <c r="AB245" s="3"/>
      <c r="AC245" s="3"/>
      <c r="AD245" s="3"/>
      <c r="AE245" s="3"/>
      <c r="AF245" s="1"/>
      <c r="AG245" s="1"/>
      <c r="AH245" s="1"/>
      <c r="AI245" s="1"/>
      <c r="AJ245" s="1"/>
      <c r="AK245" s="1"/>
      <c r="AL245" s="1"/>
      <c r="AM245" s="86"/>
      <c r="AN245" s="1"/>
      <c r="AO245" s="1"/>
      <c r="AP245" s="1"/>
      <c r="AQ245" s="86"/>
      <c r="AR245" s="9"/>
      <c r="AS245" s="9"/>
      <c r="AT245" s="9"/>
      <c r="AU245" s="9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</row>
    <row r="246" spans="1:81" ht="18.75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86"/>
      <c r="T246" s="1"/>
      <c r="U246" s="1"/>
      <c r="V246" s="89"/>
      <c r="W246" s="3"/>
      <c r="X246" s="3"/>
      <c r="Y246" s="3"/>
      <c r="Z246" s="3"/>
      <c r="AA246" s="3"/>
      <c r="AB246" s="3"/>
      <c r="AC246" s="3"/>
      <c r="AD246" s="3"/>
      <c r="AE246" s="3"/>
      <c r="AF246" s="1"/>
      <c r="AG246" s="1"/>
      <c r="AH246" s="1"/>
      <c r="AI246" s="1"/>
      <c r="AJ246" s="1"/>
      <c r="AK246" s="1"/>
      <c r="AL246" s="1"/>
      <c r="AM246" s="86"/>
      <c r="AN246" s="1"/>
      <c r="AO246" s="1"/>
      <c r="AP246" s="1"/>
      <c r="AQ246" s="86"/>
      <c r="AR246" s="9"/>
      <c r="AS246" s="9"/>
      <c r="AT246" s="9"/>
      <c r="AU246" s="9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</row>
    <row r="247" spans="1:81" ht="18.75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86"/>
      <c r="T247" s="1"/>
      <c r="U247" s="1"/>
      <c r="V247" s="89"/>
      <c r="W247" s="3"/>
      <c r="X247" s="3"/>
      <c r="Y247" s="3"/>
      <c r="Z247" s="3"/>
      <c r="AA247" s="3"/>
      <c r="AB247" s="3"/>
      <c r="AC247" s="3"/>
      <c r="AD247" s="3"/>
      <c r="AE247" s="3"/>
      <c r="AF247" s="1"/>
      <c r="AG247" s="1"/>
      <c r="AH247" s="1"/>
      <c r="AI247" s="1"/>
      <c r="AJ247" s="1"/>
      <c r="AK247" s="1"/>
      <c r="AL247" s="1"/>
      <c r="AM247" s="86"/>
      <c r="AN247" s="1"/>
      <c r="AO247" s="1"/>
      <c r="AP247" s="1"/>
      <c r="AQ247" s="86"/>
      <c r="AR247" s="9"/>
      <c r="AS247" s="9"/>
      <c r="AT247" s="9"/>
      <c r="AU247" s="9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</row>
    <row r="248" spans="1:81" ht="18.75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86"/>
      <c r="T248" s="1"/>
      <c r="U248" s="1"/>
      <c r="V248" s="89"/>
      <c r="W248" s="3"/>
      <c r="X248" s="3"/>
      <c r="Y248" s="3"/>
      <c r="Z248" s="3"/>
      <c r="AA248" s="3"/>
      <c r="AB248" s="3"/>
      <c r="AC248" s="3"/>
      <c r="AD248" s="3"/>
      <c r="AE248" s="3"/>
      <c r="AF248" s="1"/>
      <c r="AG248" s="1"/>
      <c r="AH248" s="1"/>
      <c r="AI248" s="1"/>
      <c r="AJ248" s="1"/>
      <c r="AK248" s="1"/>
      <c r="AL248" s="1"/>
      <c r="AM248" s="86"/>
      <c r="AN248" s="1"/>
      <c r="AO248" s="1"/>
      <c r="AP248" s="1"/>
      <c r="AQ248" s="86"/>
      <c r="AR248" s="9"/>
      <c r="AS248" s="9"/>
      <c r="AT248" s="9"/>
      <c r="AU248" s="9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</row>
    <row r="249" spans="1:81" ht="18.75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86"/>
      <c r="T249" s="1"/>
      <c r="U249" s="1"/>
      <c r="V249" s="89"/>
      <c r="W249" s="3"/>
      <c r="X249" s="3"/>
      <c r="Y249" s="3"/>
      <c r="Z249" s="3"/>
      <c r="AA249" s="3"/>
      <c r="AB249" s="3"/>
      <c r="AC249" s="3"/>
      <c r="AD249" s="3"/>
      <c r="AE249" s="3"/>
      <c r="AF249" s="1"/>
      <c r="AG249" s="1"/>
      <c r="AH249" s="1"/>
      <c r="AI249" s="1"/>
      <c r="AJ249" s="1"/>
      <c r="AK249" s="1"/>
      <c r="AL249" s="1"/>
      <c r="AM249" s="86"/>
      <c r="AN249" s="1"/>
      <c r="AO249" s="1"/>
      <c r="AP249" s="1"/>
      <c r="AQ249" s="86"/>
      <c r="AR249" s="9"/>
      <c r="AS249" s="9"/>
      <c r="AT249" s="9"/>
      <c r="AU249" s="9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</row>
    <row r="250" spans="1:81" ht="18.75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86"/>
      <c r="T250" s="1"/>
      <c r="U250" s="1"/>
      <c r="V250" s="89"/>
      <c r="W250" s="3"/>
      <c r="X250" s="3"/>
      <c r="Y250" s="3"/>
      <c r="Z250" s="3"/>
      <c r="AA250" s="3"/>
      <c r="AB250" s="3"/>
      <c r="AC250" s="3"/>
      <c r="AD250" s="3"/>
      <c r="AE250" s="3"/>
      <c r="AF250" s="1"/>
      <c r="AG250" s="1"/>
      <c r="AH250" s="1"/>
      <c r="AI250" s="1"/>
      <c r="AJ250" s="1"/>
      <c r="AK250" s="1"/>
      <c r="AL250" s="1"/>
      <c r="AM250" s="86"/>
      <c r="AN250" s="1"/>
      <c r="AO250" s="1"/>
      <c r="AP250" s="1"/>
      <c r="AQ250" s="86"/>
      <c r="AR250" s="9"/>
      <c r="AS250" s="9"/>
      <c r="AT250" s="9"/>
      <c r="AU250" s="9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</row>
    <row r="251" spans="1:81" ht="18.75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86"/>
      <c r="T251" s="1"/>
      <c r="U251" s="1"/>
      <c r="V251" s="89"/>
      <c r="W251" s="3"/>
      <c r="X251" s="3"/>
      <c r="Y251" s="3"/>
      <c r="Z251" s="3"/>
      <c r="AA251" s="3"/>
      <c r="AB251" s="3"/>
      <c r="AC251" s="3"/>
      <c r="AD251" s="3"/>
      <c r="AE251" s="3"/>
      <c r="AF251" s="1"/>
      <c r="AG251" s="1"/>
      <c r="AH251" s="1"/>
      <c r="AI251" s="1"/>
      <c r="AJ251" s="1"/>
      <c r="AK251" s="1"/>
      <c r="AL251" s="1"/>
      <c r="AM251" s="86"/>
      <c r="AN251" s="1"/>
      <c r="AO251" s="1"/>
      <c r="AP251" s="1"/>
      <c r="AQ251" s="86"/>
      <c r="AR251" s="9"/>
      <c r="AS251" s="9"/>
      <c r="AT251" s="9"/>
      <c r="AU251" s="9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</row>
    <row r="252" spans="1:81" ht="18.75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86"/>
      <c r="T252" s="1"/>
      <c r="U252" s="1"/>
      <c r="V252" s="89"/>
      <c r="W252" s="3"/>
      <c r="X252" s="3"/>
      <c r="Y252" s="3"/>
      <c r="Z252" s="3"/>
      <c r="AA252" s="3"/>
      <c r="AB252" s="3"/>
      <c r="AC252" s="3"/>
      <c r="AD252" s="3"/>
      <c r="AE252" s="3"/>
      <c r="AF252" s="1"/>
      <c r="AG252" s="1"/>
      <c r="AH252" s="1"/>
      <c r="AI252" s="1"/>
      <c r="AJ252" s="1"/>
      <c r="AK252" s="1"/>
      <c r="AL252" s="1"/>
      <c r="AM252" s="86"/>
      <c r="AN252" s="1"/>
      <c r="AO252" s="1"/>
      <c r="AP252" s="1"/>
      <c r="AQ252" s="86"/>
      <c r="AR252" s="9"/>
      <c r="AS252" s="9"/>
      <c r="AT252" s="9"/>
      <c r="AU252" s="9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</row>
    <row r="253" spans="1:81" ht="18.75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86"/>
      <c r="T253" s="1"/>
      <c r="U253" s="1"/>
      <c r="V253" s="89"/>
      <c r="W253" s="3"/>
      <c r="X253" s="3"/>
      <c r="Y253" s="3"/>
      <c r="Z253" s="3"/>
      <c r="AA253" s="3"/>
      <c r="AB253" s="3"/>
      <c r="AC253" s="3"/>
      <c r="AD253" s="3"/>
      <c r="AE253" s="3"/>
      <c r="AF253" s="1"/>
      <c r="AG253" s="1"/>
      <c r="AH253" s="1"/>
      <c r="AI253" s="1"/>
      <c r="AJ253" s="1"/>
      <c r="AK253" s="1"/>
      <c r="AL253" s="1"/>
      <c r="AM253" s="86"/>
      <c r="AN253" s="1"/>
      <c r="AO253" s="1"/>
      <c r="AP253" s="1"/>
      <c r="AQ253" s="86"/>
      <c r="AR253" s="9"/>
      <c r="AS253" s="9"/>
      <c r="AT253" s="9"/>
      <c r="AU253" s="9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</row>
    <row r="254" spans="1:81" ht="18.75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86"/>
      <c r="T254" s="1"/>
      <c r="U254" s="1"/>
      <c r="V254" s="89"/>
      <c r="W254" s="3"/>
      <c r="X254" s="3"/>
      <c r="Y254" s="3"/>
      <c r="Z254" s="3"/>
      <c r="AA254" s="3"/>
      <c r="AB254" s="3"/>
      <c r="AC254" s="3"/>
      <c r="AD254" s="3"/>
      <c r="AE254" s="3"/>
      <c r="AF254" s="1"/>
      <c r="AG254" s="1"/>
      <c r="AH254" s="1"/>
      <c r="AI254" s="1"/>
      <c r="AJ254" s="1"/>
      <c r="AK254" s="1"/>
      <c r="AL254" s="1"/>
      <c r="AM254" s="86"/>
      <c r="AN254" s="1"/>
      <c r="AO254" s="1"/>
      <c r="AP254" s="1"/>
      <c r="AQ254" s="86"/>
      <c r="AR254" s="9"/>
      <c r="AS254" s="9"/>
      <c r="AT254" s="9"/>
      <c r="AU254" s="9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</row>
    <row r="255" spans="1:81" ht="18.75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86"/>
      <c r="T255" s="1"/>
      <c r="U255" s="1"/>
      <c r="V255" s="89"/>
      <c r="W255" s="3"/>
      <c r="X255" s="3"/>
      <c r="Y255" s="3"/>
      <c r="Z255" s="3"/>
      <c r="AA255" s="3"/>
      <c r="AB255" s="3"/>
      <c r="AC255" s="3"/>
      <c r="AD255" s="3"/>
      <c r="AE255" s="3"/>
      <c r="AF255" s="1"/>
      <c r="AG255" s="1"/>
      <c r="AH255" s="1"/>
      <c r="AI255" s="1"/>
      <c r="AJ255" s="1"/>
      <c r="AK255" s="1"/>
      <c r="AL255" s="1"/>
      <c r="AM255" s="86"/>
      <c r="AN255" s="1"/>
      <c r="AO255" s="1"/>
      <c r="AP255" s="1"/>
      <c r="AQ255" s="86"/>
      <c r="AR255" s="9"/>
      <c r="AS255" s="9"/>
      <c r="AT255" s="9"/>
      <c r="AU255" s="9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</row>
    <row r="256" spans="1:81" ht="18.75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86"/>
      <c r="T256" s="1"/>
      <c r="U256" s="1"/>
      <c r="V256" s="89"/>
      <c r="W256" s="3"/>
      <c r="X256" s="3"/>
      <c r="Y256" s="3"/>
      <c r="Z256" s="3"/>
      <c r="AA256" s="3"/>
      <c r="AB256" s="3"/>
      <c r="AC256" s="3"/>
      <c r="AD256" s="3"/>
      <c r="AE256" s="3"/>
      <c r="AF256" s="1"/>
      <c r="AG256" s="1"/>
      <c r="AH256" s="1"/>
      <c r="AI256" s="1"/>
      <c r="AJ256" s="1"/>
      <c r="AK256" s="1"/>
      <c r="AL256" s="1"/>
      <c r="AM256" s="86"/>
      <c r="AN256" s="1"/>
      <c r="AO256" s="1"/>
      <c r="AP256" s="1"/>
      <c r="AQ256" s="86"/>
      <c r="AR256" s="9"/>
      <c r="AS256" s="9"/>
      <c r="AT256" s="9"/>
      <c r="AU256" s="9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</row>
    <row r="257" spans="1:81" ht="18.75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86"/>
      <c r="T257" s="1"/>
      <c r="U257" s="1"/>
      <c r="V257" s="89"/>
      <c r="W257" s="3"/>
      <c r="X257" s="3"/>
      <c r="Y257" s="3"/>
      <c r="Z257" s="3"/>
      <c r="AA257" s="3"/>
      <c r="AB257" s="3"/>
      <c r="AC257" s="3"/>
      <c r="AD257" s="3"/>
      <c r="AE257" s="3"/>
      <c r="AF257" s="1"/>
      <c r="AG257" s="1"/>
      <c r="AH257" s="1"/>
      <c r="AI257" s="1"/>
      <c r="AJ257" s="1"/>
      <c r="AK257" s="1"/>
      <c r="AL257" s="1"/>
      <c r="AM257" s="86"/>
      <c r="AN257" s="1"/>
      <c r="AO257" s="1"/>
      <c r="AP257" s="1"/>
      <c r="AQ257" s="86"/>
      <c r="AR257" s="9"/>
      <c r="AS257" s="9"/>
      <c r="AT257" s="9"/>
      <c r="AU257" s="9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</row>
    <row r="258" spans="1:81" ht="18.75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86"/>
      <c r="T258" s="1"/>
      <c r="U258" s="1"/>
      <c r="V258" s="89"/>
      <c r="W258" s="3"/>
      <c r="X258" s="3"/>
      <c r="Y258" s="3"/>
      <c r="Z258" s="3"/>
      <c r="AA258" s="3"/>
      <c r="AB258" s="3"/>
      <c r="AC258" s="3"/>
      <c r="AD258" s="3"/>
      <c r="AE258" s="3"/>
      <c r="AF258" s="1"/>
      <c r="AG258" s="1"/>
      <c r="AH258" s="1"/>
      <c r="AI258" s="1"/>
      <c r="AJ258" s="1"/>
      <c r="AK258" s="1"/>
      <c r="AL258" s="1"/>
      <c r="AM258" s="86"/>
      <c r="AN258" s="1"/>
      <c r="AO258" s="1"/>
      <c r="AP258" s="1"/>
      <c r="AQ258" s="86"/>
      <c r="AR258" s="9"/>
      <c r="AS258" s="9"/>
      <c r="AT258" s="9"/>
      <c r="AU258" s="9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</row>
    <row r="259" spans="1:81" ht="18.75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86"/>
      <c r="T259" s="1"/>
      <c r="U259" s="1"/>
      <c r="V259" s="89"/>
      <c r="W259" s="3"/>
      <c r="X259" s="3"/>
      <c r="Y259" s="3"/>
      <c r="Z259" s="3"/>
      <c r="AA259" s="3"/>
      <c r="AB259" s="3"/>
      <c r="AC259" s="3"/>
      <c r="AD259" s="3"/>
      <c r="AE259" s="3"/>
      <c r="AF259" s="1"/>
      <c r="AG259" s="1"/>
      <c r="AH259" s="1"/>
      <c r="AI259" s="1"/>
      <c r="AJ259" s="1"/>
      <c r="AK259" s="1"/>
      <c r="AL259" s="1"/>
      <c r="AM259" s="86"/>
      <c r="AN259" s="1"/>
      <c r="AO259" s="1"/>
      <c r="AP259" s="1"/>
      <c r="AQ259" s="86"/>
      <c r="AR259" s="9"/>
      <c r="AS259" s="9"/>
      <c r="AT259" s="9"/>
      <c r="AU259" s="9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</row>
    <row r="260" spans="1:81" ht="18.75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86"/>
      <c r="T260" s="1"/>
      <c r="U260" s="1"/>
      <c r="V260" s="89"/>
      <c r="W260" s="3"/>
      <c r="X260" s="3"/>
      <c r="Y260" s="3"/>
      <c r="Z260" s="3"/>
      <c r="AA260" s="3"/>
      <c r="AB260" s="3"/>
      <c r="AC260" s="3"/>
      <c r="AD260" s="3"/>
      <c r="AE260" s="3"/>
      <c r="AF260" s="1"/>
      <c r="AG260" s="1"/>
      <c r="AH260" s="1"/>
      <c r="AI260" s="1"/>
      <c r="AJ260" s="1"/>
      <c r="AK260" s="1"/>
      <c r="AL260" s="1"/>
      <c r="AM260" s="86"/>
      <c r="AN260" s="1"/>
      <c r="AO260" s="1"/>
      <c r="AP260" s="1"/>
      <c r="AQ260" s="86"/>
      <c r="AR260" s="9"/>
      <c r="AS260" s="9"/>
      <c r="AT260" s="9"/>
      <c r="AU260" s="9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</row>
    <row r="261" spans="1:81" ht="18.75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86"/>
      <c r="T261" s="1"/>
      <c r="U261" s="1"/>
      <c r="V261" s="89"/>
      <c r="W261" s="3"/>
      <c r="X261" s="3"/>
      <c r="Y261" s="3"/>
      <c r="Z261" s="3"/>
      <c r="AA261" s="3"/>
      <c r="AB261" s="3"/>
      <c r="AC261" s="3"/>
      <c r="AD261" s="3"/>
      <c r="AE261" s="3"/>
      <c r="AF261" s="1"/>
      <c r="AG261" s="1"/>
      <c r="AH261" s="1"/>
      <c r="AI261" s="1"/>
      <c r="AJ261" s="1"/>
      <c r="AK261" s="1"/>
      <c r="AL261" s="1"/>
      <c r="AM261" s="86"/>
      <c r="AN261" s="1"/>
      <c r="AO261" s="1"/>
      <c r="AP261" s="1"/>
      <c r="AQ261" s="86"/>
      <c r="AR261" s="9"/>
      <c r="AS261" s="9"/>
      <c r="AT261" s="9"/>
      <c r="AU261" s="9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</row>
    <row r="262" spans="1:81" ht="18.75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86"/>
      <c r="T262" s="1"/>
      <c r="U262" s="1"/>
      <c r="V262" s="89"/>
      <c r="W262" s="3"/>
      <c r="X262" s="3"/>
      <c r="Y262" s="3"/>
      <c r="Z262" s="3"/>
      <c r="AA262" s="3"/>
      <c r="AB262" s="3"/>
      <c r="AC262" s="3"/>
      <c r="AD262" s="3"/>
      <c r="AE262" s="3"/>
      <c r="AF262" s="1"/>
      <c r="AG262" s="1"/>
      <c r="AH262" s="1"/>
      <c r="AI262" s="1"/>
      <c r="AJ262" s="1"/>
      <c r="AK262" s="1"/>
      <c r="AL262" s="1"/>
      <c r="AM262" s="86"/>
      <c r="AN262" s="1"/>
      <c r="AO262" s="1"/>
      <c r="AP262" s="1"/>
      <c r="AQ262" s="86"/>
      <c r="AR262" s="9"/>
      <c r="AS262" s="9"/>
      <c r="AT262" s="9"/>
      <c r="AU262" s="9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</row>
    <row r="263" spans="1:81" ht="18.75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86"/>
      <c r="T263" s="1"/>
      <c r="U263" s="1"/>
      <c r="V263" s="89"/>
      <c r="W263" s="3"/>
      <c r="X263" s="3"/>
      <c r="Y263" s="3"/>
      <c r="Z263" s="3"/>
      <c r="AA263" s="3"/>
      <c r="AB263" s="3"/>
      <c r="AC263" s="3"/>
      <c r="AD263" s="3"/>
      <c r="AE263" s="3"/>
      <c r="AF263" s="1"/>
      <c r="AG263" s="1"/>
      <c r="AH263" s="1"/>
      <c r="AI263" s="1"/>
      <c r="AJ263" s="1"/>
      <c r="AK263" s="1"/>
      <c r="AL263" s="1"/>
      <c r="AM263" s="86"/>
      <c r="AN263" s="1"/>
      <c r="AO263" s="1"/>
      <c r="AP263" s="1"/>
      <c r="AQ263" s="86"/>
      <c r="AR263" s="9"/>
      <c r="AS263" s="9"/>
      <c r="AT263" s="9"/>
      <c r="AU263" s="9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</row>
    <row r="264" spans="1:81" ht="18.75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86"/>
      <c r="T264" s="1"/>
      <c r="U264" s="1"/>
      <c r="V264" s="89"/>
      <c r="W264" s="3"/>
      <c r="X264" s="3"/>
      <c r="Y264" s="3"/>
      <c r="Z264" s="3"/>
      <c r="AA264" s="3"/>
      <c r="AB264" s="3"/>
      <c r="AC264" s="3"/>
      <c r="AD264" s="3"/>
      <c r="AE264" s="3"/>
      <c r="AF264" s="1"/>
      <c r="AG264" s="1"/>
      <c r="AH264" s="1"/>
      <c r="AI264" s="1"/>
      <c r="AJ264" s="1"/>
      <c r="AK264" s="1"/>
      <c r="AL264" s="1"/>
      <c r="AM264" s="86"/>
      <c r="AN264" s="1"/>
      <c r="AO264" s="1"/>
      <c r="AP264" s="1"/>
      <c r="AQ264" s="86"/>
      <c r="AR264" s="9"/>
      <c r="AS264" s="9"/>
      <c r="AT264" s="9"/>
      <c r="AU264" s="9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</row>
    <row r="265" spans="1:81" ht="18.75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86"/>
      <c r="T265" s="1"/>
      <c r="U265" s="1"/>
      <c r="V265" s="89"/>
      <c r="W265" s="3"/>
      <c r="X265" s="3"/>
      <c r="Y265" s="3"/>
      <c r="Z265" s="3"/>
      <c r="AA265" s="3"/>
      <c r="AB265" s="3"/>
      <c r="AC265" s="3"/>
      <c r="AD265" s="3"/>
      <c r="AE265" s="3"/>
      <c r="AF265" s="1"/>
      <c r="AG265" s="1"/>
      <c r="AH265" s="1"/>
      <c r="AI265" s="1"/>
      <c r="AJ265" s="1"/>
      <c r="AK265" s="1"/>
      <c r="AL265" s="1"/>
      <c r="AM265" s="86"/>
      <c r="AN265" s="1"/>
      <c r="AO265" s="1"/>
      <c r="AP265" s="1"/>
      <c r="AQ265" s="86"/>
      <c r="AR265" s="9"/>
      <c r="AS265" s="9"/>
      <c r="AT265" s="9"/>
      <c r="AU265" s="9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</row>
    <row r="266" spans="1:81" ht="18.75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86"/>
      <c r="T266" s="1"/>
      <c r="U266" s="1"/>
      <c r="V266" s="89"/>
      <c r="W266" s="3"/>
      <c r="X266" s="3"/>
      <c r="Y266" s="3"/>
      <c r="Z266" s="3"/>
      <c r="AA266" s="3"/>
      <c r="AB266" s="3"/>
      <c r="AC266" s="3"/>
      <c r="AD266" s="3"/>
      <c r="AE266" s="3"/>
      <c r="AF266" s="1"/>
      <c r="AG266" s="1"/>
      <c r="AH266" s="1"/>
      <c r="AI266" s="1"/>
      <c r="AJ266" s="1"/>
      <c r="AK266" s="1"/>
      <c r="AL266" s="1"/>
      <c r="AM266" s="86"/>
      <c r="AN266" s="1"/>
      <c r="AO266" s="1"/>
      <c r="AP266" s="1"/>
      <c r="AQ266" s="86"/>
      <c r="AR266" s="9"/>
      <c r="AS266" s="9"/>
      <c r="AT266" s="9"/>
      <c r="AU266" s="9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</row>
    <row r="267" spans="1:81" ht="18.75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86"/>
      <c r="T267" s="1"/>
      <c r="U267" s="1"/>
      <c r="V267" s="89"/>
      <c r="W267" s="3"/>
      <c r="X267" s="3"/>
      <c r="Y267" s="3"/>
      <c r="Z267" s="3"/>
      <c r="AA267" s="3"/>
      <c r="AB267" s="3"/>
      <c r="AC267" s="3"/>
      <c r="AD267" s="3"/>
      <c r="AE267" s="3"/>
      <c r="AF267" s="1"/>
      <c r="AG267" s="1"/>
      <c r="AH267" s="1"/>
      <c r="AI267" s="1"/>
      <c r="AJ267" s="1"/>
      <c r="AK267" s="1"/>
      <c r="AL267" s="1"/>
      <c r="AM267" s="86"/>
      <c r="AN267" s="1"/>
      <c r="AO267" s="1"/>
      <c r="AP267" s="1"/>
      <c r="AQ267" s="86"/>
      <c r="AR267" s="9"/>
      <c r="AS267" s="9"/>
      <c r="AT267" s="9"/>
      <c r="AU267" s="9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1"/>
      <c r="CB267" s="1"/>
      <c r="CC267" s="1"/>
    </row>
    <row r="268" spans="1:81" ht="18.75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86"/>
      <c r="T268" s="1"/>
      <c r="U268" s="1"/>
      <c r="V268" s="89"/>
      <c r="W268" s="3"/>
      <c r="X268" s="3"/>
      <c r="Y268" s="3"/>
      <c r="Z268" s="3"/>
      <c r="AA268" s="3"/>
      <c r="AB268" s="3"/>
      <c r="AC268" s="3"/>
      <c r="AD268" s="3"/>
      <c r="AE268" s="3"/>
      <c r="AF268" s="1"/>
      <c r="AG268" s="1"/>
      <c r="AH268" s="1"/>
      <c r="AI268" s="1"/>
      <c r="AJ268" s="1"/>
      <c r="AK268" s="1"/>
      <c r="AL268" s="1"/>
      <c r="AM268" s="86"/>
      <c r="AN268" s="1"/>
      <c r="AO268" s="1"/>
      <c r="AP268" s="1"/>
      <c r="AQ268" s="86"/>
      <c r="AR268" s="9"/>
      <c r="AS268" s="9"/>
      <c r="AT268" s="9"/>
      <c r="AU268" s="9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"/>
      <c r="CB268" s="1"/>
      <c r="CC268" s="1"/>
    </row>
    <row r="269" spans="1:81" ht="18.75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86"/>
      <c r="T269" s="1"/>
      <c r="U269" s="1"/>
      <c r="V269" s="89"/>
      <c r="W269" s="3"/>
      <c r="X269" s="3"/>
      <c r="Y269" s="3"/>
      <c r="Z269" s="3"/>
      <c r="AA269" s="3"/>
      <c r="AB269" s="3"/>
      <c r="AC269" s="3"/>
      <c r="AD269" s="3"/>
      <c r="AE269" s="3"/>
      <c r="AF269" s="1"/>
      <c r="AG269" s="1"/>
      <c r="AH269" s="1"/>
      <c r="AI269" s="1"/>
      <c r="AJ269" s="1"/>
      <c r="AK269" s="1"/>
      <c r="AL269" s="1"/>
      <c r="AM269" s="86"/>
      <c r="AN269" s="1"/>
      <c r="AO269" s="1"/>
      <c r="AP269" s="1"/>
      <c r="AQ269" s="86"/>
      <c r="AR269" s="9"/>
      <c r="AS269" s="9"/>
      <c r="AT269" s="9"/>
      <c r="AU269" s="9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  <c r="BN269" s="1"/>
      <c r="BO269" s="1"/>
      <c r="BP269" s="1"/>
      <c r="BQ269" s="1"/>
      <c r="BR269" s="1"/>
      <c r="BS269" s="1"/>
      <c r="BT269" s="1"/>
      <c r="BU269" s="1"/>
      <c r="BV269" s="1"/>
      <c r="BW269" s="1"/>
      <c r="BX269" s="1"/>
      <c r="BY269" s="1"/>
      <c r="BZ269" s="1"/>
      <c r="CA269" s="1"/>
      <c r="CB269" s="1"/>
      <c r="CC269" s="1"/>
    </row>
    <row r="270" spans="1:81" ht="18.75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86"/>
      <c r="T270" s="1"/>
      <c r="U270" s="1"/>
      <c r="V270" s="89"/>
      <c r="W270" s="3"/>
      <c r="X270" s="3"/>
      <c r="Y270" s="3"/>
      <c r="Z270" s="3"/>
      <c r="AA270" s="3"/>
      <c r="AB270" s="3"/>
      <c r="AC270" s="3"/>
      <c r="AD270" s="3"/>
      <c r="AE270" s="3"/>
      <c r="AF270" s="1"/>
      <c r="AG270" s="1"/>
      <c r="AH270" s="1"/>
      <c r="AI270" s="1"/>
      <c r="AJ270" s="1"/>
      <c r="AK270" s="1"/>
      <c r="AL270" s="1"/>
      <c r="AM270" s="86"/>
      <c r="AN270" s="1"/>
      <c r="AO270" s="1"/>
      <c r="AP270" s="1"/>
      <c r="AQ270" s="86"/>
      <c r="AR270" s="9"/>
      <c r="AS270" s="9"/>
      <c r="AT270" s="9"/>
      <c r="AU270" s="9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"/>
      <c r="CA270" s="1"/>
      <c r="CB270" s="1"/>
      <c r="CC270" s="1"/>
    </row>
    <row r="271" spans="1:81" ht="18.75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86"/>
      <c r="T271" s="1"/>
      <c r="U271" s="1"/>
      <c r="V271" s="89"/>
      <c r="W271" s="3"/>
      <c r="X271" s="3"/>
      <c r="Y271" s="3"/>
      <c r="Z271" s="3"/>
      <c r="AA271" s="3"/>
      <c r="AB271" s="3"/>
      <c r="AC271" s="3"/>
      <c r="AD271" s="3"/>
      <c r="AE271" s="3"/>
      <c r="AF271" s="1"/>
      <c r="AG271" s="1"/>
      <c r="AH271" s="1"/>
      <c r="AI271" s="1"/>
      <c r="AJ271" s="1"/>
      <c r="AK271" s="1"/>
      <c r="AL271" s="1"/>
      <c r="AM271" s="86"/>
      <c r="AN271" s="1"/>
      <c r="AO271" s="1"/>
      <c r="AP271" s="1"/>
      <c r="AQ271" s="86"/>
      <c r="AR271" s="9"/>
      <c r="AS271" s="9"/>
      <c r="AT271" s="9"/>
      <c r="AU271" s="9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"/>
      <c r="CB271" s="1"/>
      <c r="CC271" s="1"/>
    </row>
    <row r="272" spans="1:81" ht="18.75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86"/>
      <c r="T272" s="1"/>
      <c r="U272" s="1"/>
      <c r="V272" s="89"/>
      <c r="W272" s="3"/>
      <c r="X272" s="3"/>
      <c r="Y272" s="3"/>
      <c r="Z272" s="3"/>
      <c r="AA272" s="3"/>
      <c r="AB272" s="3"/>
      <c r="AC272" s="3"/>
      <c r="AD272" s="3"/>
      <c r="AE272" s="3"/>
      <c r="AF272" s="1"/>
      <c r="AG272" s="1"/>
      <c r="AH272" s="1"/>
      <c r="AI272" s="1"/>
      <c r="AJ272" s="1"/>
      <c r="AK272" s="1"/>
      <c r="AL272" s="1"/>
      <c r="AM272" s="86"/>
      <c r="AN272" s="1"/>
      <c r="AO272" s="1"/>
      <c r="AP272" s="1"/>
      <c r="AQ272" s="86"/>
      <c r="AR272" s="9"/>
      <c r="AS272" s="9"/>
      <c r="AT272" s="9"/>
      <c r="AU272" s="9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"/>
      <c r="CA272" s="1"/>
      <c r="CB272" s="1"/>
      <c r="CC272" s="1"/>
    </row>
    <row r="273" spans="1:81" ht="18.75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86"/>
      <c r="T273" s="1"/>
      <c r="U273" s="1"/>
      <c r="V273" s="89"/>
      <c r="W273" s="3"/>
      <c r="X273" s="3"/>
      <c r="Y273" s="3"/>
      <c r="Z273" s="3"/>
      <c r="AA273" s="3"/>
      <c r="AB273" s="3"/>
      <c r="AC273" s="3"/>
      <c r="AD273" s="3"/>
      <c r="AE273" s="3"/>
      <c r="AF273" s="1"/>
      <c r="AG273" s="1"/>
      <c r="AH273" s="1"/>
      <c r="AI273" s="1"/>
      <c r="AJ273" s="1"/>
      <c r="AK273" s="1"/>
      <c r="AL273" s="1"/>
      <c r="AM273" s="86"/>
      <c r="AN273" s="1"/>
      <c r="AO273" s="1"/>
      <c r="AP273" s="1"/>
      <c r="AQ273" s="86"/>
      <c r="AR273" s="9"/>
      <c r="AS273" s="9"/>
      <c r="AT273" s="9"/>
      <c r="AU273" s="9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"/>
      <c r="CA273" s="1"/>
      <c r="CB273" s="1"/>
      <c r="CC273" s="1"/>
    </row>
    <row r="274" spans="1:81" ht="18.75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86"/>
      <c r="T274" s="1"/>
      <c r="U274" s="1"/>
      <c r="V274" s="89"/>
      <c r="W274" s="3"/>
      <c r="X274" s="3"/>
      <c r="Y274" s="3"/>
      <c r="Z274" s="3"/>
      <c r="AA274" s="3"/>
      <c r="AB274" s="3"/>
      <c r="AC274" s="3"/>
      <c r="AD274" s="3"/>
      <c r="AE274" s="3"/>
      <c r="AF274" s="1"/>
      <c r="AG274" s="1"/>
      <c r="AH274" s="1"/>
      <c r="AI274" s="1"/>
      <c r="AJ274" s="1"/>
      <c r="AK274" s="1"/>
      <c r="AL274" s="1"/>
      <c r="AM274" s="86"/>
      <c r="AN274" s="1"/>
      <c r="AO274" s="1"/>
      <c r="AP274" s="1"/>
      <c r="AQ274" s="86"/>
      <c r="AR274" s="9"/>
      <c r="AS274" s="9"/>
      <c r="AT274" s="9"/>
      <c r="AU274" s="9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  <c r="BO274" s="1"/>
      <c r="BP274" s="1"/>
      <c r="BQ274" s="1"/>
      <c r="BR274" s="1"/>
      <c r="BS274" s="1"/>
      <c r="BT274" s="1"/>
      <c r="BU274" s="1"/>
      <c r="BV274" s="1"/>
      <c r="BW274" s="1"/>
      <c r="BX274" s="1"/>
      <c r="BY274" s="1"/>
      <c r="BZ274" s="1"/>
      <c r="CA274" s="1"/>
      <c r="CB274" s="1"/>
      <c r="CC274" s="1"/>
    </row>
    <row r="275" spans="1:81" ht="18.75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86"/>
      <c r="T275" s="1"/>
      <c r="U275" s="1"/>
      <c r="V275" s="89"/>
      <c r="W275" s="3"/>
      <c r="X275" s="3"/>
      <c r="Y275" s="3"/>
      <c r="Z275" s="3"/>
      <c r="AA275" s="3"/>
      <c r="AB275" s="3"/>
      <c r="AC275" s="3"/>
      <c r="AD275" s="3"/>
      <c r="AE275" s="3"/>
      <c r="AF275" s="1"/>
      <c r="AG275" s="1"/>
      <c r="AH275" s="1"/>
      <c r="AI275" s="1"/>
      <c r="AJ275" s="1"/>
      <c r="AK275" s="1"/>
      <c r="AL275" s="1"/>
      <c r="AM275" s="86"/>
      <c r="AN275" s="1"/>
      <c r="AO275" s="1"/>
      <c r="AP275" s="1"/>
      <c r="AQ275" s="86"/>
      <c r="AR275" s="9"/>
      <c r="AS275" s="9"/>
      <c r="AT275" s="9"/>
      <c r="AU275" s="9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"/>
      <c r="CA275" s="1"/>
      <c r="CB275" s="1"/>
      <c r="CC275" s="1"/>
    </row>
    <row r="276" spans="1:81" ht="18.75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86"/>
      <c r="T276" s="1"/>
      <c r="U276" s="1"/>
      <c r="V276" s="89"/>
      <c r="W276" s="3"/>
      <c r="X276" s="3"/>
      <c r="Y276" s="3"/>
      <c r="Z276" s="3"/>
      <c r="AA276" s="3"/>
      <c r="AB276" s="3"/>
      <c r="AC276" s="3"/>
      <c r="AD276" s="3"/>
      <c r="AE276" s="3"/>
      <c r="AF276" s="1"/>
      <c r="AG276" s="1"/>
      <c r="AH276" s="1"/>
      <c r="AI276" s="1"/>
      <c r="AJ276" s="1"/>
      <c r="AK276" s="1"/>
      <c r="AL276" s="1"/>
      <c r="AM276" s="86"/>
      <c r="AN276" s="1"/>
      <c r="AO276" s="1"/>
      <c r="AP276" s="1"/>
      <c r="AQ276" s="86"/>
      <c r="AR276" s="9"/>
      <c r="AS276" s="9"/>
      <c r="AT276" s="9"/>
      <c r="AU276" s="9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"/>
      <c r="CA276" s="1"/>
      <c r="CB276" s="1"/>
      <c r="CC276" s="1"/>
    </row>
    <row r="277" spans="1:81" ht="18.75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86"/>
      <c r="T277" s="1"/>
      <c r="U277" s="1"/>
      <c r="V277" s="89"/>
      <c r="W277" s="3"/>
      <c r="X277" s="3"/>
      <c r="Y277" s="3"/>
      <c r="Z277" s="3"/>
      <c r="AA277" s="3"/>
      <c r="AB277" s="3"/>
      <c r="AC277" s="3"/>
      <c r="AD277" s="3"/>
      <c r="AE277" s="3"/>
      <c r="AF277" s="1"/>
      <c r="AG277" s="1"/>
      <c r="AH277" s="1"/>
      <c r="AI277" s="1"/>
      <c r="AJ277" s="1"/>
      <c r="AK277" s="1"/>
      <c r="AL277" s="1"/>
      <c r="AM277" s="86"/>
      <c r="AN277" s="1"/>
      <c r="AO277" s="1"/>
      <c r="AP277" s="1"/>
      <c r="AQ277" s="86"/>
      <c r="AR277" s="9"/>
      <c r="AS277" s="9"/>
      <c r="AT277" s="9"/>
      <c r="AU277" s="9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"/>
      <c r="CA277" s="1"/>
      <c r="CB277" s="1"/>
      <c r="CC277" s="1"/>
    </row>
    <row r="278" spans="1:81" ht="18.75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86"/>
      <c r="T278" s="1"/>
      <c r="U278" s="1"/>
      <c r="V278" s="89"/>
      <c r="W278" s="3"/>
      <c r="X278" s="3"/>
      <c r="Y278" s="3"/>
      <c r="Z278" s="3"/>
      <c r="AA278" s="3"/>
      <c r="AB278" s="3"/>
      <c r="AC278" s="3"/>
      <c r="AD278" s="3"/>
      <c r="AE278" s="3"/>
      <c r="AF278" s="1"/>
      <c r="AG278" s="1"/>
      <c r="AH278" s="1"/>
      <c r="AI278" s="1"/>
      <c r="AJ278" s="1"/>
      <c r="AK278" s="1"/>
      <c r="AL278" s="1"/>
      <c r="AM278" s="86"/>
      <c r="AN278" s="1"/>
      <c r="AO278" s="1"/>
      <c r="AP278" s="1"/>
      <c r="AQ278" s="86"/>
      <c r="AR278" s="9"/>
      <c r="AS278" s="9"/>
      <c r="AT278" s="9"/>
      <c r="AU278" s="9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  <c r="BY278" s="1"/>
      <c r="BZ278" s="1"/>
      <c r="CA278" s="1"/>
      <c r="CB278" s="1"/>
      <c r="CC278" s="1"/>
    </row>
    <row r="279" spans="1:81" ht="18.75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86"/>
      <c r="T279" s="1"/>
      <c r="U279" s="1"/>
      <c r="V279" s="89"/>
      <c r="W279" s="3"/>
      <c r="X279" s="3"/>
      <c r="Y279" s="3"/>
      <c r="Z279" s="3"/>
      <c r="AA279" s="3"/>
      <c r="AB279" s="3"/>
      <c r="AC279" s="3"/>
      <c r="AD279" s="3"/>
      <c r="AE279" s="3"/>
      <c r="AF279" s="1"/>
      <c r="AG279" s="1"/>
      <c r="AH279" s="1"/>
      <c r="AI279" s="1"/>
      <c r="AJ279" s="1"/>
      <c r="AK279" s="1"/>
      <c r="AL279" s="1"/>
      <c r="AM279" s="86"/>
      <c r="AN279" s="1"/>
      <c r="AO279" s="1"/>
      <c r="AP279" s="1"/>
      <c r="AQ279" s="86"/>
      <c r="AR279" s="9"/>
      <c r="AS279" s="9"/>
      <c r="AT279" s="9"/>
      <c r="AU279" s="9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  <c r="BS279" s="1"/>
      <c r="BT279" s="1"/>
      <c r="BU279" s="1"/>
      <c r="BV279" s="1"/>
      <c r="BW279" s="1"/>
      <c r="BX279" s="1"/>
      <c r="BY279" s="1"/>
      <c r="BZ279" s="1"/>
      <c r="CA279" s="1"/>
      <c r="CB279" s="1"/>
      <c r="CC279" s="1"/>
    </row>
    <row r="280" spans="1:81" ht="18.75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86"/>
      <c r="T280" s="1"/>
      <c r="U280" s="1"/>
      <c r="V280" s="89"/>
      <c r="W280" s="3"/>
      <c r="X280" s="3"/>
      <c r="Y280" s="3"/>
      <c r="Z280" s="3"/>
      <c r="AA280" s="3"/>
      <c r="AB280" s="3"/>
      <c r="AC280" s="3"/>
      <c r="AD280" s="3"/>
      <c r="AE280" s="3"/>
      <c r="AF280" s="1"/>
      <c r="AG280" s="1"/>
      <c r="AH280" s="1"/>
      <c r="AI280" s="1"/>
      <c r="AJ280" s="1"/>
      <c r="AK280" s="1"/>
      <c r="AL280" s="1"/>
      <c r="AM280" s="86"/>
      <c r="AN280" s="1"/>
      <c r="AO280" s="1"/>
      <c r="AP280" s="1"/>
      <c r="AQ280" s="86"/>
      <c r="AR280" s="9"/>
      <c r="AS280" s="9"/>
      <c r="AT280" s="9"/>
      <c r="AU280" s="9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  <c r="BY280" s="1"/>
      <c r="BZ280" s="1"/>
      <c r="CA280" s="1"/>
      <c r="CB280" s="1"/>
      <c r="CC280" s="1"/>
    </row>
    <row r="281" spans="1:81" ht="18.75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86"/>
      <c r="T281" s="1"/>
      <c r="U281" s="1"/>
      <c r="V281" s="89"/>
      <c r="W281" s="3"/>
      <c r="X281" s="3"/>
      <c r="Y281" s="3"/>
      <c r="Z281" s="3"/>
      <c r="AA281" s="3"/>
      <c r="AB281" s="3"/>
      <c r="AC281" s="3"/>
      <c r="AD281" s="3"/>
      <c r="AE281" s="3"/>
      <c r="AF281" s="1"/>
      <c r="AG281" s="1"/>
      <c r="AH281" s="1"/>
      <c r="AI281" s="1"/>
      <c r="AJ281" s="1"/>
      <c r="AK281" s="1"/>
      <c r="AL281" s="1"/>
      <c r="AM281" s="86"/>
      <c r="AN281" s="1"/>
      <c r="AO281" s="1"/>
      <c r="AP281" s="1"/>
      <c r="AQ281" s="86"/>
      <c r="AR281" s="9"/>
      <c r="AS281" s="9"/>
      <c r="AT281" s="9"/>
      <c r="AU281" s="9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M281" s="1"/>
      <c r="BN281" s="1"/>
      <c r="BO281" s="1"/>
      <c r="BP281" s="1"/>
      <c r="BQ281" s="1"/>
      <c r="BR281" s="1"/>
      <c r="BS281" s="1"/>
      <c r="BT281" s="1"/>
      <c r="BU281" s="1"/>
      <c r="BV281" s="1"/>
      <c r="BW281" s="1"/>
      <c r="BX281" s="1"/>
      <c r="BY281" s="1"/>
      <c r="BZ281" s="1"/>
      <c r="CA281" s="1"/>
      <c r="CB281" s="1"/>
      <c r="CC281" s="1"/>
    </row>
    <row r="282" spans="1:81" ht="18.75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86"/>
      <c r="T282" s="1"/>
      <c r="U282" s="1"/>
      <c r="V282" s="89"/>
      <c r="W282" s="3"/>
      <c r="X282" s="3"/>
      <c r="Y282" s="3"/>
      <c r="Z282" s="3"/>
      <c r="AA282" s="3"/>
      <c r="AB282" s="3"/>
      <c r="AC282" s="3"/>
      <c r="AD282" s="3"/>
      <c r="AE282" s="3"/>
      <c r="AF282" s="1"/>
      <c r="AG282" s="1"/>
      <c r="AH282" s="1"/>
      <c r="AI282" s="1"/>
      <c r="AJ282" s="1"/>
      <c r="AK282" s="1"/>
      <c r="AL282" s="1"/>
      <c r="AM282" s="86"/>
      <c r="AN282" s="1"/>
      <c r="AO282" s="1"/>
      <c r="AP282" s="1"/>
      <c r="AQ282" s="86"/>
      <c r="AR282" s="9"/>
      <c r="AS282" s="9"/>
      <c r="AT282" s="9"/>
      <c r="AU282" s="9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M282" s="1"/>
      <c r="BN282" s="1"/>
      <c r="BO282" s="1"/>
      <c r="BP282" s="1"/>
      <c r="BQ282" s="1"/>
      <c r="BR282" s="1"/>
      <c r="BS282" s="1"/>
      <c r="BT282" s="1"/>
      <c r="BU282" s="1"/>
      <c r="BV282" s="1"/>
      <c r="BW282" s="1"/>
      <c r="BX282" s="1"/>
      <c r="BY282" s="1"/>
      <c r="BZ282" s="1"/>
      <c r="CA282" s="1"/>
      <c r="CB282" s="1"/>
      <c r="CC282" s="1"/>
    </row>
    <row r="283" spans="1:81" ht="18.75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86"/>
      <c r="T283" s="1"/>
      <c r="U283" s="1"/>
      <c r="V283" s="89"/>
      <c r="W283" s="3"/>
      <c r="X283" s="3"/>
      <c r="Y283" s="3"/>
      <c r="Z283" s="3"/>
      <c r="AA283" s="3"/>
      <c r="AB283" s="3"/>
      <c r="AC283" s="3"/>
      <c r="AD283" s="3"/>
      <c r="AE283" s="3"/>
      <c r="AF283" s="1"/>
      <c r="AG283" s="1"/>
      <c r="AH283" s="1"/>
      <c r="AI283" s="1"/>
      <c r="AJ283" s="1"/>
      <c r="AK283" s="1"/>
      <c r="AL283" s="1"/>
      <c r="AM283" s="86"/>
      <c r="AN283" s="1"/>
      <c r="AO283" s="1"/>
      <c r="AP283" s="1"/>
      <c r="AQ283" s="86"/>
      <c r="AR283" s="9"/>
      <c r="AS283" s="9"/>
      <c r="AT283" s="9"/>
      <c r="AU283" s="9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  <c r="BL283" s="1"/>
      <c r="BM283" s="1"/>
      <c r="BN283" s="1"/>
      <c r="BO283" s="1"/>
      <c r="BP283" s="1"/>
      <c r="BQ283" s="1"/>
      <c r="BR283" s="1"/>
      <c r="BS283" s="1"/>
      <c r="BT283" s="1"/>
      <c r="BU283" s="1"/>
      <c r="BV283" s="1"/>
      <c r="BW283" s="1"/>
      <c r="BX283" s="1"/>
      <c r="BY283" s="1"/>
      <c r="BZ283" s="1"/>
      <c r="CA283" s="1"/>
      <c r="CB283" s="1"/>
      <c r="CC283" s="1"/>
    </row>
    <row r="284" spans="1:81" ht="18.75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86"/>
      <c r="T284" s="1"/>
      <c r="U284" s="1"/>
      <c r="V284" s="89"/>
      <c r="W284" s="3"/>
      <c r="X284" s="3"/>
      <c r="Y284" s="3"/>
      <c r="Z284" s="3"/>
      <c r="AA284" s="3"/>
      <c r="AB284" s="3"/>
      <c r="AC284" s="3"/>
      <c r="AD284" s="3"/>
      <c r="AE284" s="3"/>
      <c r="AF284" s="1"/>
      <c r="AG284" s="1"/>
      <c r="AH284" s="1"/>
      <c r="AI284" s="1"/>
      <c r="AJ284" s="1"/>
      <c r="AK284" s="1"/>
      <c r="AL284" s="1"/>
      <c r="AM284" s="86"/>
      <c r="AN284" s="1"/>
      <c r="AO284" s="1"/>
      <c r="AP284" s="1"/>
      <c r="AQ284" s="86"/>
      <c r="AR284" s="9"/>
      <c r="AS284" s="9"/>
      <c r="AT284" s="9"/>
      <c r="AU284" s="9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  <c r="BL284" s="1"/>
      <c r="BM284" s="1"/>
      <c r="BN284" s="1"/>
      <c r="BO284" s="1"/>
      <c r="BP284" s="1"/>
      <c r="BQ284" s="1"/>
      <c r="BR284" s="1"/>
      <c r="BS284" s="1"/>
      <c r="BT284" s="1"/>
      <c r="BU284" s="1"/>
      <c r="BV284" s="1"/>
      <c r="BW284" s="1"/>
      <c r="BX284" s="1"/>
      <c r="BY284" s="1"/>
      <c r="BZ284" s="1"/>
      <c r="CA284" s="1"/>
      <c r="CB284" s="1"/>
      <c r="CC284" s="1"/>
    </row>
    <row r="285" spans="1:81" ht="18.75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86"/>
      <c r="T285" s="1"/>
      <c r="U285" s="1"/>
      <c r="V285" s="89"/>
      <c r="W285" s="3"/>
      <c r="X285" s="3"/>
      <c r="Y285" s="3"/>
      <c r="Z285" s="3"/>
      <c r="AA285" s="3"/>
      <c r="AB285" s="3"/>
      <c r="AC285" s="3"/>
      <c r="AD285" s="3"/>
      <c r="AE285" s="3"/>
      <c r="AF285" s="1"/>
      <c r="AG285" s="1"/>
      <c r="AH285" s="1"/>
      <c r="AI285" s="1"/>
      <c r="AJ285" s="1"/>
      <c r="AK285" s="1"/>
      <c r="AL285" s="1"/>
      <c r="AM285" s="86"/>
      <c r="AN285" s="1"/>
      <c r="AO285" s="1"/>
      <c r="AP285" s="1"/>
      <c r="AQ285" s="86"/>
      <c r="AR285" s="9"/>
      <c r="AS285" s="9"/>
      <c r="AT285" s="9"/>
      <c r="AU285" s="9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  <c r="BL285" s="1"/>
      <c r="BM285" s="1"/>
      <c r="BN285" s="1"/>
      <c r="BO285" s="1"/>
      <c r="BP285" s="1"/>
      <c r="BQ285" s="1"/>
      <c r="BR285" s="1"/>
      <c r="BS285" s="1"/>
      <c r="BT285" s="1"/>
      <c r="BU285" s="1"/>
      <c r="BV285" s="1"/>
      <c r="BW285" s="1"/>
      <c r="BX285" s="1"/>
      <c r="BY285" s="1"/>
      <c r="BZ285" s="1"/>
      <c r="CA285" s="1"/>
      <c r="CB285" s="1"/>
      <c r="CC285" s="1"/>
    </row>
    <row r="286" spans="1:81" ht="18.75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86"/>
      <c r="T286" s="1"/>
      <c r="U286" s="1"/>
      <c r="V286" s="89"/>
      <c r="W286" s="3"/>
      <c r="X286" s="3"/>
      <c r="Y286" s="3"/>
      <c r="Z286" s="3"/>
      <c r="AA286" s="3"/>
      <c r="AB286" s="3"/>
      <c r="AC286" s="3"/>
      <c r="AD286" s="3"/>
      <c r="AE286" s="3"/>
      <c r="AF286" s="1"/>
      <c r="AG286" s="1"/>
      <c r="AH286" s="1"/>
      <c r="AI286" s="1"/>
      <c r="AJ286" s="1"/>
      <c r="AK286" s="1"/>
      <c r="AL286" s="1"/>
      <c r="AM286" s="86"/>
      <c r="AN286" s="1"/>
      <c r="AO286" s="1"/>
      <c r="AP286" s="1"/>
      <c r="AQ286" s="86"/>
      <c r="AR286" s="9"/>
      <c r="AS286" s="9"/>
      <c r="AT286" s="9"/>
      <c r="AU286" s="9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  <c r="BL286" s="1"/>
      <c r="BM286" s="1"/>
      <c r="BN286" s="1"/>
      <c r="BO286" s="1"/>
      <c r="BP286" s="1"/>
      <c r="BQ286" s="1"/>
      <c r="BR286" s="1"/>
      <c r="BS286" s="1"/>
      <c r="BT286" s="1"/>
      <c r="BU286" s="1"/>
      <c r="BV286" s="1"/>
      <c r="BW286" s="1"/>
      <c r="BX286" s="1"/>
      <c r="BY286" s="1"/>
      <c r="BZ286" s="1"/>
      <c r="CA286" s="1"/>
      <c r="CB286" s="1"/>
      <c r="CC286" s="1"/>
    </row>
    <row r="287" spans="1:81" ht="18.75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86"/>
      <c r="T287" s="1"/>
      <c r="U287" s="1"/>
      <c r="V287" s="89"/>
      <c r="W287" s="3"/>
      <c r="X287" s="3"/>
      <c r="Y287" s="3"/>
      <c r="Z287" s="3"/>
      <c r="AA287" s="3"/>
      <c r="AB287" s="3"/>
      <c r="AC287" s="3"/>
      <c r="AD287" s="3"/>
      <c r="AE287" s="3"/>
      <c r="AF287" s="1"/>
      <c r="AG287" s="1"/>
      <c r="AH287" s="1"/>
      <c r="AI287" s="1"/>
      <c r="AJ287" s="1"/>
      <c r="AK287" s="1"/>
      <c r="AL287" s="1"/>
      <c r="AM287" s="86"/>
      <c r="AN287" s="1"/>
      <c r="AO287" s="1"/>
      <c r="AP287" s="1"/>
      <c r="AQ287" s="86"/>
      <c r="AR287" s="9"/>
      <c r="AS287" s="9"/>
      <c r="AT287" s="9"/>
      <c r="AU287" s="9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  <c r="BL287" s="1"/>
      <c r="BM287" s="1"/>
      <c r="BN287" s="1"/>
      <c r="BO287" s="1"/>
      <c r="BP287" s="1"/>
      <c r="BQ287" s="1"/>
      <c r="BR287" s="1"/>
      <c r="BS287" s="1"/>
      <c r="BT287" s="1"/>
      <c r="BU287" s="1"/>
      <c r="BV287" s="1"/>
      <c r="BW287" s="1"/>
      <c r="BX287" s="1"/>
      <c r="BY287" s="1"/>
      <c r="BZ287" s="1"/>
      <c r="CA287" s="1"/>
      <c r="CB287" s="1"/>
      <c r="CC287" s="1"/>
    </row>
    <row r="288" spans="1:81" ht="18.75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86"/>
      <c r="T288" s="1"/>
      <c r="U288" s="1"/>
      <c r="V288" s="89"/>
      <c r="W288" s="3"/>
      <c r="X288" s="3"/>
      <c r="Y288" s="3"/>
      <c r="Z288" s="3"/>
      <c r="AA288" s="3"/>
      <c r="AB288" s="3"/>
      <c r="AC288" s="3"/>
      <c r="AD288" s="3"/>
      <c r="AE288" s="3"/>
      <c r="AF288" s="1"/>
      <c r="AG288" s="1"/>
      <c r="AH288" s="1"/>
      <c r="AI288" s="1"/>
      <c r="AJ288" s="1"/>
      <c r="AK288" s="1"/>
      <c r="AL288" s="1"/>
      <c r="AM288" s="86"/>
      <c r="AN288" s="1"/>
      <c r="AO288" s="1"/>
      <c r="AP288" s="1"/>
      <c r="AQ288" s="86"/>
      <c r="AR288" s="9"/>
      <c r="AS288" s="9"/>
      <c r="AT288" s="9"/>
      <c r="AU288" s="9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  <c r="BL288" s="1"/>
      <c r="BM288" s="1"/>
      <c r="BN288" s="1"/>
      <c r="BO288" s="1"/>
      <c r="BP288" s="1"/>
      <c r="BQ288" s="1"/>
      <c r="BR288" s="1"/>
      <c r="BS288" s="1"/>
      <c r="BT288" s="1"/>
      <c r="BU288" s="1"/>
      <c r="BV288" s="1"/>
      <c r="BW288" s="1"/>
      <c r="BX288" s="1"/>
      <c r="BY288" s="1"/>
      <c r="BZ288" s="1"/>
      <c r="CA288" s="1"/>
      <c r="CB288" s="1"/>
      <c r="CC288" s="1"/>
    </row>
    <row r="289" spans="1:81" ht="18.75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86"/>
      <c r="T289" s="1"/>
      <c r="U289" s="1"/>
      <c r="V289" s="89"/>
      <c r="W289" s="3"/>
      <c r="X289" s="3"/>
      <c r="Y289" s="3"/>
      <c r="Z289" s="3"/>
      <c r="AA289" s="3"/>
      <c r="AB289" s="3"/>
      <c r="AC289" s="3"/>
      <c r="AD289" s="3"/>
      <c r="AE289" s="3"/>
      <c r="AF289" s="1"/>
      <c r="AG289" s="1"/>
      <c r="AH289" s="1"/>
      <c r="AI289" s="1"/>
      <c r="AJ289" s="1"/>
      <c r="AK289" s="1"/>
      <c r="AL289" s="1"/>
      <c r="AM289" s="86"/>
      <c r="AN289" s="1"/>
      <c r="AO289" s="1"/>
      <c r="AP289" s="1"/>
      <c r="AQ289" s="86"/>
      <c r="AR289" s="9"/>
      <c r="AS289" s="9"/>
      <c r="AT289" s="9"/>
      <c r="AU289" s="9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  <c r="BL289" s="1"/>
      <c r="BM289" s="1"/>
      <c r="BN289" s="1"/>
      <c r="BO289" s="1"/>
      <c r="BP289" s="1"/>
      <c r="BQ289" s="1"/>
      <c r="BR289" s="1"/>
      <c r="BS289" s="1"/>
      <c r="BT289" s="1"/>
      <c r="BU289" s="1"/>
      <c r="BV289" s="1"/>
      <c r="BW289" s="1"/>
      <c r="BX289" s="1"/>
      <c r="BY289" s="1"/>
      <c r="BZ289" s="1"/>
      <c r="CA289" s="1"/>
      <c r="CB289" s="1"/>
      <c r="CC289" s="1"/>
    </row>
    <row r="290" spans="1:81" ht="18.75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86"/>
      <c r="T290" s="1"/>
      <c r="U290" s="1"/>
      <c r="V290" s="89"/>
      <c r="W290" s="3"/>
      <c r="X290" s="3"/>
      <c r="Y290" s="3"/>
      <c r="Z290" s="3"/>
      <c r="AA290" s="3"/>
      <c r="AB290" s="3"/>
      <c r="AC290" s="3"/>
      <c r="AD290" s="3"/>
      <c r="AE290" s="3"/>
      <c r="AF290" s="1"/>
      <c r="AG290" s="1"/>
      <c r="AH290" s="1"/>
      <c r="AI290" s="1"/>
      <c r="AJ290" s="1"/>
      <c r="AK290" s="1"/>
      <c r="AL290" s="1"/>
      <c r="AM290" s="86"/>
      <c r="AN290" s="1"/>
      <c r="AO290" s="1"/>
      <c r="AP290" s="1"/>
      <c r="AQ290" s="86"/>
      <c r="AR290" s="9"/>
      <c r="AS290" s="9"/>
      <c r="AT290" s="9"/>
      <c r="AU290" s="9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  <c r="BL290" s="1"/>
      <c r="BM290" s="1"/>
      <c r="BN290" s="1"/>
      <c r="BO290" s="1"/>
      <c r="BP290" s="1"/>
      <c r="BQ290" s="1"/>
      <c r="BR290" s="1"/>
      <c r="BS290" s="1"/>
      <c r="BT290" s="1"/>
      <c r="BU290" s="1"/>
      <c r="BV290" s="1"/>
      <c r="BW290" s="1"/>
      <c r="BX290" s="1"/>
      <c r="BY290" s="1"/>
      <c r="BZ290" s="1"/>
      <c r="CA290" s="1"/>
      <c r="CB290" s="1"/>
      <c r="CC290" s="1"/>
    </row>
    <row r="291" spans="1:81" ht="18.75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86"/>
      <c r="T291" s="1"/>
      <c r="U291" s="1"/>
      <c r="V291" s="89"/>
      <c r="W291" s="3"/>
      <c r="X291" s="3"/>
      <c r="Y291" s="3"/>
      <c r="Z291" s="3"/>
      <c r="AA291" s="3"/>
      <c r="AB291" s="3"/>
      <c r="AC291" s="3"/>
      <c r="AD291" s="3"/>
      <c r="AE291" s="3"/>
      <c r="AF291" s="1"/>
      <c r="AG291" s="1"/>
      <c r="AH291" s="1"/>
      <c r="AI291" s="1"/>
      <c r="AJ291" s="1"/>
      <c r="AK291" s="1"/>
      <c r="AL291" s="1"/>
      <c r="AM291" s="86"/>
      <c r="AN291" s="1"/>
      <c r="AO291" s="1"/>
      <c r="AP291" s="1"/>
      <c r="AQ291" s="86"/>
      <c r="AR291" s="9"/>
      <c r="AS291" s="9"/>
      <c r="AT291" s="9"/>
      <c r="AU291" s="9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  <c r="BL291" s="1"/>
      <c r="BM291" s="1"/>
      <c r="BN291" s="1"/>
      <c r="BO291" s="1"/>
      <c r="BP291" s="1"/>
      <c r="BQ291" s="1"/>
      <c r="BR291" s="1"/>
      <c r="BS291" s="1"/>
      <c r="BT291" s="1"/>
      <c r="BU291" s="1"/>
      <c r="BV291" s="1"/>
      <c r="BW291" s="1"/>
      <c r="BX291" s="1"/>
      <c r="BY291" s="1"/>
      <c r="BZ291" s="1"/>
      <c r="CA291" s="1"/>
      <c r="CB291" s="1"/>
      <c r="CC291" s="1"/>
    </row>
    <row r="292" spans="1:81" ht="18.75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86"/>
      <c r="T292" s="1"/>
      <c r="U292" s="1"/>
      <c r="V292" s="89"/>
      <c r="W292" s="3"/>
      <c r="X292" s="3"/>
      <c r="Y292" s="3"/>
      <c r="Z292" s="3"/>
      <c r="AA292" s="3"/>
      <c r="AB292" s="3"/>
      <c r="AC292" s="3"/>
      <c r="AD292" s="3"/>
      <c r="AE292" s="3"/>
      <c r="AF292" s="1"/>
      <c r="AG292" s="1"/>
      <c r="AH292" s="1"/>
      <c r="AI292" s="1"/>
      <c r="AJ292" s="1"/>
      <c r="AK292" s="1"/>
      <c r="AL292" s="1"/>
      <c r="AM292" s="86"/>
      <c r="AN292" s="1"/>
      <c r="AO292" s="1"/>
      <c r="AP292" s="1"/>
      <c r="AQ292" s="86"/>
      <c r="AR292" s="9"/>
      <c r="AS292" s="9"/>
      <c r="AT292" s="9"/>
      <c r="AU292" s="9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  <c r="BL292" s="1"/>
      <c r="BM292" s="1"/>
      <c r="BN292" s="1"/>
      <c r="BO292" s="1"/>
      <c r="BP292" s="1"/>
      <c r="BQ292" s="1"/>
      <c r="BR292" s="1"/>
      <c r="BS292" s="1"/>
      <c r="BT292" s="1"/>
      <c r="BU292" s="1"/>
      <c r="BV292" s="1"/>
      <c r="BW292" s="1"/>
      <c r="BX292" s="1"/>
      <c r="BY292" s="1"/>
      <c r="BZ292" s="1"/>
      <c r="CA292" s="1"/>
      <c r="CB292" s="1"/>
      <c r="CC292" s="1"/>
    </row>
    <row r="293" spans="1:81" ht="18.75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86"/>
      <c r="T293" s="1"/>
      <c r="U293" s="1"/>
      <c r="V293" s="89"/>
      <c r="W293" s="3"/>
      <c r="X293" s="3"/>
      <c r="Y293" s="3"/>
      <c r="Z293" s="3"/>
      <c r="AA293" s="3"/>
      <c r="AB293" s="3"/>
      <c r="AC293" s="3"/>
      <c r="AD293" s="3"/>
      <c r="AE293" s="3"/>
      <c r="AF293" s="1"/>
      <c r="AG293" s="1"/>
      <c r="AH293" s="1"/>
      <c r="AI293" s="1"/>
      <c r="AJ293" s="1"/>
      <c r="AK293" s="1"/>
      <c r="AL293" s="1"/>
      <c r="AM293" s="86"/>
      <c r="AN293" s="1"/>
      <c r="AO293" s="1"/>
      <c r="AP293" s="1"/>
      <c r="AQ293" s="86"/>
      <c r="AR293" s="9"/>
      <c r="AS293" s="9"/>
      <c r="AT293" s="9"/>
      <c r="AU293" s="9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  <c r="BL293" s="1"/>
      <c r="BM293" s="1"/>
      <c r="BN293" s="1"/>
      <c r="BO293" s="1"/>
      <c r="BP293" s="1"/>
      <c r="BQ293" s="1"/>
      <c r="BR293" s="1"/>
      <c r="BS293" s="1"/>
      <c r="BT293" s="1"/>
      <c r="BU293" s="1"/>
      <c r="BV293" s="1"/>
      <c r="BW293" s="1"/>
      <c r="BX293" s="1"/>
      <c r="BY293" s="1"/>
      <c r="BZ293" s="1"/>
      <c r="CA293" s="1"/>
      <c r="CB293" s="1"/>
      <c r="CC293" s="1"/>
    </row>
    <row r="294" spans="1:81" ht="18.75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86"/>
      <c r="T294" s="1"/>
      <c r="U294" s="1"/>
      <c r="V294" s="89"/>
      <c r="W294" s="3"/>
      <c r="X294" s="3"/>
      <c r="Y294" s="3"/>
      <c r="Z294" s="3"/>
      <c r="AA294" s="3"/>
      <c r="AB294" s="3"/>
      <c r="AC294" s="3"/>
      <c r="AD294" s="3"/>
      <c r="AE294" s="3"/>
      <c r="AF294" s="1"/>
      <c r="AG294" s="1"/>
      <c r="AH294" s="1"/>
      <c r="AI294" s="1"/>
      <c r="AJ294" s="1"/>
      <c r="AK294" s="1"/>
      <c r="AL294" s="1"/>
      <c r="AM294" s="86"/>
      <c r="AN294" s="1"/>
      <c r="AO294" s="1"/>
      <c r="AP294" s="1"/>
      <c r="AQ294" s="86"/>
      <c r="AR294" s="9"/>
      <c r="AS294" s="9"/>
      <c r="AT294" s="9"/>
      <c r="AU294" s="9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  <c r="BL294" s="1"/>
      <c r="BM294" s="1"/>
      <c r="BN294" s="1"/>
      <c r="BO294" s="1"/>
      <c r="BP294" s="1"/>
      <c r="BQ294" s="1"/>
      <c r="BR294" s="1"/>
      <c r="BS294" s="1"/>
      <c r="BT294" s="1"/>
      <c r="BU294" s="1"/>
      <c r="BV294" s="1"/>
      <c r="BW294" s="1"/>
      <c r="BX294" s="1"/>
      <c r="BY294" s="1"/>
      <c r="BZ294" s="1"/>
      <c r="CA294" s="1"/>
      <c r="CB294" s="1"/>
      <c r="CC294" s="1"/>
    </row>
    <row r="295" spans="1:81" ht="18.75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86"/>
      <c r="T295" s="1"/>
      <c r="U295" s="1"/>
      <c r="V295" s="89"/>
      <c r="W295" s="3"/>
      <c r="X295" s="3"/>
      <c r="Y295" s="3"/>
      <c r="Z295" s="3"/>
      <c r="AA295" s="3"/>
      <c r="AB295" s="3"/>
      <c r="AC295" s="3"/>
      <c r="AD295" s="3"/>
      <c r="AE295" s="3"/>
      <c r="AF295" s="1"/>
      <c r="AG295" s="1"/>
      <c r="AH295" s="1"/>
      <c r="AI295" s="1"/>
      <c r="AJ295" s="1"/>
      <c r="AK295" s="1"/>
      <c r="AL295" s="1"/>
      <c r="AM295" s="86"/>
      <c r="AN295" s="1"/>
      <c r="AO295" s="1"/>
      <c r="AP295" s="1"/>
      <c r="AQ295" s="86"/>
      <c r="AR295" s="9"/>
      <c r="AS295" s="9"/>
      <c r="AT295" s="9"/>
      <c r="AU295" s="9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  <c r="BL295" s="1"/>
      <c r="BM295" s="1"/>
      <c r="BN295" s="1"/>
      <c r="BO295" s="1"/>
      <c r="BP295" s="1"/>
      <c r="BQ295" s="1"/>
      <c r="BR295" s="1"/>
      <c r="BS295" s="1"/>
      <c r="BT295" s="1"/>
      <c r="BU295" s="1"/>
      <c r="BV295" s="1"/>
      <c r="BW295" s="1"/>
      <c r="BX295" s="1"/>
      <c r="BY295" s="1"/>
      <c r="BZ295" s="1"/>
      <c r="CA295" s="1"/>
      <c r="CB295" s="1"/>
      <c r="CC295" s="1"/>
    </row>
    <row r="296" spans="1:81" ht="18.75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86"/>
      <c r="T296" s="1"/>
      <c r="U296" s="1"/>
      <c r="V296" s="89"/>
      <c r="W296" s="3"/>
      <c r="X296" s="3"/>
      <c r="Y296" s="3"/>
      <c r="Z296" s="3"/>
      <c r="AA296" s="3"/>
      <c r="AB296" s="3"/>
      <c r="AC296" s="3"/>
      <c r="AD296" s="3"/>
      <c r="AE296" s="3"/>
      <c r="AF296" s="1"/>
      <c r="AG296" s="1"/>
      <c r="AH296" s="1"/>
      <c r="AI296" s="1"/>
      <c r="AJ296" s="1"/>
      <c r="AK296" s="1"/>
      <c r="AL296" s="1"/>
      <c r="AM296" s="86"/>
      <c r="AN296" s="1"/>
      <c r="AO296" s="1"/>
      <c r="AP296" s="1"/>
      <c r="AQ296" s="86"/>
      <c r="AR296" s="9"/>
      <c r="AS296" s="9"/>
      <c r="AT296" s="9"/>
      <c r="AU296" s="9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  <c r="BL296" s="1"/>
      <c r="BM296" s="1"/>
      <c r="BN296" s="1"/>
      <c r="BO296" s="1"/>
      <c r="BP296" s="1"/>
      <c r="BQ296" s="1"/>
      <c r="BR296" s="1"/>
      <c r="BS296" s="1"/>
      <c r="BT296" s="1"/>
      <c r="BU296" s="1"/>
      <c r="BV296" s="1"/>
      <c r="BW296" s="1"/>
      <c r="BX296" s="1"/>
      <c r="BY296" s="1"/>
      <c r="BZ296" s="1"/>
      <c r="CA296" s="1"/>
      <c r="CB296" s="1"/>
      <c r="CC296" s="1"/>
    </row>
    <row r="297" spans="1:81" ht="18.75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86"/>
      <c r="T297" s="1"/>
      <c r="U297" s="1"/>
      <c r="V297" s="89"/>
      <c r="W297" s="3"/>
      <c r="X297" s="3"/>
      <c r="Y297" s="3"/>
      <c r="Z297" s="3"/>
      <c r="AA297" s="3"/>
      <c r="AB297" s="3"/>
      <c r="AC297" s="3"/>
      <c r="AD297" s="3"/>
      <c r="AE297" s="3"/>
      <c r="AF297" s="1"/>
      <c r="AG297" s="1"/>
      <c r="AH297" s="1"/>
      <c r="AI297" s="1"/>
      <c r="AJ297" s="1"/>
      <c r="AK297" s="1"/>
      <c r="AL297" s="1"/>
      <c r="AM297" s="86"/>
      <c r="AN297" s="1"/>
      <c r="AO297" s="1"/>
      <c r="AP297" s="1"/>
      <c r="AQ297" s="86"/>
      <c r="AR297" s="9"/>
      <c r="AS297" s="9"/>
      <c r="AT297" s="9"/>
      <c r="AU297" s="9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  <c r="BL297" s="1"/>
      <c r="BM297" s="1"/>
      <c r="BN297" s="1"/>
      <c r="BO297" s="1"/>
      <c r="BP297" s="1"/>
      <c r="BQ297" s="1"/>
      <c r="BR297" s="1"/>
      <c r="BS297" s="1"/>
      <c r="BT297" s="1"/>
      <c r="BU297" s="1"/>
      <c r="BV297" s="1"/>
      <c r="BW297" s="1"/>
      <c r="BX297" s="1"/>
      <c r="BY297" s="1"/>
      <c r="BZ297" s="1"/>
      <c r="CA297" s="1"/>
      <c r="CB297" s="1"/>
      <c r="CC297" s="1"/>
    </row>
    <row r="298" spans="1:81" ht="18.75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86"/>
      <c r="T298" s="1"/>
      <c r="U298" s="1"/>
      <c r="V298" s="89"/>
      <c r="W298" s="3"/>
      <c r="X298" s="3"/>
      <c r="Y298" s="3"/>
      <c r="Z298" s="3"/>
      <c r="AA298" s="3"/>
      <c r="AB298" s="3"/>
      <c r="AC298" s="3"/>
      <c r="AD298" s="3"/>
      <c r="AE298" s="3"/>
      <c r="AF298" s="1"/>
      <c r="AG298" s="1"/>
      <c r="AH298" s="1"/>
      <c r="AI298" s="1"/>
      <c r="AJ298" s="1"/>
      <c r="AK298" s="1"/>
      <c r="AL298" s="1"/>
      <c r="AM298" s="86"/>
      <c r="AN298" s="1"/>
      <c r="AO298" s="1"/>
      <c r="AP298" s="1"/>
      <c r="AQ298" s="86"/>
      <c r="AR298" s="9"/>
      <c r="AS298" s="9"/>
      <c r="AT298" s="9"/>
      <c r="AU298" s="9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  <c r="BL298" s="1"/>
      <c r="BM298" s="1"/>
      <c r="BN298" s="1"/>
      <c r="BO298" s="1"/>
      <c r="BP298" s="1"/>
      <c r="BQ298" s="1"/>
      <c r="BR298" s="1"/>
      <c r="BS298" s="1"/>
      <c r="BT298" s="1"/>
      <c r="BU298" s="1"/>
      <c r="BV298" s="1"/>
      <c r="BW298" s="1"/>
      <c r="BX298" s="1"/>
      <c r="BY298" s="1"/>
      <c r="BZ298" s="1"/>
      <c r="CA298" s="1"/>
      <c r="CB298" s="1"/>
      <c r="CC298" s="1"/>
    </row>
    <row r="299" spans="1:81" ht="18.75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86"/>
      <c r="T299" s="1"/>
      <c r="U299" s="1"/>
      <c r="V299" s="89"/>
      <c r="W299" s="3"/>
      <c r="X299" s="3"/>
      <c r="Y299" s="3"/>
      <c r="Z299" s="3"/>
      <c r="AA299" s="3"/>
      <c r="AB299" s="3"/>
      <c r="AC299" s="3"/>
      <c r="AD299" s="3"/>
      <c r="AE299" s="3"/>
      <c r="AF299" s="1"/>
      <c r="AG299" s="1"/>
      <c r="AH299" s="1"/>
      <c r="AI299" s="1"/>
      <c r="AJ299" s="1"/>
      <c r="AK299" s="1"/>
      <c r="AL299" s="1"/>
      <c r="AM299" s="86"/>
      <c r="AN299" s="1"/>
      <c r="AO299" s="1"/>
      <c r="AP299" s="1"/>
      <c r="AQ299" s="86"/>
      <c r="AR299" s="9"/>
      <c r="AS299" s="9"/>
      <c r="AT299" s="9"/>
      <c r="AU299" s="9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  <c r="BL299" s="1"/>
      <c r="BM299" s="1"/>
      <c r="BN299" s="1"/>
      <c r="BO299" s="1"/>
      <c r="BP299" s="1"/>
      <c r="BQ299" s="1"/>
      <c r="BR299" s="1"/>
      <c r="BS299" s="1"/>
      <c r="BT299" s="1"/>
      <c r="BU299" s="1"/>
      <c r="BV299" s="1"/>
      <c r="BW299" s="1"/>
      <c r="BX299" s="1"/>
      <c r="BY299" s="1"/>
      <c r="BZ299" s="1"/>
      <c r="CA299" s="1"/>
      <c r="CB299" s="1"/>
      <c r="CC299" s="1"/>
    </row>
    <row r="300" spans="1:81" ht="18.75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86"/>
      <c r="T300" s="1"/>
      <c r="U300" s="1"/>
      <c r="V300" s="89"/>
      <c r="W300" s="3"/>
      <c r="X300" s="3"/>
      <c r="Y300" s="3"/>
      <c r="Z300" s="3"/>
      <c r="AA300" s="3"/>
      <c r="AB300" s="3"/>
      <c r="AC300" s="3"/>
      <c r="AD300" s="3"/>
      <c r="AE300" s="3"/>
      <c r="AF300" s="1"/>
      <c r="AG300" s="1"/>
      <c r="AH300" s="1"/>
      <c r="AI300" s="1"/>
      <c r="AJ300" s="1"/>
      <c r="AK300" s="1"/>
      <c r="AL300" s="1"/>
      <c r="AM300" s="86"/>
      <c r="AN300" s="1"/>
      <c r="AO300" s="1"/>
      <c r="AP300" s="1"/>
      <c r="AQ300" s="86"/>
      <c r="AR300" s="9"/>
      <c r="AS300" s="9"/>
      <c r="AT300" s="9"/>
      <c r="AU300" s="9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  <c r="BL300" s="1"/>
      <c r="BM300" s="1"/>
      <c r="BN300" s="1"/>
      <c r="BO300" s="1"/>
      <c r="BP300" s="1"/>
      <c r="BQ300" s="1"/>
      <c r="BR300" s="1"/>
      <c r="BS300" s="1"/>
      <c r="BT300" s="1"/>
      <c r="BU300" s="1"/>
      <c r="BV300" s="1"/>
      <c r="BW300" s="1"/>
      <c r="BX300" s="1"/>
      <c r="BY300" s="1"/>
      <c r="BZ300" s="1"/>
      <c r="CA300" s="1"/>
      <c r="CB300" s="1"/>
      <c r="CC300" s="1"/>
    </row>
    <row r="301" spans="1:81" ht="18.75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86"/>
      <c r="T301" s="1"/>
      <c r="U301" s="1"/>
      <c r="V301" s="89"/>
      <c r="W301" s="3"/>
      <c r="X301" s="3"/>
      <c r="Y301" s="3"/>
      <c r="Z301" s="3"/>
      <c r="AA301" s="3"/>
      <c r="AB301" s="3"/>
      <c r="AC301" s="3"/>
      <c r="AD301" s="3"/>
      <c r="AE301" s="3"/>
      <c r="AF301" s="1"/>
      <c r="AG301" s="1"/>
      <c r="AH301" s="1"/>
      <c r="AI301" s="1"/>
      <c r="AJ301" s="1"/>
      <c r="AK301" s="1"/>
      <c r="AL301" s="1"/>
      <c r="AM301" s="86"/>
      <c r="AN301" s="1"/>
      <c r="AO301" s="1"/>
      <c r="AP301" s="1"/>
      <c r="AQ301" s="86"/>
      <c r="AR301" s="9"/>
      <c r="AS301" s="9"/>
      <c r="AT301" s="9"/>
      <c r="AU301" s="9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  <c r="BL301" s="1"/>
      <c r="BM301" s="1"/>
      <c r="BN301" s="1"/>
      <c r="BO301" s="1"/>
      <c r="BP301" s="1"/>
      <c r="BQ301" s="1"/>
      <c r="BR301" s="1"/>
      <c r="BS301" s="1"/>
      <c r="BT301" s="1"/>
      <c r="BU301" s="1"/>
      <c r="BV301" s="1"/>
      <c r="BW301" s="1"/>
      <c r="BX301" s="1"/>
      <c r="BY301" s="1"/>
      <c r="BZ301" s="1"/>
      <c r="CA301" s="1"/>
      <c r="CB301" s="1"/>
      <c r="CC301" s="1"/>
    </row>
    <row r="302" spans="1:81" ht="18.75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86"/>
      <c r="T302" s="1"/>
      <c r="U302" s="1"/>
      <c r="V302" s="89"/>
      <c r="W302" s="3"/>
      <c r="X302" s="3"/>
      <c r="Y302" s="3"/>
      <c r="Z302" s="3"/>
      <c r="AA302" s="3"/>
      <c r="AB302" s="3"/>
      <c r="AC302" s="3"/>
      <c r="AD302" s="3"/>
      <c r="AE302" s="3"/>
      <c r="AF302" s="1"/>
      <c r="AG302" s="1"/>
      <c r="AH302" s="1"/>
      <c r="AI302" s="1"/>
      <c r="AJ302" s="1"/>
      <c r="AK302" s="1"/>
      <c r="AL302" s="1"/>
      <c r="AM302" s="86"/>
      <c r="AN302" s="1"/>
      <c r="AO302" s="1"/>
      <c r="AP302" s="1"/>
      <c r="AQ302" s="86"/>
      <c r="AR302" s="9"/>
      <c r="AS302" s="9"/>
      <c r="AT302" s="9"/>
      <c r="AU302" s="9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  <c r="BL302" s="1"/>
      <c r="BM302" s="1"/>
      <c r="BN302" s="1"/>
      <c r="BO302" s="1"/>
      <c r="BP302" s="1"/>
      <c r="BQ302" s="1"/>
      <c r="BR302" s="1"/>
      <c r="BS302" s="1"/>
      <c r="BT302" s="1"/>
      <c r="BU302" s="1"/>
      <c r="BV302" s="1"/>
      <c r="BW302" s="1"/>
      <c r="BX302" s="1"/>
      <c r="BY302" s="1"/>
      <c r="BZ302" s="1"/>
      <c r="CA302" s="1"/>
      <c r="CB302" s="1"/>
      <c r="CC302" s="1"/>
    </row>
    <row r="303" spans="1:81" ht="18.75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86"/>
      <c r="T303" s="1"/>
      <c r="U303" s="1"/>
      <c r="V303" s="89"/>
      <c r="W303" s="3"/>
      <c r="X303" s="3"/>
      <c r="Y303" s="3"/>
      <c r="Z303" s="3"/>
      <c r="AA303" s="3"/>
      <c r="AB303" s="3"/>
      <c r="AC303" s="3"/>
      <c r="AD303" s="3"/>
      <c r="AE303" s="3"/>
      <c r="AF303" s="1"/>
      <c r="AG303" s="1"/>
      <c r="AH303" s="1"/>
      <c r="AI303" s="1"/>
      <c r="AJ303" s="1"/>
      <c r="AK303" s="1"/>
      <c r="AL303" s="1"/>
      <c r="AM303" s="86"/>
      <c r="AN303" s="1"/>
      <c r="AO303" s="1"/>
      <c r="AP303" s="1"/>
      <c r="AQ303" s="86"/>
      <c r="AR303" s="9"/>
      <c r="AS303" s="9"/>
      <c r="AT303" s="9"/>
      <c r="AU303" s="9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"/>
      <c r="CA303" s="1"/>
      <c r="CB303" s="1"/>
      <c r="CC303" s="1"/>
    </row>
    <row r="304" spans="1:81" ht="18.75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86"/>
      <c r="T304" s="1"/>
      <c r="U304" s="1"/>
      <c r="V304" s="89"/>
      <c r="W304" s="3"/>
      <c r="X304" s="3"/>
      <c r="Y304" s="3"/>
      <c r="Z304" s="3"/>
      <c r="AA304" s="3"/>
      <c r="AB304" s="3"/>
      <c r="AC304" s="3"/>
      <c r="AD304" s="3"/>
      <c r="AE304" s="3"/>
      <c r="AF304" s="1"/>
      <c r="AG304" s="1"/>
      <c r="AH304" s="1"/>
      <c r="AI304" s="1"/>
      <c r="AJ304" s="1"/>
      <c r="AK304" s="1"/>
      <c r="AL304" s="1"/>
      <c r="AM304" s="86"/>
      <c r="AN304" s="1"/>
      <c r="AO304" s="1"/>
      <c r="AP304" s="1"/>
      <c r="AQ304" s="86"/>
      <c r="AR304" s="9"/>
      <c r="AS304" s="9"/>
      <c r="AT304" s="9"/>
      <c r="AU304" s="9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"/>
      <c r="CA304" s="1"/>
      <c r="CB304" s="1"/>
      <c r="CC304" s="1"/>
    </row>
    <row r="305" spans="1:81" ht="18.75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86"/>
      <c r="T305" s="1"/>
      <c r="U305" s="1"/>
      <c r="V305" s="89"/>
      <c r="W305" s="3"/>
      <c r="X305" s="3"/>
      <c r="Y305" s="3"/>
      <c r="Z305" s="3"/>
      <c r="AA305" s="3"/>
      <c r="AB305" s="3"/>
      <c r="AC305" s="3"/>
      <c r="AD305" s="3"/>
      <c r="AE305" s="3"/>
      <c r="AF305" s="1"/>
      <c r="AG305" s="1"/>
      <c r="AH305" s="1"/>
      <c r="AI305" s="1"/>
      <c r="AJ305" s="1"/>
      <c r="AK305" s="1"/>
      <c r="AL305" s="1"/>
      <c r="AM305" s="86"/>
      <c r="AN305" s="1"/>
      <c r="AO305" s="1"/>
      <c r="AP305" s="1"/>
      <c r="AQ305" s="86"/>
      <c r="AR305" s="9"/>
      <c r="AS305" s="9"/>
      <c r="AT305" s="9"/>
      <c r="AU305" s="9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  <c r="BL305" s="1"/>
      <c r="BM305" s="1"/>
      <c r="BN305" s="1"/>
      <c r="BO305" s="1"/>
      <c r="BP305" s="1"/>
      <c r="BQ305" s="1"/>
      <c r="BR305" s="1"/>
      <c r="BS305" s="1"/>
      <c r="BT305" s="1"/>
      <c r="BU305" s="1"/>
      <c r="BV305" s="1"/>
      <c r="BW305" s="1"/>
      <c r="BX305" s="1"/>
      <c r="BY305" s="1"/>
      <c r="BZ305" s="1"/>
      <c r="CA305" s="1"/>
      <c r="CB305" s="1"/>
      <c r="CC305" s="1"/>
    </row>
    <row r="306" spans="1:81" ht="18.75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86"/>
      <c r="T306" s="1"/>
      <c r="U306" s="1"/>
      <c r="V306" s="89"/>
      <c r="W306" s="3"/>
      <c r="X306" s="3"/>
      <c r="Y306" s="3"/>
      <c r="Z306" s="3"/>
      <c r="AA306" s="3"/>
      <c r="AB306" s="3"/>
      <c r="AC306" s="3"/>
      <c r="AD306" s="3"/>
      <c r="AE306" s="3"/>
      <c r="AF306" s="1"/>
      <c r="AG306" s="1"/>
      <c r="AH306" s="1"/>
      <c r="AI306" s="1"/>
      <c r="AJ306" s="1"/>
      <c r="AK306" s="1"/>
      <c r="AL306" s="1"/>
      <c r="AM306" s="86"/>
      <c r="AN306" s="1"/>
      <c r="AO306" s="1"/>
      <c r="AP306" s="1"/>
      <c r="AQ306" s="86"/>
      <c r="AR306" s="9"/>
      <c r="AS306" s="9"/>
      <c r="AT306" s="9"/>
      <c r="AU306" s="9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  <c r="BL306" s="1"/>
      <c r="BM306" s="1"/>
      <c r="BN306" s="1"/>
      <c r="BO306" s="1"/>
      <c r="BP306" s="1"/>
      <c r="BQ306" s="1"/>
      <c r="BR306" s="1"/>
      <c r="BS306" s="1"/>
      <c r="BT306" s="1"/>
      <c r="BU306" s="1"/>
      <c r="BV306" s="1"/>
      <c r="BW306" s="1"/>
      <c r="BX306" s="1"/>
      <c r="BY306" s="1"/>
      <c r="BZ306" s="1"/>
      <c r="CA306" s="1"/>
      <c r="CB306" s="1"/>
      <c r="CC306" s="1"/>
    </row>
    <row r="307" spans="1:81" ht="18.75" x14ac:dyDescent="0.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86"/>
      <c r="T307" s="1"/>
      <c r="U307" s="1"/>
      <c r="V307" s="89"/>
      <c r="W307" s="3"/>
      <c r="X307" s="3"/>
      <c r="Y307" s="3"/>
      <c r="Z307" s="3"/>
      <c r="AA307" s="3"/>
      <c r="AB307" s="3"/>
      <c r="AC307" s="3"/>
      <c r="AD307" s="3"/>
      <c r="AE307" s="3"/>
      <c r="AF307" s="1"/>
      <c r="AG307" s="1"/>
      <c r="AH307" s="1"/>
      <c r="AI307" s="1"/>
      <c r="AJ307" s="1"/>
      <c r="AK307" s="1"/>
      <c r="AL307" s="1"/>
      <c r="AM307" s="86"/>
      <c r="AN307" s="1"/>
      <c r="AO307" s="1"/>
      <c r="AP307" s="1"/>
      <c r="AQ307" s="86"/>
      <c r="AR307" s="9"/>
      <c r="AS307" s="9"/>
      <c r="AT307" s="9"/>
      <c r="AU307" s="9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  <c r="BL307" s="1"/>
      <c r="BM307" s="1"/>
      <c r="BN307" s="1"/>
      <c r="BO307" s="1"/>
      <c r="BP307" s="1"/>
      <c r="BQ307" s="1"/>
      <c r="BR307" s="1"/>
      <c r="BS307" s="1"/>
      <c r="BT307" s="1"/>
      <c r="BU307" s="1"/>
      <c r="BV307" s="1"/>
      <c r="BW307" s="1"/>
      <c r="BX307" s="1"/>
      <c r="BY307" s="1"/>
      <c r="BZ307" s="1"/>
      <c r="CA307" s="1"/>
      <c r="CB307" s="1"/>
      <c r="CC307" s="1"/>
    </row>
    <row r="308" spans="1:81" ht="18.75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86"/>
      <c r="T308" s="1"/>
      <c r="U308" s="1"/>
      <c r="V308" s="89"/>
      <c r="W308" s="3"/>
      <c r="X308" s="3"/>
      <c r="Y308" s="3"/>
      <c r="Z308" s="3"/>
      <c r="AA308" s="3"/>
      <c r="AB308" s="3"/>
      <c r="AC308" s="3"/>
      <c r="AD308" s="3"/>
      <c r="AE308" s="3"/>
      <c r="AF308" s="1"/>
      <c r="AG308" s="1"/>
      <c r="AH308" s="1"/>
      <c r="AI308" s="1"/>
      <c r="AJ308" s="1"/>
      <c r="AK308" s="1"/>
      <c r="AL308" s="1"/>
      <c r="AM308" s="86"/>
      <c r="AN308" s="1"/>
      <c r="AO308" s="1"/>
      <c r="AP308" s="1"/>
      <c r="AQ308" s="86"/>
      <c r="AR308" s="9"/>
      <c r="AS308" s="9"/>
      <c r="AT308" s="9"/>
      <c r="AU308" s="9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  <c r="BL308" s="1"/>
      <c r="BM308" s="1"/>
      <c r="BN308" s="1"/>
      <c r="BO308" s="1"/>
      <c r="BP308" s="1"/>
      <c r="BQ308" s="1"/>
      <c r="BR308" s="1"/>
      <c r="BS308" s="1"/>
      <c r="BT308" s="1"/>
      <c r="BU308" s="1"/>
      <c r="BV308" s="1"/>
      <c r="BW308" s="1"/>
      <c r="BX308" s="1"/>
      <c r="BY308" s="1"/>
      <c r="BZ308" s="1"/>
      <c r="CA308" s="1"/>
      <c r="CB308" s="1"/>
      <c r="CC308" s="1"/>
    </row>
    <row r="309" spans="1:81" ht="18.75" x14ac:dyDescent="0.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86"/>
      <c r="T309" s="1"/>
      <c r="U309" s="1"/>
      <c r="V309" s="89"/>
      <c r="W309" s="3"/>
      <c r="X309" s="3"/>
      <c r="Y309" s="3"/>
      <c r="Z309" s="3"/>
      <c r="AA309" s="3"/>
      <c r="AB309" s="3"/>
      <c r="AC309" s="3"/>
      <c r="AD309" s="3"/>
      <c r="AE309" s="3"/>
      <c r="AF309" s="1"/>
      <c r="AG309" s="1"/>
      <c r="AH309" s="1"/>
      <c r="AI309" s="1"/>
      <c r="AJ309" s="1"/>
      <c r="AK309" s="1"/>
      <c r="AL309" s="1"/>
      <c r="AM309" s="86"/>
      <c r="AN309" s="1"/>
      <c r="AO309" s="1"/>
      <c r="AP309" s="1"/>
      <c r="AQ309" s="86"/>
      <c r="AR309" s="9"/>
      <c r="AS309" s="9"/>
      <c r="AT309" s="9"/>
      <c r="AU309" s="9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  <c r="BL309" s="1"/>
      <c r="BM309" s="1"/>
      <c r="BN309" s="1"/>
      <c r="BO309" s="1"/>
      <c r="BP309" s="1"/>
      <c r="BQ309" s="1"/>
      <c r="BR309" s="1"/>
      <c r="BS309" s="1"/>
      <c r="BT309" s="1"/>
      <c r="BU309" s="1"/>
      <c r="BV309" s="1"/>
      <c r="BW309" s="1"/>
      <c r="BX309" s="1"/>
      <c r="BY309" s="1"/>
      <c r="BZ309" s="1"/>
      <c r="CA309" s="1"/>
      <c r="CB309" s="1"/>
      <c r="CC309" s="1"/>
    </row>
    <row r="310" spans="1:81" ht="18.75" x14ac:dyDescent="0.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86"/>
      <c r="T310" s="1"/>
      <c r="U310" s="1"/>
      <c r="V310" s="89"/>
      <c r="W310" s="3"/>
      <c r="X310" s="3"/>
      <c r="Y310" s="3"/>
      <c r="Z310" s="3"/>
      <c r="AA310" s="3"/>
      <c r="AB310" s="3"/>
      <c r="AC310" s="3"/>
      <c r="AD310" s="3"/>
      <c r="AE310" s="3"/>
      <c r="AF310" s="1"/>
      <c r="AG310" s="1"/>
      <c r="AH310" s="1"/>
      <c r="AI310" s="1"/>
      <c r="AJ310" s="1"/>
      <c r="AK310" s="1"/>
      <c r="AL310" s="1"/>
      <c r="AM310" s="86"/>
      <c r="AN310" s="1"/>
      <c r="AO310" s="1"/>
      <c r="AP310" s="1"/>
      <c r="AQ310" s="86"/>
      <c r="AR310" s="9"/>
      <c r="AS310" s="9"/>
      <c r="AT310" s="9"/>
      <c r="AU310" s="9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  <c r="BL310" s="1"/>
      <c r="BM310" s="1"/>
      <c r="BN310" s="1"/>
      <c r="BO310" s="1"/>
      <c r="BP310" s="1"/>
      <c r="BQ310" s="1"/>
      <c r="BR310" s="1"/>
      <c r="BS310" s="1"/>
      <c r="BT310" s="1"/>
      <c r="BU310" s="1"/>
      <c r="BV310" s="1"/>
      <c r="BW310" s="1"/>
      <c r="BX310" s="1"/>
      <c r="BY310" s="1"/>
      <c r="BZ310" s="1"/>
      <c r="CA310" s="1"/>
      <c r="CB310" s="1"/>
      <c r="CC310" s="1"/>
    </row>
    <row r="311" spans="1:81" ht="18.75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86"/>
      <c r="T311" s="1"/>
      <c r="U311" s="1"/>
      <c r="V311" s="89"/>
      <c r="W311" s="3"/>
      <c r="X311" s="3"/>
      <c r="Y311" s="3"/>
      <c r="Z311" s="3"/>
      <c r="AA311" s="3"/>
      <c r="AB311" s="3"/>
      <c r="AC311" s="3"/>
      <c r="AD311" s="3"/>
      <c r="AE311" s="3"/>
      <c r="AF311" s="1"/>
      <c r="AG311" s="1"/>
      <c r="AH311" s="1"/>
      <c r="AI311" s="1"/>
      <c r="AJ311" s="1"/>
      <c r="AK311" s="1"/>
      <c r="AL311" s="1"/>
      <c r="AM311" s="86"/>
      <c r="AN311" s="1"/>
      <c r="AO311" s="1"/>
      <c r="AP311" s="1"/>
      <c r="AQ311" s="86"/>
      <c r="AR311" s="9"/>
      <c r="AS311" s="9"/>
      <c r="AT311" s="9"/>
      <c r="AU311" s="9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  <c r="BL311" s="1"/>
      <c r="BM311" s="1"/>
      <c r="BN311" s="1"/>
      <c r="BO311" s="1"/>
      <c r="BP311" s="1"/>
      <c r="BQ311" s="1"/>
      <c r="BR311" s="1"/>
      <c r="BS311" s="1"/>
      <c r="BT311" s="1"/>
      <c r="BU311" s="1"/>
      <c r="BV311" s="1"/>
      <c r="BW311" s="1"/>
      <c r="BX311" s="1"/>
      <c r="BY311" s="1"/>
      <c r="BZ311" s="1"/>
      <c r="CA311" s="1"/>
      <c r="CB311" s="1"/>
      <c r="CC311" s="1"/>
    </row>
    <row r="312" spans="1:81" ht="18.75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86"/>
      <c r="T312" s="1"/>
      <c r="U312" s="1"/>
      <c r="V312" s="89"/>
      <c r="W312" s="3"/>
      <c r="X312" s="3"/>
      <c r="Y312" s="3"/>
      <c r="Z312" s="3"/>
      <c r="AA312" s="3"/>
      <c r="AB312" s="3"/>
      <c r="AC312" s="3"/>
      <c r="AD312" s="3"/>
      <c r="AE312" s="3"/>
      <c r="AF312" s="1"/>
      <c r="AG312" s="1"/>
      <c r="AH312" s="1"/>
      <c r="AI312" s="1"/>
      <c r="AJ312" s="1"/>
      <c r="AK312" s="1"/>
      <c r="AL312" s="1"/>
      <c r="AM312" s="86"/>
      <c r="AN312" s="1"/>
      <c r="AO312" s="1"/>
      <c r="AP312" s="1"/>
      <c r="AQ312" s="86"/>
      <c r="AR312" s="9"/>
      <c r="AS312" s="9"/>
      <c r="AT312" s="9"/>
      <c r="AU312" s="9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  <c r="BL312" s="1"/>
      <c r="BM312" s="1"/>
      <c r="BN312" s="1"/>
      <c r="BO312" s="1"/>
      <c r="BP312" s="1"/>
      <c r="BQ312" s="1"/>
      <c r="BR312" s="1"/>
      <c r="BS312" s="1"/>
      <c r="BT312" s="1"/>
      <c r="BU312" s="1"/>
      <c r="BV312" s="1"/>
      <c r="BW312" s="1"/>
      <c r="BX312" s="1"/>
      <c r="BY312" s="1"/>
      <c r="BZ312" s="1"/>
      <c r="CA312" s="1"/>
      <c r="CB312" s="1"/>
      <c r="CC312" s="1"/>
    </row>
    <row r="313" spans="1:81" ht="18.75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86"/>
      <c r="T313" s="1"/>
      <c r="U313" s="1"/>
      <c r="V313" s="89"/>
      <c r="W313" s="3"/>
      <c r="X313" s="3"/>
      <c r="Y313" s="3"/>
      <c r="Z313" s="3"/>
      <c r="AA313" s="3"/>
      <c r="AB313" s="3"/>
      <c r="AC313" s="3"/>
      <c r="AD313" s="3"/>
      <c r="AE313" s="3"/>
      <c r="AF313" s="1"/>
      <c r="AG313" s="1"/>
      <c r="AH313" s="1"/>
      <c r="AI313" s="1"/>
      <c r="AJ313" s="1"/>
      <c r="AK313" s="1"/>
      <c r="AL313" s="1"/>
      <c r="AM313" s="86"/>
      <c r="AN313" s="1"/>
      <c r="AO313" s="1"/>
      <c r="AP313" s="1"/>
      <c r="AQ313" s="86"/>
      <c r="AR313" s="9"/>
      <c r="AS313" s="9"/>
      <c r="AT313" s="9"/>
      <c r="AU313" s="9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  <c r="BL313" s="1"/>
      <c r="BM313" s="1"/>
      <c r="BN313" s="1"/>
      <c r="BO313" s="1"/>
      <c r="BP313" s="1"/>
      <c r="BQ313" s="1"/>
      <c r="BR313" s="1"/>
      <c r="BS313" s="1"/>
      <c r="BT313" s="1"/>
      <c r="BU313" s="1"/>
      <c r="BV313" s="1"/>
      <c r="BW313" s="1"/>
      <c r="BX313" s="1"/>
      <c r="BY313" s="1"/>
      <c r="BZ313" s="1"/>
      <c r="CA313" s="1"/>
      <c r="CB313" s="1"/>
      <c r="CC313" s="1"/>
    </row>
    <row r="314" spans="1:81" ht="18.75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86"/>
      <c r="T314" s="1"/>
      <c r="U314" s="1"/>
      <c r="V314" s="89"/>
      <c r="W314" s="3"/>
      <c r="X314" s="3"/>
      <c r="Y314" s="3"/>
      <c r="Z314" s="3"/>
      <c r="AA314" s="3"/>
      <c r="AB314" s="3"/>
      <c r="AC314" s="3"/>
      <c r="AD314" s="3"/>
      <c r="AE314" s="3"/>
      <c r="AF314" s="1"/>
      <c r="AG314" s="1"/>
      <c r="AH314" s="1"/>
      <c r="AI314" s="1"/>
      <c r="AJ314" s="1"/>
      <c r="AK314" s="1"/>
      <c r="AL314" s="1"/>
      <c r="AM314" s="86"/>
      <c r="AN314" s="1"/>
      <c r="AO314" s="1"/>
      <c r="AP314" s="1"/>
      <c r="AQ314" s="86"/>
      <c r="AR314" s="9"/>
      <c r="AS314" s="9"/>
      <c r="AT314" s="9"/>
      <c r="AU314" s="9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  <c r="BL314" s="1"/>
      <c r="BM314" s="1"/>
      <c r="BN314" s="1"/>
      <c r="BO314" s="1"/>
      <c r="BP314" s="1"/>
      <c r="BQ314" s="1"/>
      <c r="BR314" s="1"/>
      <c r="BS314" s="1"/>
      <c r="BT314" s="1"/>
      <c r="BU314" s="1"/>
      <c r="BV314" s="1"/>
      <c r="BW314" s="1"/>
      <c r="BX314" s="1"/>
      <c r="BY314" s="1"/>
      <c r="BZ314" s="1"/>
      <c r="CA314" s="1"/>
      <c r="CB314" s="1"/>
      <c r="CC314" s="1"/>
    </row>
    <row r="315" spans="1:81" ht="18.75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86"/>
      <c r="T315" s="1"/>
      <c r="U315" s="1"/>
      <c r="V315" s="89"/>
      <c r="W315" s="3"/>
      <c r="X315" s="3"/>
      <c r="Y315" s="3"/>
      <c r="Z315" s="3"/>
      <c r="AA315" s="3"/>
      <c r="AB315" s="3"/>
      <c r="AC315" s="3"/>
      <c r="AD315" s="3"/>
      <c r="AE315" s="3"/>
      <c r="AF315" s="1"/>
      <c r="AG315" s="1"/>
      <c r="AH315" s="1"/>
      <c r="AI315" s="1"/>
      <c r="AJ315" s="1"/>
      <c r="AK315" s="1"/>
      <c r="AL315" s="1"/>
      <c r="AM315" s="86"/>
      <c r="AN315" s="1"/>
      <c r="AO315" s="1"/>
      <c r="AP315" s="1"/>
      <c r="AQ315" s="86"/>
      <c r="AR315" s="9"/>
      <c r="AS315" s="9"/>
      <c r="AT315" s="9"/>
      <c r="AU315" s="9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  <c r="BL315" s="1"/>
      <c r="BM315" s="1"/>
      <c r="BN315" s="1"/>
      <c r="BO315" s="1"/>
      <c r="BP315" s="1"/>
      <c r="BQ315" s="1"/>
      <c r="BR315" s="1"/>
      <c r="BS315" s="1"/>
      <c r="BT315" s="1"/>
      <c r="BU315" s="1"/>
      <c r="BV315" s="1"/>
      <c r="BW315" s="1"/>
      <c r="BX315" s="1"/>
      <c r="BY315" s="1"/>
      <c r="BZ315" s="1"/>
      <c r="CA315" s="1"/>
      <c r="CB315" s="1"/>
      <c r="CC315" s="1"/>
    </row>
    <row r="316" spans="1:81" ht="18.75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86"/>
      <c r="T316" s="1"/>
      <c r="U316" s="1"/>
      <c r="V316" s="89"/>
      <c r="W316" s="3"/>
      <c r="X316" s="3"/>
      <c r="Y316" s="3"/>
      <c r="Z316" s="3"/>
      <c r="AA316" s="3"/>
      <c r="AB316" s="3"/>
      <c r="AC316" s="3"/>
      <c r="AD316" s="3"/>
      <c r="AE316" s="3"/>
      <c r="AF316" s="1"/>
      <c r="AG316" s="1"/>
      <c r="AH316" s="1"/>
      <c r="AI316" s="1"/>
      <c r="AJ316" s="1"/>
      <c r="AK316" s="1"/>
      <c r="AL316" s="1"/>
      <c r="AM316" s="86"/>
      <c r="AN316" s="1"/>
      <c r="AO316" s="1"/>
      <c r="AP316" s="1"/>
      <c r="AQ316" s="86"/>
      <c r="AR316" s="9"/>
      <c r="AS316" s="9"/>
      <c r="AT316" s="9"/>
      <c r="AU316" s="9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  <c r="BL316" s="1"/>
      <c r="BM316" s="1"/>
      <c r="BN316" s="1"/>
      <c r="BO316" s="1"/>
      <c r="BP316" s="1"/>
      <c r="BQ316" s="1"/>
      <c r="BR316" s="1"/>
      <c r="BS316" s="1"/>
      <c r="BT316" s="1"/>
      <c r="BU316" s="1"/>
      <c r="BV316" s="1"/>
      <c r="BW316" s="1"/>
      <c r="BX316" s="1"/>
      <c r="BY316" s="1"/>
      <c r="BZ316" s="1"/>
      <c r="CA316" s="1"/>
      <c r="CB316" s="1"/>
      <c r="CC316" s="1"/>
    </row>
    <row r="317" spans="1:81" ht="18.75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86"/>
      <c r="T317" s="1"/>
      <c r="U317" s="1"/>
      <c r="V317" s="89"/>
      <c r="W317" s="3"/>
      <c r="X317" s="3"/>
      <c r="Y317" s="3"/>
      <c r="Z317" s="3"/>
      <c r="AA317" s="3"/>
      <c r="AB317" s="3"/>
      <c r="AC317" s="3"/>
      <c r="AD317" s="3"/>
      <c r="AE317" s="3"/>
      <c r="AF317" s="1"/>
      <c r="AG317" s="1"/>
      <c r="AH317" s="1"/>
      <c r="AI317" s="1"/>
      <c r="AJ317" s="1"/>
      <c r="AK317" s="1"/>
      <c r="AL317" s="1"/>
      <c r="AM317" s="86"/>
      <c r="AN317" s="1"/>
      <c r="AO317" s="1"/>
      <c r="AP317" s="1"/>
      <c r="AQ317" s="86"/>
      <c r="AR317" s="9"/>
      <c r="AS317" s="9"/>
      <c r="AT317" s="9"/>
      <c r="AU317" s="9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  <c r="BL317" s="1"/>
      <c r="BM317" s="1"/>
      <c r="BN317" s="1"/>
      <c r="BO317" s="1"/>
      <c r="BP317" s="1"/>
      <c r="BQ317" s="1"/>
      <c r="BR317" s="1"/>
      <c r="BS317" s="1"/>
      <c r="BT317" s="1"/>
      <c r="BU317" s="1"/>
      <c r="BV317" s="1"/>
      <c r="BW317" s="1"/>
      <c r="BX317" s="1"/>
      <c r="BY317" s="1"/>
      <c r="BZ317" s="1"/>
      <c r="CA317" s="1"/>
      <c r="CB317" s="1"/>
      <c r="CC317" s="1"/>
    </row>
    <row r="318" spans="1:81" ht="18.75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86"/>
      <c r="T318" s="1"/>
      <c r="U318" s="1"/>
      <c r="V318" s="89"/>
      <c r="W318" s="3"/>
      <c r="X318" s="3"/>
      <c r="Y318" s="3"/>
      <c r="Z318" s="3"/>
      <c r="AA318" s="3"/>
      <c r="AB318" s="3"/>
      <c r="AC318" s="3"/>
      <c r="AD318" s="3"/>
      <c r="AE318" s="3"/>
      <c r="AF318" s="1"/>
      <c r="AG318" s="1"/>
      <c r="AH318" s="1"/>
      <c r="AI318" s="1"/>
      <c r="AJ318" s="1"/>
      <c r="AK318" s="1"/>
      <c r="AL318" s="1"/>
      <c r="AM318" s="86"/>
      <c r="AN318" s="1"/>
      <c r="AO318" s="1"/>
      <c r="AP318" s="1"/>
      <c r="AQ318" s="86"/>
      <c r="AR318" s="9"/>
      <c r="AS318" s="9"/>
      <c r="AT318" s="9"/>
      <c r="AU318" s="9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  <c r="BL318" s="1"/>
      <c r="BM318" s="1"/>
      <c r="BN318" s="1"/>
      <c r="BO318" s="1"/>
      <c r="BP318" s="1"/>
      <c r="BQ318" s="1"/>
      <c r="BR318" s="1"/>
      <c r="BS318" s="1"/>
      <c r="BT318" s="1"/>
      <c r="BU318" s="1"/>
      <c r="BV318" s="1"/>
      <c r="BW318" s="1"/>
      <c r="BX318" s="1"/>
      <c r="BY318" s="1"/>
      <c r="BZ318" s="1"/>
      <c r="CA318" s="1"/>
      <c r="CB318" s="1"/>
      <c r="CC318" s="1"/>
    </row>
    <row r="319" spans="1:81" ht="18.75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86"/>
      <c r="T319" s="1"/>
      <c r="U319" s="1"/>
      <c r="V319" s="89"/>
      <c r="W319" s="3"/>
      <c r="X319" s="3"/>
      <c r="Y319" s="3"/>
      <c r="Z319" s="3"/>
      <c r="AA319" s="3"/>
      <c r="AB319" s="3"/>
      <c r="AC319" s="3"/>
      <c r="AD319" s="3"/>
      <c r="AE319" s="3"/>
      <c r="AF319" s="1"/>
      <c r="AG319" s="1"/>
      <c r="AH319" s="1"/>
      <c r="AI319" s="1"/>
      <c r="AJ319" s="1"/>
      <c r="AK319" s="1"/>
      <c r="AL319" s="1"/>
      <c r="AM319" s="86"/>
      <c r="AN319" s="1"/>
      <c r="AO319" s="1"/>
      <c r="AP319" s="1"/>
      <c r="AQ319" s="86"/>
      <c r="AR319" s="9"/>
      <c r="AS319" s="9"/>
      <c r="AT319" s="9"/>
      <c r="AU319" s="9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  <c r="BL319" s="1"/>
      <c r="BM319" s="1"/>
      <c r="BN319" s="1"/>
      <c r="BO319" s="1"/>
      <c r="BP319" s="1"/>
      <c r="BQ319" s="1"/>
      <c r="BR319" s="1"/>
      <c r="BS319" s="1"/>
      <c r="BT319" s="1"/>
      <c r="BU319" s="1"/>
      <c r="BV319" s="1"/>
      <c r="BW319" s="1"/>
      <c r="BX319" s="1"/>
      <c r="BY319" s="1"/>
      <c r="BZ319" s="1"/>
      <c r="CA319" s="1"/>
      <c r="CB319" s="1"/>
      <c r="CC319" s="1"/>
    </row>
    <row r="320" spans="1:81" ht="18.75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86"/>
      <c r="T320" s="1"/>
      <c r="U320" s="1"/>
      <c r="V320" s="89"/>
      <c r="W320" s="3"/>
      <c r="X320" s="3"/>
      <c r="Y320" s="3"/>
      <c r="Z320" s="3"/>
      <c r="AA320" s="3"/>
      <c r="AB320" s="3"/>
      <c r="AC320" s="3"/>
      <c r="AD320" s="3"/>
      <c r="AE320" s="3"/>
      <c r="AF320" s="1"/>
      <c r="AG320" s="1"/>
      <c r="AH320" s="1"/>
      <c r="AI320" s="1"/>
      <c r="AJ320" s="1"/>
      <c r="AK320" s="1"/>
      <c r="AL320" s="1"/>
      <c r="AM320" s="86"/>
      <c r="AN320" s="1"/>
      <c r="AO320" s="1"/>
      <c r="AP320" s="1"/>
      <c r="AQ320" s="86"/>
      <c r="AR320" s="9"/>
      <c r="AS320" s="9"/>
      <c r="AT320" s="9"/>
      <c r="AU320" s="9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  <c r="BL320" s="1"/>
      <c r="BM320" s="1"/>
      <c r="BN320" s="1"/>
      <c r="BO320" s="1"/>
      <c r="BP320" s="1"/>
      <c r="BQ320" s="1"/>
      <c r="BR320" s="1"/>
      <c r="BS320" s="1"/>
      <c r="BT320" s="1"/>
      <c r="BU320" s="1"/>
      <c r="BV320" s="1"/>
      <c r="BW320" s="1"/>
      <c r="BX320" s="1"/>
      <c r="BY320" s="1"/>
      <c r="BZ320" s="1"/>
      <c r="CA320" s="1"/>
      <c r="CB320" s="1"/>
      <c r="CC320" s="1"/>
    </row>
    <row r="321" spans="1:81" ht="18.75" x14ac:dyDescent="0.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86"/>
      <c r="T321" s="1"/>
      <c r="U321" s="1"/>
      <c r="V321" s="89"/>
      <c r="W321" s="3"/>
      <c r="X321" s="3"/>
      <c r="Y321" s="3"/>
      <c r="Z321" s="3"/>
      <c r="AA321" s="3"/>
      <c r="AB321" s="3"/>
      <c r="AC321" s="3"/>
      <c r="AD321" s="3"/>
      <c r="AE321" s="3"/>
      <c r="AF321" s="1"/>
      <c r="AG321" s="1"/>
      <c r="AH321" s="1"/>
      <c r="AI321" s="1"/>
      <c r="AJ321" s="1"/>
      <c r="AK321" s="1"/>
      <c r="AL321" s="1"/>
      <c r="AM321" s="86"/>
      <c r="AN321" s="1"/>
      <c r="AO321" s="1"/>
      <c r="AP321" s="1"/>
      <c r="AQ321" s="86"/>
      <c r="AR321" s="9"/>
      <c r="AS321" s="9"/>
      <c r="AT321" s="9"/>
      <c r="AU321" s="9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  <c r="BL321" s="1"/>
      <c r="BM321" s="1"/>
      <c r="BN321" s="1"/>
      <c r="BO321" s="1"/>
      <c r="BP321" s="1"/>
      <c r="BQ321" s="1"/>
      <c r="BR321" s="1"/>
      <c r="BS321" s="1"/>
      <c r="BT321" s="1"/>
      <c r="BU321" s="1"/>
      <c r="BV321" s="1"/>
      <c r="BW321" s="1"/>
      <c r="BX321" s="1"/>
      <c r="BY321" s="1"/>
      <c r="BZ321" s="1"/>
      <c r="CA321" s="1"/>
      <c r="CB321" s="1"/>
      <c r="CC321" s="1"/>
    </row>
    <row r="322" spans="1:81" ht="18.75" x14ac:dyDescent="0.3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86"/>
      <c r="T322" s="1"/>
      <c r="U322" s="1"/>
      <c r="V322" s="89"/>
      <c r="W322" s="3"/>
      <c r="X322" s="3"/>
      <c r="Y322" s="3"/>
      <c r="Z322" s="3"/>
      <c r="AA322" s="3"/>
      <c r="AB322" s="3"/>
      <c r="AC322" s="3"/>
      <c r="AD322" s="3"/>
      <c r="AE322" s="3"/>
      <c r="AF322" s="1"/>
      <c r="AG322" s="1"/>
      <c r="AH322" s="1"/>
      <c r="AI322" s="1"/>
      <c r="AJ322" s="1"/>
      <c r="AK322" s="1"/>
      <c r="AL322" s="1"/>
      <c r="AM322" s="86"/>
      <c r="AN322" s="1"/>
      <c r="AO322" s="1"/>
      <c r="AP322" s="1"/>
      <c r="AQ322" s="86"/>
      <c r="AR322" s="9"/>
      <c r="AS322" s="9"/>
      <c r="AT322" s="9"/>
      <c r="AU322" s="9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  <c r="BL322" s="1"/>
      <c r="BM322" s="1"/>
      <c r="BN322" s="1"/>
      <c r="BO322" s="1"/>
      <c r="BP322" s="1"/>
      <c r="BQ322" s="1"/>
      <c r="BR322" s="1"/>
      <c r="BS322" s="1"/>
      <c r="BT322" s="1"/>
      <c r="BU322" s="1"/>
      <c r="BV322" s="1"/>
      <c r="BW322" s="1"/>
      <c r="BX322" s="1"/>
      <c r="BY322" s="1"/>
      <c r="BZ322" s="1"/>
      <c r="CA322" s="1"/>
      <c r="CB322" s="1"/>
      <c r="CC322" s="1"/>
    </row>
    <row r="323" spans="1:81" ht="18.75" x14ac:dyDescent="0.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86"/>
      <c r="T323" s="1"/>
      <c r="U323" s="1"/>
      <c r="V323" s="89"/>
      <c r="W323" s="3"/>
      <c r="X323" s="3"/>
      <c r="Y323" s="3"/>
      <c r="Z323" s="3"/>
      <c r="AA323" s="3"/>
      <c r="AB323" s="3"/>
      <c r="AC323" s="3"/>
      <c r="AD323" s="3"/>
      <c r="AE323" s="3"/>
      <c r="AF323" s="1"/>
      <c r="AG323" s="1"/>
      <c r="AH323" s="1"/>
      <c r="AI323" s="1"/>
      <c r="AJ323" s="1"/>
      <c r="AK323" s="1"/>
      <c r="AL323" s="1"/>
      <c r="AM323" s="86"/>
      <c r="AN323" s="1"/>
      <c r="AO323" s="1"/>
      <c r="AP323" s="1"/>
      <c r="AQ323" s="86"/>
      <c r="AR323" s="9"/>
      <c r="AS323" s="9"/>
      <c r="AT323" s="9"/>
      <c r="AU323" s="9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  <c r="BL323" s="1"/>
      <c r="BM323" s="1"/>
      <c r="BN323" s="1"/>
      <c r="BO323" s="1"/>
      <c r="BP323" s="1"/>
      <c r="BQ323" s="1"/>
      <c r="BR323" s="1"/>
      <c r="BS323" s="1"/>
      <c r="BT323" s="1"/>
      <c r="BU323" s="1"/>
      <c r="BV323" s="1"/>
      <c r="BW323" s="1"/>
      <c r="BX323" s="1"/>
      <c r="BY323" s="1"/>
      <c r="BZ323" s="1"/>
      <c r="CA323" s="1"/>
      <c r="CB323" s="1"/>
      <c r="CC323" s="1"/>
    </row>
    <row r="324" spans="1:81" ht="18.75" x14ac:dyDescent="0.3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86"/>
      <c r="T324" s="1"/>
      <c r="U324" s="1"/>
      <c r="V324" s="89"/>
      <c r="W324" s="3"/>
      <c r="X324" s="3"/>
      <c r="Y324" s="3"/>
      <c r="Z324" s="3"/>
      <c r="AA324" s="3"/>
      <c r="AB324" s="3"/>
      <c r="AC324" s="3"/>
      <c r="AD324" s="3"/>
      <c r="AE324" s="3"/>
      <c r="AF324" s="1"/>
      <c r="AG324" s="1"/>
      <c r="AH324" s="1"/>
      <c r="AI324" s="1"/>
      <c r="AJ324" s="1"/>
      <c r="AK324" s="1"/>
      <c r="AL324" s="1"/>
      <c r="AM324" s="86"/>
      <c r="AN324" s="1"/>
      <c r="AO324" s="1"/>
      <c r="AP324" s="1"/>
      <c r="AQ324" s="86"/>
      <c r="AR324" s="9"/>
      <c r="AS324" s="9"/>
      <c r="AT324" s="9"/>
      <c r="AU324" s="9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  <c r="BL324" s="1"/>
      <c r="BM324" s="1"/>
      <c r="BN324" s="1"/>
      <c r="BO324" s="1"/>
      <c r="BP324" s="1"/>
      <c r="BQ324" s="1"/>
      <c r="BR324" s="1"/>
      <c r="BS324" s="1"/>
      <c r="BT324" s="1"/>
      <c r="BU324" s="1"/>
      <c r="BV324" s="1"/>
      <c r="BW324" s="1"/>
      <c r="BX324" s="1"/>
      <c r="BY324" s="1"/>
      <c r="BZ324" s="1"/>
      <c r="CA324" s="1"/>
      <c r="CB324" s="1"/>
      <c r="CC324" s="1"/>
    </row>
    <row r="325" spans="1:81" ht="18.75" x14ac:dyDescent="0.3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86"/>
      <c r="T325" s="1"/>
      <c r="U325" s="1"/>
      <c r="V325" s="89"/>
      <c r="W325" s="3"/>
      <c r="X325" s="3"/>
      <c r="Y325" s="3"/>
      <c r="Z325" s="3"/>
      <c r="AA325" s="3"/>
      <c r="AB325" s="3"/>
      <c r="AC325" s="3"/>
      <c r="AD325" s="3"/>
      <c r="AE325" s="3"/>
      <c r="AF325" s="1"/>
      <c r="AG325" s="1"/>
      <c r="AH325" s="1"/>
      <c r="AI325" s="1"/>
      <c r="AJ325" s="1"/>
      <c r="AK325" s="1"/>
      <c r="AL325" s="1"/>
      <c r="AM325" s="86"/>
      <c r="AN325" s="1"/>
      <c r="AO325" s="1"/>
      <c r="AP325" s="1"/>
      <c r="AQ325" s="86"/>
      <c r="AR325" s="9"/>
      <c r="AS325" s="9"/>
      <c r="AT325" s="9"/>
      <c r="AU325" s="9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  <c r="BL325" s="1"/>
      <c r="BM325" s="1"/>
      <c r="BN325" s="1"/>
      <c r="BO325" s="1"/>
      <c r="BP325" s="1"/>
      <c r="BQ325" s="1"/>
      <c r="BR325" s="1"/>
      <c r="BS325" s="1"/>
      <c r="BT325" s="1"/>
      <c r="BU325" s="1"/>
      <c r="BV325" s="1"/>
      <c r="BW325" s="1"/>
      <c r="BX325" s="1"/>
      <c r="BY325" s="1"/>
      <c r="BZ325" s="1"/>
      <c r="CA325" s="1"/>
      <c r="CB325" s="1"/>
      <c r="CC325" s="1"/>
    </row>
    <row r="326" spans="1:81" ht="18.75" x14ac:dyDescent="0.3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86"/>
      <c r="T326" s="1"/>
      <c r="U326" s="1"/>
      <c r="V326" s="89"/>
      <c r="W326" s="3"/>
      <c r="X326" s="3"/>
      <c r="Y326" s="3"/>
      <c r="Z326" s="3"/>
      <c r="AA326" s="3"/>
      <c r="AB326" s="3"/>
      <c r="AC326" s="3"/>
      <c r="AD326" s="3"/>
      <c r="AE326" s="3"/>
      <c r="AF326" s="1"/>
      <c r="AG326" s="1"/>
      <c r="AH326" s="1"/>
      <c r="AI326" s="1"/>
      <c r="AJ326" s="1"/>
      <c r="AK326" s="1"/>
      <c r="AL326" s="1"/>
      <c r="AM326" s="86"/>
      <c r="AN326" s="1"/>
      <c r="AO326" s="1"/>
      <c r="AP326" s="1"/>
      <c r="AQ326" s="86"/>
      <c r="AR326" s="9"/>
      <c r="AS326" s="9"/>
      <c r="AT326" s="9"/>
      <c r="AU326" s="9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  <c r="BL326" s="1"/>
      <c r="BM326" s="1"/>
      <c r="BN326" s="1"/>
      <c r="BO326" s="1"/>
      <c r="BP326" s="1"/>
      <c r="BQ326" s="1"/>
      <c r="BR326" s="1"/>
      <c r="BS326" s="1"/>
      <c r="BT326" s="1"/>
      <c r="BU326" s="1"/>
      <c r="BV326" s="1"/>
      <c r="BW326" s="1"/>
      <c r="BX326" s="1"/>
      <c r="BY326" s="1"/>
      <c r="BZ326" s="1"/>
      <c r="CA326" s="1"/>
      <c r="CB326" s="1"/>
      <c r="CC326" s="1"/>
    </row>
    <row r="327" spans="1:81" ht="18.75" x14ac:dyDescent="0.3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86"/>
      <c r="T327" s="1"/>
      <c r="U327" s="1"/>
      <c r="V327" s="89"/>
      <c r="W327" s="3"/>
      <c r="X327" s="3"/>
      <c r="Y327" s="3"/>
      <c r="Z327" s="3"/>
      <c r="AA327" s="3"/>
      <c r="AB327" s="3"/>
      <c r="AC327" s="3"/>
      <c r="AD327" s="3"/>
      <c r="AE327" s="3"/>
      <c r="AF327" s="1"/>
      <c r="AG327" s="1"/>
      <c r="AH327" s="1"/>
      <c r="AI327" s="1"/>
      <c r="AJ327" s="1"/>
      <c r="AK327" s="1"/>
      <c r="AL327" s="1"/>
      <c r="AM327" s="86"/>
      <c r="AN327" s="1"/>
      <c r="AO327" s="1"/>
      <c r="AP327" s="1"/>
      <c r="AQ327" s="86"/>
      <c r="AR327" s="9"/>
      <c r="AS327" s="9"/>
      <c r="AT327" s="9"/>
      <c r="AU327" s="9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  <c r="BL327" s="1"/>
      <c r="BM327" s="1"/>
      <c r="BN327" s="1"/>
      <c r="BO327" s="1"/>
      <c r="BP327" s="1"/>
      <c r="BQ327" s="1"/>
      <c r="BR327" s="1"/>
      <c r="BS327" s="1"/>
      <c r="BT327" s="1"/>
      <c r="BU327" s="1"/>
      <c r="BV327" s="1"/>
      <c r="BW327" s="1"/>
      <c r="BX327" s="1"/>
      <c r="BY327" s="1"/>
      <c r="BZ327" s="1"/>
      <c r="CA327" s="1"/>
      <c r="CB327" s="1"/>
      <c r="CC327" s="1"/>
    </row>
    <row r="328" spans="1:81" ht="18.75" x14ac:dyDescent="0.3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86"/>
      <c r="T328" s="1"/>
      <c r="U328" s="1"/>
      <c r="V328" s="89"/>
      <c r="W328" s="3"/>
      <c r="X328" s="3"/>
      <c r="Y328" s="3"/>
      <c r="Z328" s="3"/>
      <c r="AA328" s="3"/>
      <c r="AB328" s="3"/>
      <c r="AC328" s="3"/>
      <c r="AD328" s="3"/>
      <c r="AE328" s="3"/>
      <c r="AF328" s="1"/>
      <c r="AG328" s="1"/>
      <c r="AH328" s="1"/>
      <c r="AI328" s="1"/>
      <c r="AJ328" s="1"/>
      <c r="AK328" s="1"/>
      <c r="AL328" s="1"/>
      <c r="AM328" s="86"/>
      <c r="AN328" s="1"/>
      <c r="AO328" s="1"/>
      <c r="AP328" s="1"/>
      <c r="AQ328" s="86"/>
      <c r="AR328" s="9"/>
      <c r="AS328" s="9"/>
      <c r="AT328" s="9"/>
      <c r="AU328" s="9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  <c r="BL328" s="1"/>
      <c r="BM328" s="1"/>
      <c r="BN328" s="1"/>
      <c r="BO328" s="1"/>
      <c r="BP328" s="1"/>
      <c r="BQ328" s="1"/>
      <c r="BR328" s="1"/>
      <c r="BS328" s="1"/>
      <c r="BT328" s="1"/>
      <c r="BU328" s="1"/>
      <c r="BV328" s="1"/>
      <c r="BW328" s="1"/>
      <c r="BX328" s="1"/>
      <c r="BY328" s="1"/>
      <c r="BZ328" s="1"/>
      <c r="CA328" s="1"/>
      <c r="CB328" s="1"/>
      <c r="CC328" s="1"/>
    </row>
    <row r="329" spans="1:81" ht="18.75" x14ac:dyDescent="0.3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86"/>
      <c r="T329" s="1"/>
      <c r="U329" s="1"/>
      <c r="V329" s="89"/>
      <c r="W329" s="3"/>
      <c r="X329" s="3"/>
      <c r="Y329" s="3"/>
      <c r="Z329" s="3"/>
      <c r="AA329" s="3"/>
      <c r="AB329" s="3"/>
      <c r="AC329" s="3"/>
      <c r="AD329" s="3"/>
      <c r="AE329" s="3"/>
      <c r="AF329" s="1"/>
      <c r="AG329" s="1"/>
      <c r="AH329" s="1"/>
      <c r="AI329" s="1"/>
      <c r="AJ329" s="1"/>
      <c r="AK329" s="1"/>
      <c r="AL329" s="1"/>
      <c r="AM329" s="86"/>
      <c r="AN329" s="1"/>
      <c r="AO329" s="1"/>
      <c r="AP329" s="1"/>
      <c r="AQ329" s="86"/>
      <c r="AR329" s="9"/>
      <c r="AS329" s="9"/>
      <c r="AT329" s="9"/>
      <c r="AU329" s="9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  <c r="BL329" s="1"/>
      <c r="BM329" s="1"/>
      <c r="BN329" s="1"/>
      <c r="BO329" s="1"/>
      <c r="BP329" s="1"/>
      <c r="BQ329" s="1"/>
      <c r="BR329" s="1"/>
      <c r="BS329" s="1"/>
      <c r="BT329" s="1"/>
      <c r="BU329" s="1"/>
      <c r="BV329" s="1"/>
      <c r="BW329" s="1"/>
      <c r="BX329" s="1"/>
      <c r="BY329" s="1"/>
      <c r="BZ329" s="1"/>
      <c r="CA329" s="1"/>
      <c r="CB329" s="1"/>
      <c r="CC329" s="1"/>
    </row>
    <row r="330" spans="1:81" ht="18.75" x14ac:dyDescent="0.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86"/>
      <c r="T330" s="1"/>
      <c r="U330" s="1"/>
      <c r="V330" s="89"/>
      <c r="W330" s="3"/>
      <c r="X330" s="3"/>
      <c r="Y330" s="3"/>
      <c r="Z330" s="3"/>
      <c r="AA330" s="3"/>
      <c r="AB330" s="3"/>
      <c r="AC330" s="3"/>
      <c r="AD330" s="3"/>
      <c r="AE330" s="3"/>
      <c r="AF330" s="1"/>
      <c r="AG330" s="1"/>
      <c r="AH330" s="1"/>
      <c r="AI330" s="1"/>
      <c r="AJ330" s="1"/>
      <c r="AK330" s="1"/>
      <c r="AL330" s="1"/>
      <c r="AM330" s="86"/>
      <c r="AN330" s="1"/>
      <c r="AO330" s="1"/>
      <c r="AP330" s="1"/>
      <c r="AQ330" s="86"/>
      <c r="AR330" s="9"/>
      <c r="AS330" s="9"/>
      <c r="AT330" s="9"/>
      <c r="AU330" s="9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  <c r="BL330" s="1"/>
      <c r="BM330" s="1"/>
      <c r="BN330" s="1"/>
      <c r="BO330" s="1"/>
      <c r="BP330" s="1"/>
      <c r="BQ330" s="1"/>
      <c r="BR330" s="1"/>
      <c r="BS330" s="1"/>
      <c r="BT330" s="1"/>
      <c r="BU330" s="1"/>
      <c r="BV330" s="1"/>
      <c r="BW330" s="1"/>
      <c r="BX330" s="1"/>
      <c r="BY330" s="1"/>
      <c r="BZ330" s="1"/>
      <c r="CA330" s="1"/>
      <c r="CB330" s="1"/>
      <c r="CC330" s="1"/>
    </row>
    <row r="331" spans="1:81" ht="18.75" x14ac:dyDescent="0.3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86"/>
      <c r="T331" s="1"/>
      <c r="U331" s="1"/>
      <c r="V331" s="89"/>
      <c r="W331" s="3"/>
      <c r="X331" s="3"/>
      <c r="Y331" s="3"/>
      <c r="Z331" s="3"/>
      <c r="AA331" s="3"/>
      <c r="AB331" s="3"/>
      <c r="AC331" s="3"/>
      <c r="AD331" s="3"/>
      <c r="AE331" s="3"/>
      <c r="AF331" s="1"/>
      <c r="AG331" s="1"/>
      <c r="AH331" s="1"/>
      <c r="AI331" s="1"/>
      <c r="AJ331" s="1"/>
      <c r="AK331" s="1"/>
      <c r="AL331" s="1"/>
      <c r="AM331" s="86"/>
      <c r="AN331" s="1"/>
      <c r="AO331" s="1"/>
      <c r="AP331" s="1"/>
      <c r="AQ331" s="86"/>
      <c r="AR331" s="9"/>
      <c r="AS331" s="9"/>
      <c r="AT331" s="9"/>
      <c r="AU331" s="9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  <c r="BL331" s="1"/>
      <c r="BM331" s="1"/>
      <c r="BN331" s="1"/>
      <c r="BO331" s="1"/>
      <c r="BP331" s="1"/>
      <c r="BQ331" s="1"/>
      <c r="BR331" s="1"/>
      <c r="BS331" s="1"/>
      <c r="BT331" s="1"/>
      <c r="BU331" s="1"/>
      <c r="BV331" s="1"/>
      <c r="BW331" s="1"/>
      <c r="BX331" s="1"/>
      <c r="BY331" s="1"/>
      <c r="BZ331" s="1"/>
      <c r="CA331" s="1"/>
      <c r="CB331" s="1"/>
      <c r="CC331" s="1"/>
    </row>
    <row r="332" spans="1:81" ht="18.75" x14ac:dyDescent="0.3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86"/>
      <c r="T332" s="1"/>
      <c r="U332" s="1"/>
      <c r="V332" s="89"/>
      <c r="W332" s="3"/>
      <c r="X332" s="3"/>
      <c r="Y332" s="3"/>
      <c r="Z332" s="3"/>
      <c r="AA332" s="3"/>
      <c r="AB332" s="3"/>
      <c r="AC332" s="3"/>
      <c r="AD332" s="3"/>
      <c r="AE332" s="3"/>
      <c r="AF332" s="1"/>
      <c r="AG332" s="1"/>
      <c r="AH332" s="1"/>
      <c r="AI332" s="1"/>
      <c r="AJ332" s="1"/>
      <c r="AK332" s="1"/>
      <c r="AL332" s="1"/>
      <c r="AM332" s="86"/>
      <c r="AN332" s="1"/>
      <c r="AO332" s="1"/>
      <c r="AP332" s="1"/>
      <c r="AQ332" s="86"/>
      <c r="AR332" s="9"/>
      <c r="AS332" s="9"/>
      <c r="AT332" s="9"/>
      <c r="AU332" s="9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  <c r="BL332" s="1"/>
      <c r="BM332" s="1"/>
      <c r="BN332" s="1"/>
      <c r="BO332" s="1"/>
      <c r="BP332" s="1"/>
      <c r="BQ332" s="1"/>
      <c r="BR332" s="1"/>
      <c r="BS332" s="1"/>
      <c r="BT332" s="1"/>
      <c r="BU332" s="1"/>
      <c r="BV332" s="1"/>
      <c r="BW332" s="1"/>
      <c r="BX332" s="1"/>
      <c r="BY332" s="1"/>
      <c r="BZ332" s="1"/>
      <c r="CA332" s="1"/>
      <c r="CB332" s="1"/>
      <c r="CC332" s="1"/>
    </row>
    <row r="333" spans="1:81" ht="18.75" x14ac:dyDescent="0.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86"/>
      <c r="T333" s="1"/>
      <c r="U333" s="1"/>
      <c r="V333" s="89"/>
      <c r="W333" s="3"/>
      <c r="X333" s="3"/>
      <c r="Y333" s="3"/>
      <c r="Z333" s="3"/>
      <c r="AA333" s="3"/>
      <c r="AB333" s="3"/>
      <c r="AC333" s="3"/>
      <c r="AD333" s="3"/>
      <c r="AE333" s="3"/>
      <c r="AF333" s="1"/>
      <c r="AG333" s="1"/>
      <c r="AH333" s="1"/>
      <c r="AI333" s="1"/>
      <c r="AJ333" s="1"/>
      <c r="AK333" s="1"/>
      <c r="AL333" s="1"/>
      <c r="AM333" s="86"/>
      <c r="AN333" s="1"/>
      <c r="AO333" s="1"/>
      <c r="AP333" s="1"/>
      <c r="AQ333" s="86"/>
      <c r="AR333" s="9"/>
      <c r="AS333" s="9"/>
      <c r="AT333" s="9"/>
      <c r="AU333" s="9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  <c r="BL333" s="1"/>
      <c r="BM333" s="1"/>
      <c r="BN333" s="1"/>
      <c r="BO333" s="1"/>
      <c r="BP333" s="1"/>
      <c r="BQ333" s="1"/>
      <c r="BR333" s="1"/>
      <c r="BS333" s="1"/>
      <c r="BT333" s="1"/>
      <c r="BU333" s="1"/>
      <c r="BV333" s="1"/>
      <c r="BW333" s="1"/>
      <c r="BX333" s="1"/>
      <c r="BY333" s="1"/>
      <c r="BZ333" s="1"/>
      <c r="CA333" s="1"/>
      <c r="CB333" s="1"/>
      <c r="CC333" s="1"/>
    </row>
    <row r="334" spans="1:81" ht="18.75" x14ac:dyDescent="0.3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86"/>
      <c r="T334" s="1"/>
      <c r="U334" s="1"/>
      <c r="V334" s="89"/>
      <c r="W334" s="3"/>
      <c r="X334" s="3"/>
      <c r="Y334" s="3"/>
      <c r="Z334" s="3"/>
      <c r="AA334" s="3"/>
      <c r="AB334" s="3"/>
      <c r="AC334" s="3"/>
      <c r="AD334" s="3"/>
      <c r="AE334" s="3"/>
      <c r="AF334" s="1"/>
      <c r="AG334" s="1"/>
      <c r="AH334" s="1"/>
      <c r="AI334" s="1"/>
      <c r="AJ334" s="1"/>
      <c r="AK334" s="1"/>
      <c r="AL334" s="1"/>
      <c r="AM334" s="86"/>
      <c r="AN334" s="1"/>
      <c r="AO334" s="1"/>
      <c r="AP334" s="1"/>
      <c r="AQ334" s="86"/>
      <c r="AR334" s="9"/>
      <c r="AS334" s="9"/>
      <c r="AT334" s="9"/>
      <c r="AU334" s="9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  <c r="BL334" s="1"/>
      <c r="BM334" s="1"/>
      <c r="BN334" s="1"/>
      <c r="BO334" s="1"/>
      <c r="BP334" s="1"/>
      <c r="BQ334" s="1"/>
      <c r="BR334" s="1"/>
      <c r="BS334" s="1"/>
      <c r="BT334" s="1"/>
      <c r="BU334" s="1"/>
      <c r="BV334" s="1"/>
      <c r="BW334" s="1"/>
      <c r="BX334" s="1"/>
      <c r="BY334" s="1"/>
      <c r="BZ334" s="1"/>
      <c r="CA334" s="1"/>
      <c r="CB334" s="1"/>
      <c r="CC334" s="1"/>
    </row>
    <row r="335" spans="1:81" ht="18.75" x14ac:dyDescent="0.3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86"/>
      <c r="T335" s="1"/>
      <c r="U335" s="1"/>
      <c r="V335" s="89"/>
      <c r="W335" s="3"/>
      <c r="X335" s="3"/>
      <c r="Y335" s="3"/>
      <c r="Z335" s="3"/>
      <c r="AA335" s="3"/>
      <c r="AB335" s="3"/>
      <c r="AC335" s="3"/>
      <c r="AD335" s="3"/>
      <c r="AE335" s="3"/>
      <c r="AF335" s="1"/>
      <c r="AG335" s="1"/>
      <c r="AH335" s="1"/>
      <c r="AI335" s="1"/>
      <c r="AJ335" s="1"/>
      <c r="AK335" s="1"/>
      <c r="AL335" s="1"/>
      <c r="AM335" s="86"/>
      <c r="AN335" s="1"/>
      <c r="AO335" s="1"/>
      <c r="AP335" s="1"/>
      <c r="AQ335" s="86"/>
      <c r="AR335" s="9"/>
      <c r="AS335" s="9"/>
      <c r="AT335" s="9"/>
      <c r="AU335" s="9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  <c r="BL335" s="1"/>
      <c r="BM335" s="1"/>
      <c r="BN335" s="1"/>
      <c r="BO335" s="1"/>
      <c r="BP335" s="1"/>
      <c r="BQ335" s="1"/>
      <c r="BR335" s="1"/>
      <c r="BS335" s="1"/>
      <c r="BT335" s="1"/>
      <c r="BU335" s="1"/>
      <c r="BV335" s="1"/>
      <c r="BW335" s="1"/>
      <c r="BX335" s="1"/>
      <c r="BY335" s="1"/>
      <c r="BZ335" s="1"/>
      <c r="CA335" s="1"/>
      <c r="CB335" s="1"/>
      <c r="CC335" s="1"/>
    </row>
    <row r="336" spans="1:81" ht="18.75" x14ac:dyDescent="0.3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86"/>
      <c r="T336" s="1"/>
      <c r="U336" s="1"/>
      <c r="V336" s="89"/>
      <c r="W336" s="3"/>
      <c r="X336" s="3"/>
      <c r="Y336" s="3"/>
      <c r="Z336" s="3"/>
      <c r="AA336" s="3"/>
      <c r="AB336" s="3"/>
      <c r="AC336" s="3"/>
      <c r="AD336" s="3"/>
      <c r="AE336" s="3"/>
      <c r="AF336" s="1"/>
      <c r="AG336" s="1"/>
      <c r="AH336" s="1"/>
      <c r="AI336" s="1"/>
      <c r="AJ336" s="1"/>
      <c r="AK336" s="1"/>
      <c r="AL336" s="1"/>
      <c r="AM336" s="86"/>
      <c r="AN336" s="1"/>
      <c r="AO336" s="1"/>
      <c r="AP336" s="1"/>
      <c r="AQ336" s="86"/>
      <c r="AR336" s="9"/>
      <c r="AS336" s="9"/>
      <c r="AT336" s="9"/>
      <c r="AU336" s="9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  <c r="BL336" s="1"/>
      <c r="BM336" s="1"/>
      <c r="BN336" s="1"/>
      <c r="BO336" s="1"/>
      <c r="BP336" s="1"/>
      <c r="BQ336" s="1"/>
      <c r="BR336" s="1"/>
      <c r="BS336" s="1"/>
      <c r="BT336" s="1"/>
      <c r="BU336" s="1"/>
      <c r="BV336" s="1"/>
      <c r="BW336" s="1"/>
      <c r="BX336" s="1"/>
      <c r="BY336" s="1"/>
      <c r="BZ336" s="1"/>
      <c r="CA336" s="1"/>
      <c r="CB336" s="1"/>
      <c r="CC336" s="1"/>
    </row>
    <row r="337" spans="1:81" ht="18.75" x14ac:dyDescent="0.3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86"/>
      <c r="T337" s="1"/>
      <c r="U337" s="1"/>
      <c r="V337" s="89"/>
      <c r="W337" s="3"/>
      <c r="X337" s="3"/>
      <c r="Y337" s="3"/>
      <c r="Z337" s="3"/>
      <c r="AA337" s="3"/>
      <c r="AB337" s="3"/>
      <c r="AC337" s="3"/>
      <c r="AD337" s="3"/>
      <c r="AE337" s="3"/>
      <c r="AF337" s="1"/>
      <c r="AG337" s="1"/>
      <c r="AH337" s="1"/>
      <c r="AI337" s="1"/>
      <c r="AJ337" s="1"/>
      <c r="AK337" s="1"/>
      <c r="AL337" s="1"/>
      <c r="AM337" s="86"/>
      <c r="AN337" s="1"/>
      <c r="AO337" s="1"/>
      <c r="AP337" s="1"/>
      <c r="AQ337" s="86"/>
      <c r="AR337" s="9"/>
      <c r="AS337" s="9"/>
      <c r="AT337" s="9"/>
      <c r="AU337" s="9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  <c r="BL337" s="1"/>
      <c r="BM337" s="1"/>
      <c r="BN337" s="1"/>
      <c r="BO337" s="1"/>
      <c r="BP337" s="1"/>
      <c r="BQ337" s="1"/>
      <c r="BR337" s="1"/>
      <c r="BS337" s="1"/>
      <c r="BT337" s="1"/>
      <c r="BU337" s="1"/>
      <c r="BV337" s="1"/>
      <c r="BW337" s="1"/>
      <c r="BX337" s="1"/>
      <c r="BY337" s="1"/>
      <c r="BZ337" s="1"/>
      <c r="CA337" s="1"/>
      <c r="CB337" s="1"/>
      <c r="CC337" s="1"/>
    </row>
    <row r="338" spans="1:81" ht="18.75" x14ac:dyDescent="0.3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86"/>
      <c r="T338" s="1"/>
      <c r="U338" s="1"/>
      <c r="V338" s="89"/>
      <c r="W338" s="3"/>
      <c r="X338" s="3"/>
      <c r="Y338" s="3"/>
      <c r="Z338" s="3"/>
      <c r="AA338" s="3"/>
      <c r="AB338" s="3"/>
      <c r="AC338" s="3"/>
      <c r="AD338" s="3"/>
      <c r="AE338" s="3"/>
      <c r="AF338" s="1"/>
      <c r="AG338" s="1"/>
      <c r="AH338" s="1"/>
      <c r="AI338" s="1"/>
      <c r="AJ338" s="1"/>
      <c r="AK338" s="1"/>
      <c r="AL338" s="1"/>
      <c r="AM338" s="86"/>
      <c r="AN338" s="1"/>
      <c r="AO338" s="1"/>
      <c r="AP338" s="1"/>
      <c r="AQ338" s="86"/>
      <c r="AR338" s="9"/>
      <c r="AS338" s="9"/>
      <c r="AT338" s="9"/>
      <c r="AU338" s="9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  <c r="BL338" s="1"/>
      <c r="BM338" s="1"/>
      <c r="BN338" s="1"/>
      <c r="BO338" s="1"/>
      <c r="BP338" s="1"/>
      <c r="BQ338" s="1"/>
      <c r="BR338" s="1"/>
      <c r="BS338" s="1"/>
      <c r="BT338" s="1"/>
      <c r="BU338" s="1"/>
      <c r="BV338" s="1"/>
      <c r="BW338" s="1"/>
      <c r="BX338" s="1"/>
      <c r="BY338" s="1"/>
      <c r="BZ338" s="1"/>
      <c r="CA338" s="1"/>
      <c r="CB338" s="1"/>
      <c r="CC338" s="1"/>
    </row>
    <row r="339" spans="1:81" ht="18.75" x14ac:dyDescent="0.3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86"/>
      <c r="T339" s="1"/>
      <c r="U339" s="1"/>
      <c r="V339" s="89"/>
      <c r="W339" s="3"/>
      <c r="X339" s="3"/>
      <c r="Y339" s="3"/>
      <c r="Z339" s="3"/>
      <c r="AA339" s="3"/>
      <c r="AB339" s="3"/>
      <c r="AC339" s="3"/>
      <c r="AD339" s="3"/>
      <c r="AE339" s="3"/>
      <c r="AF339" s="1"/>
      <c r="AG339" s="1"/>
      <c r="AH339" s="1"/>
      <c r="AI339" s="1"/>
      <c r="AJ339" s="1"/>
      <c r="AK339" s="1"/>
      <c r="AL339" s="1"/>
      <c r="AM339" s="86"/>
      <c r="AN339" s="1"/>
      <c r="AO339" s="1"/>
      <c r="AP339" s="1"/>
      <c r="AQ339" s="86"/>
      <c r="AR339" s="9"/>
      <c r="AS339" s="9"/>
      <c r="AT339" s="9"/>
      <c r="AU339" s="9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  <c r="BL339" s="1"/>
      <c r="BM339" s="1"/>
      <c r="BN339" s="1"/>
      <c r="BO339" s="1"/>
      <c r="BP339" s="1"/>
      <c r="BQ339" s="1"/>
      <c r="BR339" s="1"/>
      <c r="BS339" s="1"/>
      <c r="BT339" s="1"/>
      <c r="BU339" s="1"/>
      <c r="BV339" s="1"/>
      <c r="BW339" s="1"/>
      <c r="BX339" s="1"/>
      <c r="BY339" s="1"/>
      <c r="BZ339" s="1"/>
      <c r="CA339" s="1"/>
      <c r="CB339" s="1"/>
      <c r="CC339" s="1"/>
    </row>
    <row r="340" spans="1:81" ht="18.75" x14ac:dyDescent="0.3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86"/>
      <c r="T340" s="1"/>
      <c r="U340" s="1"/>
      <c r="V340" s="89"/>
      <c r="W340" s="3"/>
      <c r="X340" s="3"/>
      <c r="Y340" s="3"/>
      <c r="Z340" s="3"/>
      <c r="AA340" s="3"/>
      <c r="AB340" s="3"/>
      <c r="AC340" s="3"/>
      <c r="AD340" s="3"/>
      <c r="AE340" s="3"/>
      <c r="AF340" s="1"/>
      <c r="AG340" s="1"/>
      <c r="AH340" s="1"/>
      <c r="AI340" s="1"/>
      <c r="AJ340" s="1"/>
      <c r="AK340" s="1"/>
      <c r="AL340" s="1"/>
      <c r="AM340" s="86"/>
      <c r="AN340" s="1"/>
      <c r="AO340" s="1"/>
      <c r="AP340" s="1"/>
      <c r="AQ340" s="86"/>
      <c r="AR340" s="9"/>
      <c r="AS340" s="9"/>
      <c r="AT340" s="9"/>
      <c r="AU340" s="9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  <c r="BL340" s="1"/>
      <c r="BM340" s="1"/>
      <c r="BN340" s="1"/>
      <c r="BO340" s="1"/>
      <c r="BP340" s="1"/>
      <c r="BQ340" s="1"/>
      <c r="BR340" s="1"/>
      <c r="BS340" s="1"/>
      <c r="BT340" s="1"/>
      <c r="BU340" s="1"/>
      <c r="BV340" s="1"/>
      <c r="BW340" s="1"/>
      <c r="BX340" s="1"/>
      <c r="BY340" s="1"/>
      <c r="BZ340" s="1"/>
      <c r="CA340" s="1"/>
      <c r="CB340" s="1"/>
      <c r="CC340" s="1"/>
    </row>
    <row r="341" spans="1:81" ht="18.75" x14ac:dyDescent="0.3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86"/>
      <c r="T341" s="1"/>
      <c r="U341" s="1"/>
      <c r="V341" s="89"/>
      <c r="W341" s="3"/>
      <c r="X341" s="3"/>
      <c r="Y341" s="3"/>
      <c r="Z341" s="3"/>
      <c r="AA341" s="3"/>
      <c r="AB341" s="3"/>
      <c r="AC341" s="3"/>
      <c r="AD341" s="3"/>
      <c r="AE341" s="3"/>
      <c r="AF341" s="1"/>
      <c r="AG341" s="1"/>
      <c r="AH341" s="1"/>
      <c r="AI341" s="1"/>
      <c r="AJ341" s="1"/>
      <c r="AK341" s="1"/>
      <c r="AL341" s="1"/>
      <c r="AM341" s="86"/>
      <c r="AN341" s="1"/>
      <c r="AO341" s="1"/>
      <c r="AP341" s="1"/>
      <c r="AQ341" s="86"/>
      <c r="AR341" s="9"/>
      <c r="AS341" s="9"/>
      <c r="AT341" s="9"/>
      <c r="AU341" s="9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  <c r="BL341" s="1"/>
      <c r="BM341" s="1"/>
      <c r="BN341" s="1"/>
      <c r="BO341" s="1"/>
      <c r="BP341" s="1"/>
      <c r="BQ341" s="1"/>
      <c r="BR341" s="1"/>
      <c r="BS341" s="1"/>
      <c r="BT341" s="1"/>
      <c r="BU341" s="1"/>
      <c r="BV341" s="1"/>
      <c r="BW341" s="1"/>
      <c r="BX341" s="1"/>
      <c r="BY341" s="1"/>
      <c r="BZ341" s="1"/>
      <c r="CA341" s="1"/>
      <c r="CB341" s="1"/>
      <c r="CC341" s="1"/>
    </row>
    <row r="342" spans="1:81" ht="18.75" x14ac:dyDescent="0.3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86"/>
      <c r="T342" s="1"/>
      <c r="U342" s="1"/>
      <c r="V342" s="89"/>
      <c r="W342" s="3"/>
      <c r="X342" s="3"/>
      <c r="Y342" s="3"/>
      <c r="Z342" s="3"/>
      <c r="AA342" s="3"/>
      <c r="AB342" s="3"/>
      <c r="AC342" s="3"/>
      <c r="AD342" s="3"/>
      <c r="AE342" s="3"/>
      <c r="AF342" s="1"/>
      <c r="AG342" s="1"/>
      <c r="AH342" s="1"/>
      <c r="AI342" s="1"/>
      <c r="AJ342" s="1"/>
      <c r="AK342" s="1"/>
      <c r="AL342" s="1"/>
      <c r="AM342" s="86"/>
      <c r="AN342" s="1"/>
      <c r="AO342" s="1"/>
      <c r="AP342" s="1"/>
      <c r="AQ342" s="86"/>
      <c r="AR342" s="9"/>
      <c r="AS342" s="9"/>
      <c r="AT342" s="9"/>
      <c r="AU342" s="9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  <c r="BL342" s="1"/>
      <c r="BM342" s="1"/>
      <c r="BN342" s="1"/>
      <c r="BO342" s="1"/>
      <c r="BP342" s="1"/>
      <c r="BQ342" s="1"/>
      <c r="BR342" s="1"/>
      <c r="BS342" s="1"/>
      <c r="BT342" s="1"/>
      <c r="BU342" s="1"/>
      <c r="BV342" s="1"/>
      <c r="BW342" s="1"/>
      <c r="BX342" s="1"/>
      <c r="BY342" s="1"/>
      <c r="BZ342" s="1"/>
      <c r="CA342" s="1"/>
      <c r="CB342" s="1"/>
      <c r="CC342" s="1"/>
    </row>
    <row r="343" spans="1:81" ht="18.75" x14ac:dyDescent="0.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86"/>
      <c r="T343" s="1"/>
      <c r="U343" s="1"/>
      <c r="V343" s="89"/>
      <c r="W343" s="3"/>
      <c r="X343" s="3"/>
      <c r="Y343" s="3"/>
      <c r="Z343" s="3"/>
      <c r="AA343" s="3"/>
      <c r="AB343" s="3"/>
      <c r="AC343" s="3"/>
      <c r="AD343" s="3"/>
      <c r="AE343" s="3"/>
      <c r="AF343" s="1"/>
      <c r="AG343" s="1"/>
      <c r="AH343" s="1"/>
      <c r="AI343" s="1"/>
      <c r="AJ343" s="1"/>
      <c r="AK343" s="1"/>
      <c r="AL343" s="1"/>
      <c r="AM343" s="86"/>
      <c r="AN343" s="1"/>
      <c r="AO343" s="1"/>
      <c r="AP343" s="1"/>
      <c r="AQ343" s="86"/>
      <c r="AR343" s="9"/>
      <c r="AS343" s="9"/>
      <c r="AT343" s="9"/>
      <c r="AU343" s="9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  <c r="BL343" s="1"/>
      <c r="BM343" s="1"/>
      <c r="BN343" s="1"/>
      <c r="BO343" s="1"/>
      <c r="BP343" s="1"/>
      <c r="BQ343" s="1"/>
      <c r="BR343" s="1"/>
      <c r="BS343" s="1"/>
      <c r="BT343" s="1"/>
      <c r="BU343" s="1"/>
      <c r="BV343" s="1"/>
      <c r="BW343" s="1"/>
      <c r="BX343" s="1"/>
      <c r="BY343" s="1"/>
      <c r="BZ343" s="1"/>
      <c r="CA343" s="1"/>
      <c r="CB343" s="1"/>
      <c r="CC343" s="1"/>
    </row>
    <row r="344" spans="1:81" ht="18.75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86"/>
      <c r="T344" s="1"/>
      <c r="U344" s="1"/>
      <c r="V344" s="89"/>
      <c r="W344" s="3"/>
      <c r="X344" s="3"/>
      <c r="Y344" s="3"/>
      <c r="Z344" s="3"/>
      <c r="AA344" s="3"/>
      <c r="AB344" s="3"/>
      <c r="AC344" s="3"/>
      <c r="AD344" s="3"/>
      <c r="AE344" s="3"/>
      <c r="AF344" s="1"/>
      <c r="AG344" s="1"/>
      <c r="AH344" s="1"/>
      <c r="AI344" s="1"/>
      <c r="AJ344" s="1"/>
      <c r="AK344" s="1"/>
      <c r="AL344" s="1"/>
      <c r="AM344" s="86"/>
      <c r="AN344" s="1"/>
      <c r="AO344" s="1"/>
      <c r="AP344" s="1"/>
      <c r="AQ344" s="86"/>
      <c r="AR344" s="9"/>
      <c r="AS344" s="9"/>
      <c r="AT344" s="9"/>
      <c r="AU344" s="9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  <c r="BL344" s="1"/>
      <c r="BM344" s="1"/>
      <c r="BN344" s="1"/>
      <c r="BO344" s="1"/>
      <c r="BP344" s="1"/>
      <c r="BQ344" s="1"/>
      <c r="BR344" s="1"/>
      <c r="BS344" s="1"/>
      <c r="BT344" s="1"/>
      <c r="BU344" s="1"/>
      <c r="BV344" s="1"/>
      <c r="BW344" s="1"/>
      <c r="BX344" s="1"/>
      <c r="BY344" s="1"/>
      <c r="BZ344" s="1"/>
      <c r="CA344" s="1"/>
      <c r="CB344" s="1"/>
      <c r="CC344" s="1"/>
    </row>
    <row r="345" spans="1:81" ht="18.75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86"/>
      <c r="T345" s="1"/>
      <c r="U345" s="1"/>
      <c r="V345" s="89"/>
      <c r="W345" s="3"/>
      <c r="X345" s="3"/>
      <c r="Y345" s="3"/>
      <c r="Z345" s="3"/>
      <c r="AA345" s="3"/>
      <c r="AB345" s="3"/>
      <c r="AC345" s="3"/>
      <c r="AD345" s="3"/>
      <c r="AE345" s="3"/>
      <c r="AF345" s="1"/>
      <c r="AG345" s="1"/>
      <c r="AH345" s="1"/>
      <c r="AI345" s="1"/>
      <c r="AJ345" s="1"/>
      <c r="AK345" s="1"/>
      <c r="AL345" s="1"/>
      <c r="AM345" s="86"/>
      <c r="AN345" s="1"/>
      <c r="AO345" s="1"/>
      <c r="AP345" s="1"/>
      <c r="AQ345" s="86"/>
      <c r="AR345" s="9"/>
      <c r="AS345" s="9"/>
      <c r="AT345" s="9"/>
      <c r="AU345" s="9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  <c r="BL345" s="1"/>
      <c r="BM345" s="1"/>
      <c r="BN345" s="1"/>
      <c r="BO345" s="1"/>
      <c r="BP345" s="1"/>
      <c r="BQ345" s="1"/>
      <c r="BR345" s="1"/>
      <c r="BS345" s="1"/>
      <c r="BT345" s="1"/>
      <c r="BU345" s="1"/>
      <c r="BV345" s="1"/>
      <c r="BW345" s="1"/>
      <c r="BX345" s="1"/>
      <c r="BY345" s="1"/>
      <c r="BZ345" s="1"/>
      <c r="CA345" s="1"/>
      <c r="CB345" s="1"/>
      <c r="CC345" s="1"/>
    </row>
    <row r="346" spans="1:81" ht="18.75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86"/>
      <c r="T346" s="1"/>
      <c r="U346" s="1"/>
      <c r="V346" s="89"/>
      <c r="W346" s="3"/>
      <c r="X346" s="3"/>
      <c r="Y346" s="3"/>
      <c r="Z346" s="3"/>
      <c r="AA346" s="3"/>
      <c r="AB346" s="3"/>
      <c r="AC346" s="3"/>
      <c r="AD346" s="3"/>
      <c r="AE346" s="3"/>
      <c r="AF346" s="1"/>
      <c r="AG346" s="1"/>
      <c r="AH346" s="1"/>
      <c r="AI346" s="1"/>
      <c r="AJ346" s="1"/>
      <c r="AK346" s="1"/>
      <c r="AL346" s="1"/>
      <c r="AM346" s="86"/>
      <c r="AN346" s="1"/>
      <c r="AO346" s="1"/>
      <c r="AP346" s="1"/>
      <c r="AQ346" s="86"/>
      <c r="AR346" s="9"/>
      <c r="AS346" s="9"/>
      <c r="AT346" s="9"/>
      <c r="AU346" s="9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  <c r="BL346" s="1"/>
      <c r="BM346" s="1"/>
      <c r="BN346" s="1"/>
      <c r="BO346" s="1"/>
      <c r="BP346" s="1"/>
      <c r="BQ346" s="1"/>
      <c r="BR346" s="1"/>
      <c r="BS346" s="1"/>
      <c r="BT346" s="1"/>
      <c r="BU346" s="1"/>
      <c r="BV346" s="1"/>
      <c r="BW346" s="1"/>
      <c r="BX346" s="1"/>
      <c r="BY346" s="1"/>
      <c r="BZ346" s="1"/>
      <c r="CA346" s="1"/>
      <c r="CB346" s="1"/>
      <c r="CC346" s="1"/>
    </row>
    <row r="347" spans="1:81" ht="18.75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86"/>
      <c r="T347" s="1"/>
      <c r="U347" s="1"/>
      <c r="V347" s="89"/>
      <c r="W347" s="3"/>
      <c r="X347" s="3"/>
      <c r="Y347" s="3"/>
      <c r="Z347" s="3"/>
      <c r="AA347" s="3"/>
      <c r="AB347" s="3"/>
      <c r="AC347" s="3"/>
      <c r="AD347" s="3"/>
      <c r="AE347" s="3"/>
      <c r="AF347" s="1"/>
      <c r="AG347" s="1"/>
      <c r="AH347" s="1"/>
      <c r="AI347" s="1"/>
      <c r="AJ347" s="1"/>
      <c r="AK347" s="1"/>
      <c r="AL347" s="1"/>
      <c r="AM347" s="86"/>
      <c r="AN347" s="1"/>
      <c r="AO347" s="1"/>
      <c r="AP347" s="1"/>
      <c r="AQ347" s="86"/>
      <c r="AR347" s="9"/>
      <c r="AS347" s="9"/>
      <c r="AT347" s="9"/>
      <c r="AU347" s="9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  <c r="BL347" s="1"/>
      <c r="BM347" s="1"/>
      <c r="BN347" s="1"/>
      <c r="BO347" s="1"/>
      <c r="BP347" s="1"/>
      <c r="BQ347" s="1"/>
      <c r="BR347" s="1"/>
      <c r="BS347" s="1"/>
      <c r="BT347" s="1"/>
      <c r="BU347" s="1"/>
      <c r="BV347" s="1"/>
      <c r="BW347" s="1"/>
      <c r="BX347" s="1"/>
      <c r="BY347" s="1"/>
      <c r="BZ347" s="1"/>
      <c r="CA347" s="1"/>
      <c r="CB347" s="1"/>
      <c r="CC347" s="1"/>
    </row>
    <row r="348" spans="1:81" ht="18.75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86"/>
      <c r="T348" s="1"/>
      <c r="U348" s="1"/>
      <c r="V348" s="89"/>
      <c r="W348" s="3"/>
      <c r="X348" s="3"/>
      <c r="Y348" s="3"/>
      <c r="Z348" s="3"/>
      <c r="AA348" s="3"/>
      <c r="AB348" s="3"/>
      <c r="AC348" s="3"/>
      <c r="AD348" s="3"/>
      <c r="AE348" s="3"/>
      <c r="AF348" s="1"/>
      <c r="AG348" s="1"/>
      <c r="AH348" s="1"/>
      <c r="AI348" s="1"/>
      <c r="AJ348" s="1"/>
      <c r="AK348" s="1"/>
      <c r="AL348" s="1"/>
      <c r="AM348" s="86"/>
      <c r="AN348" s="1"/>
      <c r="AO348" s="1"/>
      <c r="AP348" s="1"/>
      <c r="AQ348" s="86"/>
      <c r="AR348" s="9"/>
      <c r="AS348" s="9"/>
      <c r="AT348" s="9"/>
      <c r="AU348" s="9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  <c r="BL348" s="1"/>
      <c r="BM348" s="1"/>
      <c r="BN348" s="1"/>
      <c r="BO348" s="1"/>
      <c r="BP348" s="1"/>
      <c r="BQ348" s="1"/>
      <c r="BR348" s="1"/>
      <c r="BS348" s="1"/>
      <c r="BT348" s="1"/>
      <c r="BU348" s="1"/>
      <c r="BV348" s="1"/>
      <c r="BW348" s="1"/>
      <c r="BX348" s="1"/>
      <c r="BY348" s="1"/>
      <c r="BZ348" s="1"/>
      <c r="CA348" s="1"/>
      <c r="CB348" s="1"/>
      <c r="CC348" s="1"/>
    </row>
    <row r="349" spans="1:81" ht="18.75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86"/>
      <c r="T349" s="1"/>
      <c r="U349" s="1"/>
      <c r="V349" s="89"/>
      <c r="W349" s="3"/>
      <c r="X349" s="3"/>
      <c r="Y349" s="3"/>
      <c r="Z349" s="3"/>
      <c r="AA349" s="3"/>
      <c r="AB349" s="3"/>
      <c r="AC349" s="3"/>
      <c r="AD349" s="3"/>
      <c r="AE349" s="3"/>
      <c r="AF349" s="1"/>
      <c r="AG349" s="1"/>
      <c r="AH349" s="1"/>
      <c r="AI349" s="1"/>
      <c r="AJ349" s="1"/>
      <c r="AK349" s="1"/>
      <c r="AL349" s="1"/>
      <c r="AM349" s="86"/>
      <c r="AN349" s="1"/>
      <c r="AO349" s="1"/>
      <c r="AP349" s="1"/>
      <c r="AQ349" s="86"/>
      <c r="AR349" s="9"/>
      <c r="AS349" s="9"/>
      <c r="AT349" s="9"/>
      <c r="AU349" s="9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  <c r="BL349" s="1"/>
      <c r="BM349" s="1"/>
      <c r="BN349" s="1"/>
      <c r="BO349" s="1"/>
      <c r="BP349" s="1"/>
      <c r="BQ349" s="1"/>
      <c r="BR349" s="1"/>
      <c r="BS349" s="1"/>
      <c r="BT349" s="1"/>
      <c r="BU349" s="1"/>
      <c r="BV349" s="1"/>
      <c r="BW349" s="1"/>
      <c r="BX349" s="1"/>
      <c r="BY349" s="1"/>
      <c r="BZ349" s="1"/>
      <c r="CA349" s="1"/>
      <c r="CB349" s="1"/>
      <c r="CC349" s="1"/>
    </row>
    <row r="350" spans="1:81" ht="18.75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86"/>
      <c r="T350" s="1"/>
      <c r="U350" s="1"/>
      <c r="V350" s="89"/>
      <c r="W350" s="3"/>
      <c r="X350" s="3"/>
      <c r="Y350" s="3"/>
      <c r="Z350" s="3"/>
      <c r="AA350" s="3"/>
      <c r="AB350" s="3"/>
      <c r="AC350" s="3"/>
      <c r="AD350" s="3"/>
      <c r="AE350" s="3"/>
      <c r="AF350" s="1"/>
      <c r="AG350" s="1"/>
      <c r="AH350" s="1"/>
      <c r="AI350" s="1"/>
      <c r="AJ350" s="1"/>
      <c r="AK350" s="1"/>
      <c r="AL350" s="1"/>
      <c r="AM350" s="86"/>
      <c r="AN350" s="1"/>
      <c r="AO350" s="1"/>
      <c r="AP350" s="1"/>
      <c r="AQ350" s="86"/>
      <c r="AR350" s="9"/>
      <c r="AS350" s="9"/>
      <c r="AT350" s="9"/>
      <c r="AU350" s="9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  <c r="BL350" s="1"/>
      <c r="BM350" s="1"/>
      <c r="BN350" s="1"/>
      <c r="BO350" s="1"/>
      <c r="BP350" s="1"/>
      <c r="BQ350" s="1"/>
      <c r="BR350" s="1"/>
      <c r="BS350" s="1"/>
      <c r="BT350" s="1"/>
      <c r="BU350" s="1"/>
      <c r="BV350" s="1"/>
      <c r="BW350" s="1"/>
      <c r="BX350" s="1"/>
      <c r="BY350" s="1"/>
      <c r="BZ350" s="1"/>
      <c r="CA350" s="1"/>
      <c r="CB350" s="1"/>
      <c r="CC350" s="1"/>
    </row>
    <row r="351" spans="1:81" ht="18.75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86"/>
      <c r="T351" s="1"/>
      <c r="U351" s="1"/>
      <c r="V351" s="89"/>
      <c r="W351" s="3"/>
      <c r="X351" s="3"/>
      <c r="Y351" s="3"/>
      <c r="Z351" s="3"/>
      <c r="AA351" s="3"/>
      <c r="AB351" s="3"/>
      <c r="AC351" s="3"/>
      <c r="AD351" s="3"/>
      <c r="AE351" s="3"/>
      <c r="AF351" s="1"/>
      <c r="AG351" s="1"/>
      <c r="AH351" s="1"/>
      <c r="AI351" s="1"/>
      <c r="AJ351" s="1"/>
      <c r="AK351" s="1"/>
      <c r="AL351" s="1"/>
      <c r="AM351" s="86"/>
      <c r="AN351" s="1"/>
      <c r="AO351" s="1"/>
      <c r="AP351" s="1"/>
      <c r="AQ351" s="86"/>
      <c r="AR351" s="9"/>
      <c r="AS351" s="9"/>
      <c r="AT351" s="9"/>
      <c r="AU351" s="9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  <c r="BL351" s="1"/>
      <c r="BM351" s="1"/>
      <c r="BN351" s="1"/>
      <c r="BO351" s="1"/>
      <c r="BP351" s="1"/>
      <c r="BQ351" s="1"/>
      <c r="BR351" s="1"/>
      <c r="BS351" s="1"/>
      <c r="BT351" s="1"/>
      <c r="BU351" s="1"/>
      <c r="BV351" s="1"/>
      <c r="BW351" s="1"/>
      <c r="BX351" s="1"/>
      <c r="BY351" s="1"/>
      <c r="BZ351" s="1"/>
      <c r="CA351" s="1"/>
      <c r="CB351" s="1"/>
      <c r="CC351" s="1"/>
    </row>
    <row r="352" spans="1:81" ht="18.75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86"/>
      <c r="T352" s="1"/>
      <c r="U352" s="1"/>
      <c r="V352" s="89"/>
      <c r="W352" s="3"/>
      <c r="X352" s="3"/>
      <c r="Y352" s="3"/>
      <c r="Z352" s="3"/>
      <c r="AA352" s="3"/>
      <c r="AB352" s="3"/>
      <c r="AC352" s="3"/>
      <c r="AD352" s="3"/>
      <c r="AE352" s="3"/>
      <c r="AF352" s="1"/>
      <c r="AG352" s="1"/>
      <c r="AH352" s="1"/>
      <c r="AI352" s="1"/>
      <c r="AJ352" s="1"/>
      <c r="AK352" s="1"/>
      <c r="AL352" s="1"/>
      <c r="AM352" s="86"/>
      <c r="AN352" s="1"/>
      <c r="AO352" s="1"/>
      <c r="AP352" s="1"/>
      <c r="AQ352" s="86"/>
      <c r="AR352" s="9"/>
      <c r="AS352" s="9"/>
      <c r="AT352" s="9"/>
      <c r="AU352" s="9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  <c r="BL352" s="1"/>
      <c r="BM352" s="1"/>
      <c r="BN352" s="1"/>
      <c r="BO352" s="1"/>
      <c r="BP352" s="1"/>
      <c r="BQ352" s="1"/>
      <c r="BR352" s="1"/>
      <c r="BS352" s="1"/>
      <c r="BT352" s="1"/>
      <c r="BU352" s="1"/>
      <c r="BV352" s="1"/>
      <c r="BW352" s="1"/>
      <c r="BX352" s="1"/>
      <c r="BY352" s="1"/>
      <c r="BZ352" s="1"/>
      <c r="CA352" s="1"/>
      <c r="CB352" s="1"/>
      <c r="CC352" s="1"/>
    </row>
    <row r="353" spans="1:81" ht="18.75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86"/>
      <c r="T353" s="1"/>
      <c r="U353" s="1"/>
      <c r="V353" s="89"/>
      <c r="W353" s="3"/>
      <c r="X353" s="3"/>
      <c r="Y353" s="3"/>
      <c r="Z353" s="3"/>
      <c r="AA353" s="3"/>
      <c r="AB353" s="3"/>
      <c r="AC353" s="3"/>
      <c r="AD353" s="3"/>
      <c r="AE353" s="3"/>
      <c r="AF353" s="1"/>
      <c r="AG353" s="1"/>
      <c r="AH353" s="1"/>
      <c r="AI353" s="1"/>
      <c r="AJ353" s="1"/>
      <c r="AK353" s="1"/>
      <c r="AL353" s="1"/>
      <c r="AM353" s="86"/>
      <c r="AN353" s="1"/>
      <c r="AO353" s="1"/>
      <c r="AP353" s="1"/>
      <c r="AQ353" s="86"/>
      <c r="AR353" s="9"/>
      <c r="AS353" s="9"/>
      <c r="AT353" s="9"/>
      <c r="AU353" s="9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  <c r="BL353" s="1"/>
      <c r="BM353" s="1"/>
      <c r="BN353" s="1"/>
      <c r="BO353" s="1"/>
      <c r="BP353" s="1"/>
      <c r="BQ353" s="1"/>
      <c r="BR353" s="1"/>
      <c r="BS353" s="1"/>
      <c r="BT353" s="1"/>
      <c r="BU353" s="1"/>
      <c r="BV353" s="1"/>
      <c r="BW353" s="1"/>
      <c r="BX353" s="1"/>
      <c r="BY353" s="1"/>
      <c r="BZ353" s="1"/>
      <c r="CA353" s="1"/>
      <c r="CB353" s="1"/>
      <c r="CC353" s="1"/>
    </row>
    <row r="354" spans="1:81" ht="18.75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86"/>
      <c r="T354" s="1"/>
      <c r="U354" s="1"/>
      <c r="V354" s="89"/>
      <c r="W354" s="3"/>
      <c r="X354" s="3"/>
      <c r="Y354" s="3"/>
      <c r="Z354" s="3"/>
      <c r="AA354" s="3"/>
      <c r="AB354" s="3"/>
      <c r="AC354" s="3"/>
      <c r="AD354" s="3"/>
      <c r="AE354" s="3"/>
      <c r="AF354" s="1"/>
      <c r="AG354" s="1"/>
      <c r="AH354" s="1"/>
      <c r="AI354" s="1"/>
      <c r="AJ354" s="1"/>
      <c r="AK354" s="1"/>
      <c r="AL354" s="1"/>
      <c r="AM354" s="86"/>
      <c r="AN354" s="1"/>
      <c r="AO354" s="1"/>
      <c r="AP354" s="1"/>
      <c r="AQ354" s="86"/>
      <c r="AR354" s="9"/>
      <c r="AS354" s="9"/>
      <c r="AT354" s="9"/>
      <c r="AU354" s="9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  <c r="BL354" s="1"/>
      <c r="BM354" s="1"/>
      <c r="BN354" s="1"/>
      <c r="BO354" s="1"/>
      <c r="BP354" s="1"/>
      <c r="BQ354" s="1"/>
      <c r="BR354" s="1"/>
      <c r="BS354" s="1"/>
      <c r="BT354" s="1"/>
      <c r="BU354" s="1"/>
      <c r="BV354" s="1"/>
      <c r="BW354" s="1"/>
      <c r="BX354" s="1"/>
      <c r="BY354" s="1"/>
      <c r="BZ354" s="1"/>
      <c r="CA354" s="1"/>
      <c r="CB354" s="1"/>
      <c r="CC354" s="1"/>
    </row>
    <row r="355" spans="1:81" ht="18.75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86"/>
      <c r="T355" s="1"/>
      <c r="U355" s="1"/>
      <c r="V355" s="89"/>
      <c r="W355" s="3"/>
      <c r="X355" s="3"/>
      <c r="Y355" s="3"/>
      <c r="Z355" s="3"/>
      <c r="AA355" s="3"/>
      <c r="AB355" s="3"/>
      <c r="AC355" s="3"/>
      <c r="AD355" s="3"/>
      <c r="AE355" s="3"/>
      <c r="AF355" s="1"/>
      <c r="AG355" s="1"/>
      <c r="AH355" s="1"/>
      <c r="AI355" s="1"/>
      <c r="AJ355" s="1"/>
      <c r="AK355" s="1"/>
      <c r="AL355" s="1"/>
      <c r="AM355" s="86"/>
      <c r="AN355" s="1"/>
      <c r="AO355" s="1"/>
      <c r="AP355" s="1"/>
      <c r="AQ355" s="86"/>
      <c r="AR355" s="9"/>
      <c r="AS355" s="9"/>
      <c r="AT355" s="9"/>
      <c r="AU355" s="9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  <c r="BL355" s="1"/>
      <c r="BM355" s="1"/>
      <c r="BN355" s="1"/>
      <c r="BO355" s="1"/>
      <c r="BP355" s="1"/>
      <c r="BQ355" s="1"/>
      <c r="BR355" s="1"/>
      <c r="BS355" s="1"/>
      <c r="BT355" s="1"/>
      <c r="BU355" s="1"/>
      <c r="BV355" s="1"/>
      <c r="BW355" s="1"/>
      <c r="BX355" s="1"/>
      <c r="BY355" s="1"/>
      <c r="BZ355" s="1"/>
      <c r="CA355" s="1"/>
      <c r="CB355" s="1"/>
      <c r="CC355" s="1"/>
    </row>
    <row r="356" spans="1:81" ht="18.75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86"/>
      <c r="T356" s="1"/>
      <c r="U356" s="1"/>
      <c r="V356" s="89"/>
      <c r="W356" s="3"/>
      <c r="X356" s="3"/>
      <c r="Y356" s="3"/>
      <c r="Z356" s="3"/>
      <c r="AA356" s="3"/>
      <c r="AB356" s="3"/>
      <c r="AC356" s="3"/>
      <c r="AD356" s="3"/>
      <c r="AE356" s="3"/>
      <c r="AF356" s="1"/>
      <c r="AG356" s="1"/>
      <c r="AH356" s="1"/>
      <c r="AI356" s="1"/>
      <c r="AJ356" s="1"/>
      <c r="AK356" s="1"/>
      <c r="AL356" s="1"/>
      <c r="AM356" s="86"/>
      <c r="AN356" s="1"/>
      <c r="AO356" s="1"/>
      <c r="AP356" s="1"/>
      <c r="AQ356" s="86"/>
      <c r="AR356" s="9"/>
      <c r="AS356" s="9"/>
      <c r="AT356" s="9"/>
      <c r="AU356" s="9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  <c r="BL356" s="1"/>
      <c r="BM356" s="1"/>
      <c r="BN356" s="1"/>
      <c r="BO356" s="1"/>
      <c r="BP356" s="1"/>
      <c r="BQ356" s="1"/>
      <c r="BR356" s="1"/>
      <c r="BS356" s="1"/>
      <c r="BT356" s="1"/>
      <c r="BU356" s="1"/>
      <c r="BV356" s="1"/>
      <c r="BW356" s="1"/>
      <c r="BX356" s="1"/>
      <c r="BY356" s="1"/>
      <c r="BZ356" s="1"/>
      <c r="CA356" s="1"/>
      <c r="CB356" s="1"/>
      <c r="CC356" s="1"/>
    </row>
    <row r="357" spans="1:81" ht="18.75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86"/>
      <c r="T357" s="1"/>
      <c r="U357" s="1"/>
      <c r="V357" s="89"/>
      <c r="W357" s="3"/>
      <c r="X357" s="3"/>
      <c r="Y357" s="3"/>
      <c r="Z357" s="3"/>
      <c r="AA357" s="3"/>
      <c r="AB357" s="3"/>
      <c r="AC357" s="3"/>
      <c r="AD357" s="3"/>
      <c r="AE357" s="3"/>
      <c r="AF357" s="1"/>
      <c r="AG357" s="1"/>
      <c r="AH357" s="1"/>
      <c r="AI357" s="1"/>
      <c r="AJ357" s="1"/>
      <c r="AK357" s="1"/>
      <c r="AL357" s="1"/>
      <c r="AM357" s="86"/>
      <c r="AN357" s="1"/>
      <c r="AO357" s="1"/>
      <c r="AP357" s="1"/>
      <c r="AQ357" s="86"/>
      <c r="AR357" s="9"/>
      <c r="AS357" s="9"/>
      <c r="AT357" s="9"/>
      <c r="AU357" s="9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  <c r="BL357" s="1"/>
      <c r="BM357" s="1"/>
      <c r="BN357" s="1"/>
      <c r="BO357" s="1"/>
      <c r="BP357" s="1"/>
      <c r="BQ357" s="1"/>
      <c r="BR357" s="1"/>
      <c r="BS357" s="1"/>
      <c r="BT357" s="1"/>
      <c r="BU357" s="1"/>
      <c r="BV357" s="1"/>
      <c r="BW357" s="1"/>
      <c r="BX357" s="1"/>
      <c r="BY357" s="1"/>
      <c r="BZ357" s="1"/>
      <c r="CA357" s="1"/>
      <c r="CB357" s="1"/>
      <c r="CC357" s="1"/>
    </row>
    <row r="358" spans="1:81" ht="18.75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86"/>
      <c r="T358" s="1"/>
      <c r="U358" s="1"/>
      <c r="V358" s="89"/>
      <c r="W358" s="3"/>
      <c r="X358" s="3"/>
      <c r="Y358" s="3"/>
      <c r="Z358" s="3"/>
      <c r="AA358" s="3"/>
      <c r="AB358" s="3"/>
      <c r="AC358" s="3"/>
      <c r="AD358" s="3"/>
      <c r="AE358" s="3"/>
      <c r="AF358" s="1"/>
      <c r="AG358" s="1"/>
      <c r="AH358" s="1"/>
      <c r="AI358" s="1"/>
      <c r="AJ358" s="1"/>
      <c r="AK358" s="1"/>
      <c r="AL358" s="1"/>
      <c r="AM358" s="86"/>
      <c r="AN358" s="1"/>
      <c r="AO358" s="1"/>
      <c r="AP358" s="1"/>
      <c r="AQ358" s="86"/>
      <c r="AR358" s="9"/>
      <c r="AS358" s="9"/>
      <c r="AT358" s="9"/>
      <c r="AU358" s="9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  <c r="BL358" s="1"/>
      <c r="BM358" s="1"/>
      <c r="BN358" s="1"/>
      <c r="BO358" s="1"/>
      <c r="BP358" s="1"/>
      <c r="BQ358" s="1"/>
      <c r="BR358" s="1"/>
      <c r="BS358" s="1"/>
      <c r="BT358" s="1"/>
      <c r="BU358" s="1"/>
      <c r="BV358" s="1"/>
      <c r="BW358" s="1"/>
      <c r="BX358" s="1"/>
      <c r="BY358" s="1"/>
      <c r="BZ358" s="1"/>
      <c r="CA358" s="1"/>
      <c r="CB358" s="1"/>
      <c r="CC358" s="1"/>
    </row>
    <row r="359" spans="1:81" ht="18.75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86"/>
      <c r="T359" s="1"/>
      <c r="U359" s="1"/>
      <c r="V359" s="89"/>
      <c r="W359" s="3"/>
      <c r="X359" s="3"/>
      <c r="Y359" s="3"/>
      <c r="Z359" s="3"/>
      <c r="AA359" s="3"/>
      <c r="AB359" s="3"/>
      <c r="AC359" s="3"/>
      <c r="AD359" s="3"/>
      <c r="AE359" s="3"/>
      <c r="AF359" s="1"/>
      <c r="AG359" s="1"/>
      <c r="AH359" s="1"/>
      <c r="AI359" s="1"/>
      <c r="AJ359" s="1"/>
      <c r="AK359" s="1"/>
      <c r="AL359" s="1"/>
      <c r="AM359" s="86"/>
      <c r="AN359" s="1"/>
      <c r="AO359" s="1"/>
      <c r="AP359" s="1"/>
      <c r="AQ359" s="86"/>
      <c r="AR359" s="9"/>
      <c r="AS359" s="9"/>
      <c r="AT359" s="9"/>
      <c r="AU359" s="9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  <c r="BL359" s="1"/>
      <c r="BM359" s="1"/>
      <c r="BN359" s="1"/>
      <c r="BO359" s="1"/>
      <c r="BP359" s="1"/>
      <c r="BQ359" s="1"/>
      <c r="BR359" s="1"/>
      <c r="BS359" s="1"/>
      <c r="BT359" s="1"/>
      <c r="BU359" s="1"/>
      <c r="BV359" s="1"/>
      <c r="BW359" s="1"/>
      <c r="BX359" s="1"/>
      <c r="BY359" s="1"/>
      <c r="BZ359" s="1"/>
      <c r="CA359" s="1"/>
      <c r="CB359" s="1"/>
      <c r="CC359" s="1"/>
    </row>
    <row r="360" spans="1:81" ht="18.75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86"/>
      <c r="T360" s="1"/>
      <c r="U360" s="1"/>
      <c r="V360" s="89"/>
      <c r="W360" s="3"/>
      <c r="X360" s="3"/>
      <c r="Y360" s="3"/>
      <c r="Z360" s="3"/>
      <c r="AA360" s="3"/>
      <c r="AB360" s="3"/>
      <c r="AC360" s="3"/>
      <c r="AD360" s="3"/>
      <c r="AE360" s="3"/>
      <c r="AF360" s="1"/>
      <c r="AG360" s="1"/>
      <c r="AH360" s="1"/>
      <c r="AI360" s="1"/>
      <c r="AJ360" s="1"/>
      <c r="AK360" s="1"/>
      <c r="AL360" s="1"/>
      <c r="AM360" s="86"/>
      <c r="AN360" s="1"/>
      <c r="AO360" s="1"/>
      <c r="AP360" s="1"/>
      <c r="AQ360" s="86"/>
      <c r="AR360" s="9"/>
      <c r="AS360" s="9"/>
      <c r="AT360" s="9"/>
      <c r="AU360" s="9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  <c r="BL360" s="1"/>
      <c r="BM360" s="1"/>
      <c r="BN360" s="1"/>
      <c r="BO360" s="1"/>
      <c r="BP360" s="1"/>
      <c r="BQ360" s="1"/>
      <c r="BR360" s="1"/>
      <c r="BS360" s="1"/>
      <c r="BT360" s="1"/>
      <c r="BU360" s="1"/>
      <c r="BV360" s="1"/>
      <c r="BW360" s="1"/>
      <c r="BX360" s="1"/>
      <c r="BY360" s="1"/>
      <c r="BZ360" s="1"/>
      <c r="CA360" s="1"/>
      <c r="CB360" s="1"/>
      <c r="CC360" s="1"/>
    </row>
    <row r="361" spans="1:81" ht="18.75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86"/>
      <c r="T361" s="1"/>
      <c r="U361" s="1"/>
      <c r="V361" s="89"/>
      <c r="W361" s="3"/>
      <c r="X361" s="3"/>
      <c r="Y361" s="3"/>
      <c r="Z361" s="3"/>
      <c r="AA361" s="3"/>
      <c r="AB361" s="3"/>
      <c r="AC361" s="3"/>
      <c r="AD361" s="3"/>
      <c r="AE361" s="3"/>
      <c r="AF361" s="1"/>
      <c r="AG361" s="1"/>
      <c r="AH361" s="1"/>
      <c r="AI361" s="1"/>
      <c r="AJ361" s="1"/>
      <c r="AK361" s="1"/>
      <c r="AL361" s="1"/>
      <c r="AM361" s="86"/>
      <c r="AN361" s="1"/>
      <c r="AO361" s="1"/>
      <c r="AP361" s="1"/>
      <c r="AQ361" s="86"/>
      <c r="AR361" s="9"/>
      <c r="AS361" s="9"/>
      <c r="AT361" s="9"/>
      <c r="AU361" s="9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  <c r="BL361" s="1"/>
      <c r="BM361" s="1"/>
      <c r="BN361" s="1"/>
      <c r="BO361" s="1"/>
      <c r="BP361" s="1"/>
      <c r="BQ361" s="1"/>
      <c r="BR361" s="1"/>
      <c r="BS361" s="1"/>
      <c r="BT361" s="1"/>
      <c r="BU361" s="1"/>
      <c r="BV361" s="1"/>
      <c r="BW361" s="1"/>
      <c r="BX361" s="1"/>
      <c r="BY361" s="1"/>
      <c r="BZ361" s="1"/>
      <c r="CA361" s="1"/>
      <c r="CB361" s="1"/>
      <c r="CC361" s="1"/>
    </row>
    <row r="362" spans="1:81" ht="18.75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86"/>
      <c r="T362" s="1"/>
      <c r="U362" s="1"/>
      <c r="V362" s="89"/>
      <c r="W362" s="3"/>
      <c r="X362" s="3"/>
      <c r="Y362" s="3"/>
      <c r="Z362" s="3"/>
      <c r="AA362" s="3"/>
      <c r="AB362" s="3"/>
      <c r="AC362" s="3"/>
      <c r="AD362" s="3"/>
      <c r="AE362" s="3"/>
      <c r="AF362" s="1"/>
      <c r="AG362" s="1"/>
      <c r="AH362" s="1"/>
      <c r="AI362" s="1"/>
      <c r="AJ362" s="1"/>
      <c r="AK362" s="1"/>
      <c r="AL362" s="1"/>
      <c r="AM362" s="86"/>
      <c r="AN362" s="1"/>
      <c r="AO362" s="1"/>
      <c r="AP362" s="1"/>
      <c r="AQ362" s="86"/>
      <c r="AR362" s="9"/>
      <c r="AS362" s="9"/>
      <c r="AT362" s="9"/>
      <c r="AU362" s="9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  <c r="BL362" s="1"/>
      <c r="BM362" s="1"/>
      <c r="BN362" s="1"/>
      <c r="BO362" s="1"/>
      <c r="BP362" s="1"/>
      <c r="BQ362" s="1"/>
      <c r="BR362" s="1"/>
      <c r="BS362" s="1"/>
      <c r="BT362" s="1"/>
      <c r="BU362" s="1"/>
      <c r="BV362" s="1"/>
      <c r="BW362" s="1"/>
      <c r="BX362" s="1"/>
      <c r="BY362" s="1"/>
      <c r="BZ362" s="1"/>
      <c r="CA362" s="1"/>
      <c r="CB362" s="1"/>
      <c r="CC362" s="1"/>
    </row>
    <row r="363" spans="1:81" ht="18.75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86"/>
      <c r="T363" s="1"/>
      <c r="U363" s="1"/>
      <c r="V363" s="89"/>
      <c r="W363" s="3"/>
      <c r="X363" s="3"/>
      <c r="Y363" s="3"/>
      <c r="Z363" s="3"/>
      <c r="AA363" s="3"/>
      <c r="AB363" s="3"/>
      <c r="AC363" s="3"/>
      <c r="AD363" s="3"/>
      <c r="AE363" s="3"/>
      <c r="AF363" s="1"/>
      <c r="AG363" s="1"/>
      <c r="AH363" s="1"/>
      <c r="AI363" s="1"/>
      <c r="AJ363" s="1"/>
      <c r="AK363" s="1"/>
      <c r="AL363" s="1"/>
      <c r="AM363" s="86"/>
      <c r="AN363" s="1"/>
      <c r="AO363" s="1"/>
      <c r="AP363" s="1"/>
      <c r="AQ363" s="86"/>
      <c r="AR363" s="9"/>
      <c r="AS363" s="9"/>
      <c r="AT363" s="9"/>
      <c r="AU363" s="9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  <c r="BL363" s="1"/>
      <c r="BM363" s="1"/>
      <c r="BN363" s="1"/>
      <c r="BO363" s="1"/>
      <c r="BP363" s="1"/>
      <c r="BQ363" s="1"/>
      <c r="BR363" s="1"/>
      <c r="BS363" s="1"/>
      <c r="BT363" s="1"/>
      <c r="BU363" s="1"/>
      <c r="BV363" s="1"/>
      <c r="BW363" s="1"/>
      <c r="BX363" s="1"/>
      <c r="BY363" s="1"/>
      <c r="BZ363" s="1"/>
      <c r="CA363" s="1"/>
      <c r="CB363" s="1"/>
      <c r="CC363" s="1"/>
    </row>
    <row r="364" spans="1:81" ht="18.75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86"/>
      <c r="T364" s="1"/>
      <c r="U364" s="1"/>
      <c r="V364" s="89"/>
      <c r="W364" s="3"/>
      <c r="X364" s="3"/>
      <c r="Y364" s="3"/>
      <c r="Z364" s="3"/>
      <c r="AA364" s="3"/>
      <c r="AB364" s="3"/>
      <c r="AC364" s="3"/>
      <c r="AD364" s="3"/>
      <c r="AE364" s="3"/>
      <c r="AF364" s="1"/>
      <c r="AG364" s="1"/>
      <c r="AH364" s="1"/>
      <c r="AI364" s="1"/>
      <c r="AJ364" s="1"/>
      <c r="AK364" s="1"/>
      <c r="AL364" s="1"/>
      <c r="AM364" s="86"/>
      <c r="AN364" s="1"/>
      <c r="AO364" s="1"/>
      <c r="AP364" s="1"/>
      <c r="AQ364" s="86"/>
      <c r="AR364" s="9"/>
      <c r="AS364" s="9"/>
      <c r="AT364" s="9"/>
      <c r="AU364" s="9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  <c r="BL364" s="1"/>
      <c r="BM364" s="1"/>
      <c r="BN364" s="1"/>
      <c r="BO364" s="1"/>
      <c r="BP364" s="1"/>
      <c r="BQ364" s="1"/>
      <c r="BR364" s="1"/>
      <c r="BS364" s="1"/>
      <c r="BT364" s="1"/>
      <c r="BU364" s="1"/>
      <c r="BV364" s="1"/>
      <c r="BW364" s="1"/>
      <c r="BX364" s="1"/>
      <c r="BY364" s="1"/>
      <c r="BZ364" s="1"/>
      <c r="CA364" s="1"/>
      <c r="CB364" s="1"/>
      <c r="CC364" s="1"/>
    </row>
    <row r="365" spans="1:81" ht="18.75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86"/>
      <c r="T365" s="1"/>
      <c r="U365" s="1"/>
      <c r="V365" s="89"/>
      <c r="W365" s="3"/>
      <c r="X365" s="3"/>
      <c r="Y365" s="3"/>
      <c r="Z365" s="3"/>
      <c r="AA365" s="3"/>
      <c r="AB365" s="3"/>
      <c r="AC365" s="3"/>
      <c r="AD365" s="3"/>
      <c r="AE365" s="3"/>
      <c r="AF365" s="1"/>
      <c r="AG365" s="1"/>
      <c r="AH365" s="1"/>
      <c r="AI365" s="1"/>
      <c r="AJ365" s="1"/>
      <c r="AK365" s="1"/>
      <c r="AL365" s="1"/>
      <c r="AM365" s="86"/>
      <c r="AN365" s="1"/>
      <c r="AO365" s="1"/>
      <c r="AP365" s="1"/>
      <c r="AQ365" s="86"/>
      <c r="AR365" s="9"/>
      <c r="AS365" s="9"/>
      <c r="AT365" s="9"/>
      <c r="AU365" s="9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  <c r="BL365" s="1"/>
      <c r="BM365" s="1"/>
      <c r="BN365" s="1"/>
      <c r="BO365" s="1"/>
      <c r="BP365" s="1"/>
      <c r="BQ365" s="1"/>
      <c r="BR365" s="1"/>
      <c r="BS365" s="1"/>
      <c r="BT365" s="1"/>
      <c r="BU365" s="1"/>
      <c r="BV365" s="1"/>
      <c r="BW365" s="1"/>
      <c r="BX365" s="1"/>
      <c r="BY365" s="1"/>
      <c r="BZ365" s="1"/>
      <c r="CA365" s="1"/>
      <c r="CB365" s="1"/>
      <c r="CC365" s="1"/>
    </row>
    <row r="366" spans="1:81" ht="18.75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86"/>
      <c r="T366" s="1"/>
      <c r="U366" s="1"/>
      <c r="V366" s="89"/>
      <c r="W366" s="3"/>
      <c r="X366" s="3"/>
      <c r="Y366" s="3"/>
      <c r="Z366" s="3"/>
      <c r="AA366" s="3"/>
      <c r="AB366" s="3"/>
      <c r="AC366" s="3"/>
      <c r="AD366" s="3"/>
      <c r="AE366" s="3"/>
      <c r="AF366" s="1"/>
      <c r="AG366" s="1"/>
      <c r="AH366" s="1"/>
      <c r="AI366" s="1"/>
      <c r="AJ366" s="1"/>
      <c r="AK366" s="1"/>
      <c r="AL366" s="1"/>
      <c r="AM366" s="86"/>
      <c r="AN366" s="1"/>
      <c r="AO366" s="1"/>
      <c r="AP366" s="1"/>
      <c r="AQ366" s="86"/>
      <c r="AR366" s="9"/>
      <c r="AS366" s="9"/>
      <c r="AT366" s="9"/>
      <c r="AU366" s="9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  <c r="BL366" s="1"/>
      <c r="BM366" s="1"/>
      <c r="BN366" s="1"/>
      <c r="BO366" s="1"/>
      <c r="BP366" s="1"/>
      <c r="BQ366" s="1"/>
      <c r="BR366" s="1"/>
      <c r="BS366" s="1"/>
      <c r="BT366" s="1"/>
      <c r="BU366" s="1"/>
      <c r="BV366" s="1"/>
      <c r="BW366" s="1"/>
      <c r="BX366" s="1"/>
      <c r="BY366" s="1"/>
      <c r="BZ366" s="1"/>
      <c r="CA366" s="1"/>
      <c r="CB366" s="1"/>
      <c r="CC366" s="1"/>
    </row>
    <row r="367" spans="1:81" ht="18.75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86"/>
      <c r="T367" s="1"/>
      <c r="U367" s="1"/>
      <c r="V367" s="89"/>
      <c r="W367" s="3"/>
      <c r="X367" s="3"/>
      <c r="Y367" s="3"/>
      <c r="Z367" s="3"/>
      <c r="AA367" s="3"/>
      <c r="AB367" s="3"/>
      <c r="AC367" s="3"/>
      <c r="AD367" s="3"/>
      <c r="AE367" s="3"/>
      <c r="AF367" s="1"/>
      <c r="AG367" s="1"/>
      <c r="AH367" s="1"/>
      <c r="AI367" s="1"/>
      <c r="AJ367" s="1"/>
      <c r="AK367" s="1"/>
      <c r="AL367" s="1"/>
      <c r="AM367" s="86"/>
      <c r="AN367" s="1"/>
      <c r="AO367" s="1"/>
      <c r="AP367" s="1"/>
      <c r="AQ367" s="86"/>
      <c r="AR367" s="9"/>
      <c r="AS367" s="9"/>
      <c r="AT367" s="9"/>
      <c r="AU367" s="9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  <c r="BL367" s="1"/>
      <c r="BM367" s="1"/>
      <c r="BN367" s="1"/>
      <c r="BO367" s="1"/>
      <c r="BP367" s="1"/>
      <c r="BQ367" s="1"/>
      <c r="BR367" s="1"/>
      <c r="BS367" s="1"/>
      <c r="BT367" s="1"/>
      <c r="BU367" s="1"/>
      <c r="BV367" s="1"/>
      <c r="BW367" s="1"/>
      <c r="BX367" s="1"/>
      <c r="BY367" s="1"/>
      <c r="BZ367" s="1"/>
      <c r="CA367" s="1"/>
      <c r="CB367" s="1"/>
      <c r="CC367" s="1"/>
    </row>
    <row r="368" spans="1:81" ht="18.75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86"/>
      <c r="T368" s="1"/>
      <c r="U368" s="1"/>
      <c r="V368" s="89"/>
      <c r="W368" s="3"/>
      <c r="X368" s="3"/>
      <c r="Y368" s="3"/>
      <c r="Z368" s="3"/>
      <c r="AA368" s="3"/>
      <c r="AB368" s="3"/>
      <c r="AC368" s="3"/>
      <c r="AD368" s="3"/>
      <c r="AE368" s="3"/>
      <c r="AF368" s="1"/>
      <c r="AG368" s="1"/>
      <c r="AH368" s="1"/>
      <c r="AI368" s="1"/>
      <c r="AJ368" s="1"/>
      <c r="AK368" s="1"/>
      <c r="AL368" s="1"/>
      <c r="AM368" s="86"/>
      <c r="AN368" s="1"/>
      <c r="AO368" s="1"/>
      <c r="AP368" s="1"/>
      <c r="AQ368" s="86"/>
      <c r="AR368" s="9"/>
      <c r="AS368" s="9"/>
      <c r="AT368" s="9"/>
      <c r="AU368" s="9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  <c r="BL368" s="1"/>
      <c r="BM368" s="1"/>
      <c r="BN368" s="1"/>
      <c r="BO368" s="1"/>
      <c r="BP368" s="1"/>
      <c r="BQ368" s="1"/>
      <c r="BR368" s="1"/>
      <c r="BS368" s="1"/>
      <c r="BT368" s="1"/>
      <c r="BU368" s="1"/>
      <c r="BV368" s="1"/>
      <c r="BW368" s="1"/>
      <c r="BX368" s="1"/>
      <c r="BY368" s="1"/>
      <c r="BZ368" s="1"/>
      <c r="CA368" s="1"/>
      <c r="CB368" s="1"/>
      <c r="CC368" s="1"/>
    </row>
    <row r="369" spans="1:81" ht="18.75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86"/>
      <c r="T369" s="1"/>
      <c r="U369" s="1"/>
      <c r="V369" s="89"/>
      <c r="W369" s="3"/>
      <c r="X369" s="3"/>
      <c r="Y369" s="3"/>
      <c r="Z369" s="3"/>
      <c r="AA369" s="3"/>
      <c r="AB369" s="3"/>
      <c r="AC369" s="3"/>
      <c r="AD369" s="3"/>
      <c r="AE369" s="3"/>
      <c r="AF369" s="1"/>
      <c r="AG369" s="1"/>
      <c r="AH369" s="1"/>
      <c r="AI369" s="1"/>
      <c r="AJ369" s="1"/>
      <c r="AK369" s="1"/>
      <c r="AL369" s="1"/>
      <c r="AM369" s="86"/>
      <c r="AN369" s="1"/>
      <c r="AO369" s="1"/>
      <c r="AP369" s="1"/>
      <c r="AQ369" s="86"/>
      <c r="AR369" s="9"/>
      <c r="AS369" s="9"/>
      <c r="AT369" s="9"/>
      <c r="AU369" s="9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  <c r="BL369" s="1"/>
      <c r="BM369" s="1"/>
      <c r="BN369" s="1"/>
      <c r="BO369" s="1"/>
      <c r="BP369" s="1"/>
      <c r="BQ369" s="1"/>
      <c r="BR369" s="1"/>
      <c r="BS369" s="1"/>
      <c r="BT369" s="1"/>
      <c r="BU369" s="1"/>
      <c r="BV369" s="1"/>
      <c r="BW369" s="1"/>
      <c r="BX369" s="1"/>
      <c r="BY369" s="1"/>
      <c r="BZ369" s="1"/>
      <c r="CA369" s="1"/>
      <c r="CB369" s="1"/>
      <c r="CC369" s="1"/>
    </row>
    <row r="370" spans="1:81" ht="18.75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86"/>
      <c r="T370" s="1"/>
      <c r="U370" s="1"/>
      <c r="V370" s="89"/>
      <c r="W370" s="3"/>
      <c r="X370" s="3"/>
      <c r="Y370" s="3"/>
      <c r="Z370" s="3"/>
      <c r="AA370" s="3"/>
      <c r="AB370" s="3"/>
      <c r="AC370" s="3"/>
      <c r="AD370" s="3"/>
      <c r="AE370" s="3"/>
      <c r="AF370" s="1"/>
      <c r="AG370" s="1"/>
      <c r="AH370" s="1"/>
      <c r="AI370" s="1"/>
      <c r="AJ370" s="1"/>
      <c r="AK370" s="1"/>
      <c r="AL370" s="1"/>
      <c r="AM370" s="86"/>
      <c r="AN370" s="1"/>
      <c r="AO370" s="1"/>
      <c r="AP370" s="1"/>
      <c r="AQ370" s="86"/>
      <c r="AR370" s="9"/>
      <c r="AS370" s="9"/>
      <c r="AT370" s="9"/>
      <c r="AU370" s="9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  <c r="BL370" s="1"/>
      <c r="BM370" s="1"/>
      <c r="BN370" s="1"/>
      <c r="BO370" s="1"/>
      <c r="BP370" s="1"/>
      <c r="BQ370" s="1"/>
      <c r="BR370" s="1"/>
      <c r="BS370" s="1"/>
      <c r="BT370" s="1"/>
      <c r="BU370" s="1"/>
      <c r="BV370" s="1"/>
      <c r="BW370" s="1"/>
      <c r="BX370" s="1"/>
      <c r="BY370" s="1"/>
      <c r="BZ370" s="1"/>
      <c r="CA370" s="1"/>
      <c r="CB370" s="1"/>
      <c r="CC370" s="1"/>
    </row>
    <row r="371" spans="1:81" ht="18.75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86"/>
      <c r="T371" s="1"/>
      <c r="U371" s="1"/>
      <c r="V371" s="89"/>
      <c r="W371" s="3"/>
      <c r="X371" s="3"/>
      <c r="Y371" s="3"/>
      <c r="Z371" s="3"/>
      <c r="AA371" s="3"/>
      <c r="AB371" s="3"/>
      <c r="AC371" s="3"/>
      <c r="AD371" s="3"/>
      <c r="AE371" s="3"/>
      <c r="AF371" s="1"/>
      <c r="AG371" s="1"/>
      <c r="AH371" s="1"/>
      <c r="AI371" s="1"/>
      <c r="AJ371" s="1"/>
      <c r="AK371" s="1"/>
      <c r="AL371" s="1"/>
      <c r="AM371" s="86"/>
      <c r="AN371" s="1"/>
      <c r="AO371" s="1"/>
      <c r="AP371" s="1"/>
      <c r="AQ371" s="86"/>
      <c r="AR371" s="9"/>
      <c r="AS371" s="9"/>
      <c r="AT371" s="9"/>
      <c r="AU371" s="9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  <c r="BL371" s="1"/>
      <c r="BM371" s="1"/>
      <c r="BN371" s="1"/>
      <c r="BO371" s="1"/>
      <c r="BP371" s="1"/>
      <c r="BQ371" s="1"/>
      <c r="BR371" s="1"/>
      <c r="BS371" s="1"/>
      <c r="BT371" s="1"/>
      <c r="BU371" s="1"/>
      <c r="BV371" s="1"/>
      <c r="BW371" s="1"/>
      <c r="BX371" s="1"/>
      <c r="BY371" s="1"/>
      <c r="BZ371" s="1"/>
      <c r="CA371" s="1"/>
      <c r="CB371" s="1"/>
      <c r="CC371" s="1"/>
    </row>
    <row r="372" spans="1:81" ht="18.75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86"/>
      <c r="T372" s="1"/>
      <c r="U372" s="1"/>
      <c r="V372" s="89"/>
      <c r="W372" s="3"/>
      <c r="X372" s="3"/>
      <c r="Y372" s="3"/>
      <c r="Z372" s="3"/>
      <c r="AA372" s="3"/>
      <c r="AB372" s="3"/>
      <c r="AC372" s="3"/>
      <c r="AD372" s="3"/>
      <c r="AE372" s="3"/>
      <c r="AF372" s="1"/>
      <c r="AG372" s="1"/>
      <c r="AH372" s="1"/>
      <c r="AI372" s="1"/>
      <c r="AJ372" s="1"/>
      <c r="AK372" s="1"/>
      <c r="AL372" s="1"/>
      <c r="AM372" s="86"/>
      <c r="AN372" s="1"/>
      <c r="AO372" s="1"/>
      <c r="AP372" s="1"/>
      <c r="AQ372" s="86"/>
      <c r="AR372" s="9"/>
      <c r="AS372" s="9"/>
      <c r="AT372" s="9"/>
      <c r="AU372" s="9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  <c r="BL372" s="1"/>
      <c r="BM372" s="1"/>
      <c r="BN372" s="1"/>
      <c r="BO372" s="1"/>
      <c r="BP372" s="1"/>
      <c r="BQ372" s="1"/>
      <c r="BR372" s="1"/>
      <c r="BS372" s="1"/>
      <c r="BT372" s="1"/>
      <c r="BU372" s="1"/>
      <c r="BV372" s="1"/>
      <c r="BW372" s="1"/>
      <c r="BX372" s="1"/>
      <c r="BY372" s="1"/>
      <c r="BZ372" s="1"/>
      <c r="CA372" s="1"/>
      <c r="CB372" s="1"/>
      <c r="CC372" s="1"/>
    </row>
    <row r="373" spans="1:81" ht="18.75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86"/>
      <c r="T373" s="1"/>
      <c r="U373" s="1"/>
      <c r="V373" s="89"/>
      <c r="W373" s="3"/>
      <c r="X373" s="3"/>
      <c r="Y373" s="3"/>
      <c r="Z373" s="3"/>
      <c r="AA373" s="3"/>
      <c r="AB373" s="3"/>
      <c r="AC373" s="3"/>
      <c r="AD373" s="3"/>
      <c r="AE373" s="3"/>
      <c r="AF373" s="1"/>
      <c r="AG373" s="1"/>
      <c r="AH373" s="1"/>
      <c r="AI373" s="1"/>
      <c r="AJ373" s="1"/>
      <c r="AK373" s="1"/>
      <c r="AL373" s="1"/>
      <c r="AM373" s="86"/>
      <c r="AN373" s="1"/>
      <c r="AO373" s="1"/>
      <c r="AP373" s="1"/>
      <c r="AQ373" s="86"/>
      <c r="AR373" s="9"/>
      <c r="AS373" s="9"/>
      <c r="AT373" s="9"/>
      <c r="AU373" s="9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  <c r="BL373" s="1"/>
      <c r="BM373" s="1"/>
      <c r="BN373" s="1"/>
      <c r="BO373" s="1"/>
      <c r="BP373" s="1"/>
      <c r="BQ373" s="1"/>
      <c r="BR373" s="1"/>
      <c r="BS373" s="1"/>
      <c r="BT373" s="1"/>
      <c r="BU373" s="1"/>
      <c r="BV373" s="1"/>
      <c r="BW373" s="1"/>
      <c r="BX373" s="1"/>
      <c r="BY373" s="1"/>
      <c r="BZ373" s="1"/>
      <c r="CA373" s="1"/>
      <c r="CB373" s="1"/>
      <c r="CC373" s="1"/>
    </row>
    <row r="374" spans="1:81" ht="18.75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86"/>
      <c r="T374" s="1"/>
      <c r="U374" s="1"/>
      <c r="V374" s="89"/>
      <c r="W374" s="3"/>
      <c r="X374" s="3"/>
      <c r="Y374" s="3"/>
      <c r="Z374" s="3"/>
      <c r="AA374" s="3"/>
      <c r="AB374" s="3"/>
      <c r="AC374" s="3"/>
      <c r="AD374" s="3"/>
      <c r="AE374" s="3"/>
      <c r="AF374" s="1"/>
      <c r="AG374" s="1"/>
      <c r="AH374" s="1"/>
      <c r="AI374" s="1"/>
      <c r="AJ374" s="1"/>
      <c r="AK374" s="1"/>
      <c r="AL374" s="1"/>
      <c r="AM374" s="86"/>
      <c r="AN374" s="1"/>
      <c r="AO374" s="1"/>
      <c r="AP374" s="1"/>
      <c r="AQ374" s="86"/>
      <c r="AR374" s="9"/>
      <c r="AS374" s="9"/>
      <c r="AT374" s="9"/>
      <c r="AU374" s="9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  <c r="BL374" s="1"/>
      <c r="BM374" s="1"/>
      <c r="BN374" s="1"/>
      <c r="BO374" s="1"/>
      <c r="BP374" s="1"/>
      <c r="BQ374" s="1"/>
      <c r="BR374" s="1"/>
      <c r="BS374" s="1"/>
      <c r="BT374" s="1"/>
      <c r="BU374" s="1"/>
      <c r="BV374" s="1"/>
      <c r="BW374" s="1"/>
      <c r="BX374" s="1"/>
      <c r="BY374" s="1"/>
      <c r="BZ374" s="1"/>
      <c r="CA374" s="1"/>
      <c r="CB374" s="1"/>
      <c r="CC374" s="1"/>
    </row>
    <row r="375" spans="1:81" ht="18.75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86"/>
      <c r="T375" s="1"/>
      <c r="U375" s="1"/>
      <c r="V375" s="89"/>
      <c r="W375" s="3"/>
      <c r="X375" s="3"/>
      <c r="Y375" s="3"/>
      <c r="Z375" s="3"/>
      <c r="AA375" s="3"/>
      <c r="AB375" s="3"/>
      <c r="AC375" s="3"/>
      <c r="AD375" s="3"/>
      <c r="AE375" s="3"/>
      <c r="AF375" s="1"/>
      <c r="AG375" s="1"/>
      <c r="AH375" s="1"/>
      <c r="AI375" s="1"/>
      <c r="AJ375" s="1"/>
      <c r="AK375" s="1"/>
      <c r="AL375" s="1"/>
      <c r="AM375" s="86"/>
      <c r="AN375" s="1"/>
      <c r="AO375" s="1"/>
      <c r="AP375" s="1"/>
      <c r="AQ375" s="86"/>
      <c r="AR375" s="9"/>
      <c r="AS375" s="9"/>
      <c r="AT375" s="9"/>
      <c r="AU375" s="9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  <c r="BL375" s="1"/>
      <c r="BM375" s="1"/>
      <c r="BN375" s="1"/>
      <c r="BO375" s="1"/>
      <c r="BP375" s="1"/>
      <c r="BQ375" s="1"/>
      <c r="BR375" s="1"/>
      <c r="BS375" s="1"/>
      <c r="BT375" s="1"/>
      <c r="BU375" s="1"/>
      <c r="BV375" s="1"/>
      <c r="BW375" s="1"/>
      <c r="BX375" s="1"/>
      <c r="BY375" s="1"/>
      <c r="BZ375" s="1"/>
      <c r="CA375" s="1"/>
      <c r="CB375" s="1"/>
      <c r="CC375" s="1"/>
    </row>
    <row r="376" spans="1:81" ht="18.75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86"/>
      <c r="T376" s="1"/>
      <c r="U376" s="1"/>
      <c r="V376" s="89"/>
      <c r="W376" s="3"/>
      <c r="X376" s="3"/>
      <c r="Y376" s="3"/>
      <c r="Z376" s="3"/>
      <c r="AA376" s="3"/>
      <c r="AB376" s="3"/>
      <c r="AC376" s="3"/>
      <c r="AD376" s="3"/>
      <c r="AE376" s="3"/>
      <c r="AF376" s="1"/>
      <c r="AG376" s="1"/>
      <c r="AH376" s="1"/>
      <c r="AI376" s="1"/>
      <c r="AJ376" s="1"/>
      <c r="AK376" s="1"/>
      <c r="AL376" s="1"/>
      <c r="AM376" s="86"/>
      <c r="AN376" s="1"/>
      <c r="AO376" s="1"/>
      <c r="AP376" s="1"/>
      <c r="AQ376" s="86"/>
      <c r="AR376" s="9"/>
      <c r="AS376" s="9"/>
      <c r="AT376" s="9"/>
      <c r="AU376" s="9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  <c r="BL376" s="1"/>
      <c r="BM376" s="1"/>
      <c r="BN376" s="1"/>
      <c r="BO376" s="1"/>
      <c r="BP376" s="1"/>
      <c r="BQ376" s="1"/>
      <c r="BR376" s="1"/>
      <c r="BS376" s="1"/>
      <c r="BT376" s="1"/>
      <c r="BU376" s="1"/>
      <c r="BV376" s="1"/>
      <c r="BW376" s="1"/>
      <c r="BX376" s="1"/>
      <c r="BY376" s="1"/>
      <c r="BZ376" s="1"/>
      <c r="CA376" s="1"/>
      <c r="CB376" s="1"/>
      <c r="CC376" s="1"/>
    </row>
    <row r="377" spans="1:81" ht="18.75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86"/>
      <c r="T377" s="1"/>
      <c r="U377" s="1"/>
      <c r="V377" s="89"/>
      <c r="W377" s="3"/>
      <c r="X377" s="3"/>
      <c r="Y377" s="3"/>
      <c r="Z377" s="3"/>
      <c r="AA377" s="3"/>
      <c r="AB377" s="3"/>
      <c r="AC377" s="3"/>
      <c r="AD377" s="3"/>
      <c r="AE377" s="3"/>
      <c r="AF377" s="1"/>
      <c r="AG377" s="1"/>
      <c r="AH377" s="1"/>
      <c r="AI377" s="1"/>
      <c r="AJ377" s="1"/>
      <c r="AK377" s="1"/>
      <c r="AL377" s="1"/>
      <c r="AM377" s="86"/>
      <c r="AN377" s="1"/>
      <c r="AO377" s="1"/>
      <c r="AP377" s="1"/>
      <c r="AQ377" s="86"/>
      <c r="AR377" s="9"/>
      <c r="AS377" s="9"/>
      <c r="AT377" s="9"/>
      <c r="AU377" s="9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  <c r="BL377" s="1"/>
      <c r="BM377" s="1"/>
      <c r="BN377" s="1"/>
      <c r="BO377" s="1"/>
      <c r="BP377" s="1"/>
      <c r="BQ377" s="1"/>
      <c r="BR377" s="1"/>
      <c r="BS377" s="1"/>
      <c r="BT377" s="1"/>
      <c r="BU377" s="1"/>
      <c r="BV377" s="1"/>
      <c r="BW377" s="1"/>
      <c r="BX377" s="1"/>
      <c r="BY377" s="1"/>
      <c r="BZ377" s="1"/>
      <c r="CA377" s="1"/>
      <c r="CB377" s="1"/>
      <c r="CC377" s="1"/>
    </row>
    <row r="378" spans="1:81" ht="18.75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86"/>
      <c r="T378" s="1"/>
      <c r="U378" s="1"/>
      <c r="V378" s="89"/>
      <c r="W378" s="3"/>
      <c r="X378" s="3"/>
      <c r="Y378" s="3"/>
      <c r="Z378" s="3"/>
      <c r="AA378" s="3"/>
      <c r="AB378" s="3"/>
      <c r="AC378" s="3"/>
      <c r="AD378" s="3"/>
      <c r="AE378" s="3"/>
      <c r="AF378" s="1"/>
      <c r="AG378" s="1"/>
      <c r="AH378" s="1"/>
      <c r="AI378" s="1"/>
      <c r="AJ378" s="1"/>
      <c r="AK378" s="1"/>
      <c r="AL378" s="1"/>
      <c r="AM378" s="86"/>
      <c r="AN378" s="1"/>
      <c r="AO378" s="1"/>
      <c r="AP378" s="1"/>
      <c r="AQ378" s="86"/>
      <c r="AR378" s="9"/>
      <c r="AS378" s="9"/>
      <c r="AT378" s="9"/>
      <c r="AU378" s="9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  <c r="BL378" s="1"/>
      <c r="BM378" s="1"/>
      <c r="BN378" s="1"/>
      <c r="BO378" s="1"/>
      <c r="BP378" s="1"/>
      <c r="BQ378" s="1"/>
      <c r="BR378" s="1"/>
      <c r="BS378" s="1"/>
      <c r="BT378" s="1"/>
      <c r="BU378" s="1"/>
      <c r="BV378" s="1"/>
      <c r="BW378" s="1"/>
      <c r="BX378" s="1"/>
      <c r="BY378" s="1"/>
      <c r="BZ378" s="1"/>
      <c r="CA378" s="1"/>
      <c r="CB378" s="1"/>
      <c r="CC378" s="1"/>
    </row>
    <row r="379" spans="1:81" ht="18.75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86"/>
      <c r="T379" s="1"/>
      <c r="U379" s="1"/>
      <c r="V379" s="89"/>
      <c r="W379" s="3"/>
      <c r="X379" s="3"/>
      <c r="Y379" s="3"/>
      <c r="Z379" s="3"/>
      <c r="AA379" s="3"/>
      <c r="AB379" s="3"/>
      <c r="AC379" s="3"/>
      <c r="AD379" s="3"/>
      <c r="AE379" s="3"/>
      <c r="AF379" s="1"/>
      <c r="AG379" s="1"/>
      <c r="AH379" s="1"/>
      <c r="AI379" s="1"/>
      <c r="AJ379" s="1"/>
      <c r="AK379" s="1"/>
      <c r="AL379" s="1"/>
      <c r="AM379" s="86"/>
      <c r="AN379" s="1"/>
      <c r="AO379" s="1"/>
      <c r="AP379" s="1"/>
      <c r="AQ379" s="86"/>
      <c r="AR379" s="9"/>
      <c r="AS379" s="9"/>
      <c r="AT379" s="9"/>
      <c r="AU379" s="9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  <c r="BL379" s="1"/>
      <c r="BM379" s="1"/>
      <c r="BN379" s="1"/>
      <c r="BO379" s="1"/>
      <c r="BP379" s="1"/>
      <c r="BQ379" s="1"/>
      <c r="BR379" s="1"/>
      <c r="BS379" s="1"/>
      <c r="BT379" s="1"/>
      <c r="BU379" s="1"/>
      <c r="BV379" s="1"/>
      <c r="BW379" s="1"/>
      <c r="BX379" s="1"/>
      <c r="BY379" s="1"/>
      <c r="BZ379" s="1"/>
      <c r="CA379" s="1"/>
      <c r="CB379" s="1"/>
      <c r="CC379" s="1"/>
    </row>
    <row r="380" spans="1:81" ht="18.75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86"/>
      <c r="T380" s="1"/>
      <c r="U380" s="1"/>
      <c r="V380" s="89"/>
      <c r="W380" s="3"/>
      <c r="X380" s="3"/>
      <c r="Y380" s="3"/>
      <c r="Z380" s="3"/>
      <c r="AA380" s="3"/>
      <c r="AB380" s="3"/>
      <c r="AC380" s="3"/>
      <c r="AD380" s="3"/>
      <c r="AE380" s="3"/>
      <c r="AF380" s="1"/>
      <c r="AG380" s="1"/>
      <c r="AH380" s="1"/>
      <c r="AI380" s="1"/>
      <c r="AJ380" s="1"/>
      <c r="AK380" s="1"/>
      <c r="AL380" s="1"/>
      <c r="AM380" s="86"/>
      <c r="AN380" s="1"/>
      <c r="AO380" s="1"/>
      <c r="AP380" s="1"/>
      <c r="AQ380" s="86"/>
      <c r="AR380" s="9"/>
      <c r="AS380" s="9"/>
      <c r="AT380" s="9"/>
      <c r="AU380" s="9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  <c r="BL380" s="1"/>
      <c r="BM380" s="1"/>
      <c r="BN380" s="1"/>
      <c r="BO380" s="1"/>
      <c r="BP380" s="1"/>
      <c r="BQ380" s="1"/>
      <c r="BR380" s="1"/>
      <c r="BS380" s="1"/>
      <c r="BT380" s="1"/>
      <c r="BU380" s="1"/>
      <c r="BV380" s="1"/>
      <c r="BW380" s="1"/>
      <c r="BX380" s="1"/>
      <c r="BY380" s="1"/>
      <c r="BZ380" s="1"/>
      <c r="CA380" s="1"/>
      <c r="CB380" s="1"/>
      <c r="CC380" s="1"/>
    </row>
    <row r="381" spans="1:81" ht="18.75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86"/>
      <c r="T381" s="1"/>
      <c r="U381" s="1"/>
      <c r="V381" s="89"/>
      <c r="W381" s="3"/>
      <c r="X381" s="3"/>
      <c r="Y381" s="3"/>
      <c r="Z381" s="3"/>
      <c r="AA381" s="3"/>
      <c r="AB381" s="3"/>
      <c r="AC381" s="3"/>
      <c r="AD381" s="3"/>
      <c r="AE381" s="3"/>
      <c r="AF381" s="1"/>
      <c r="AG381" s="1"/>
      <c r="AH381" s="1"/>
      <c r="AI381" s="1"/>
      <c r="AJ381" s="1"/>
      <c r="AK381" s="1"/>
      <c r="AL381" s="1"/>
      <c r="AM381" s="86"/>
      <c r="AN381" s="1"/>
      <c r="AO381" s="1"/>
      <c r="AP381" s="1"/>
      <c r="AQ381" s="86"/>
      <c r="AR381" s="9"/>
      <c r="AS381" s="9"/>
      <c r="AT381" s="9"/>
      <c r="AU381" s="9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  <c r="BL381" s="1"/>
      <c r="BM381" s="1"/>
      <c r="BN381" s="1"/>
      <c r="BO381" s="1"/>
      <c r="BP381" s="1"/>
      <c r="BQ381" s="1"/>
      <c r="BR381" s="1"/>
      <c r="BS381" s="1"/>
      <c r="BT381" s="1"/>
      <c r="BU381" s="1"/>
      <c r="BV381" s="1"/>
      <c r="BW381" s="1"/>
      <c r="BX381" s="1"/>
      <c r="BY381" s="1"/>
      <c r="BZ381" s="1"/>
      <c r="CA381" s="1"/>
      <c r="CB381" s="1"/>
      <c r="CC381" s="1"/>
    </row>
    <row r="382" spans="1:81" ht="18.75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86"/>
      <c r="T382" s="1"/>
      <c r="U382" s="1"/>
      <c r="V382" s="89"/>
      <c r="W382" s="3"/>
      <c r="X382" s="3"/>
      <c r="Y382" s="3"/>
      <c r="Z382" s="3"/>
      <c r="AA382" s="3"/>
      <c r="AB382" s="3"/>
      <c r="AC382" s="3"/>
      <c r="AD382" s="3"/>
      <c r="AE382" s="3"/>
      <c r="AF382" s="1"/>
      <c r="AG382" s="1"/>
      <c r="AH382" s="1"/>
      <c r="AI382" s="1"/>
      <c r="AJ382" s="1"/>
      <c r="AK382" s="1"/>
      <c r="AL382" s="1"/>
      <c r="AM382" s="86"/>
      <c r="AN382" s="1"/>
      <c r="AO382" s="1"/>
      <c r="AP382" s="1"/>
      <c r="AQ382" s="86"/>
      <c r="AR382" s="9"/>
      <c r="AS382" s="9"/>
      <c r="AT382" s="9"/>
      <c r="AU382" s="9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  <c r="BL382" s="1"/>
      <c r="BM382" s="1"/>
      <c r="BN382" s="1"/>
      <c r="BO382" s="1"/>
      <c r="BP382" s="1"/>
      <c r="BQ382" s="1"/>
      <c r="BR382" s="1"/>
      <c r="BS382" s="1"/>
      <c r="BT382" s="1"/>
      <c r="BU382" s="1"/>
      <c r="BV382" s="1"/>
      <c r="BW382" s="1"/>
      <c r="BX382" s="1"/>
      <c r="BY382" s="1"/>
      <c r="BZ382" s="1"/>
      <c r="CA382" s="1"/>
      <c r="CB382" s="1"/>
      <c r="CC382" s="1"/>
    </row>
    <row r="383" spans="1:81" ht="18.75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86"/>
      <c r="T383" s="1"/>
      <c r="U383" s="1"/>
      <c r="V383" s="89"/>
      <c r="W383" s="3"/>
      <c r="X383" s="3"/>
      <c r="Y383" s="3"/>
      <c r="Z383" s="3"/>
      <c r="AA383" s="3"/>
      <c r="AB383" s="3"/>
      <c r="AC383" s="3"/>
      <c r="AD383" s="3"/>
      <c r="AE383" s="3"/>
      <c r="AF383" s="1"/>
      <c r="AG383" s="1"/>
      <c r="AH383" s="1"/>
      <c r="AI383" s="1"/>
      <c r="AJ383" s="1"/>
      <c r="AK383" s="1"/>
      <c r="AL383" s="1"/>
      <c r="AM383" s="86"/>
      <c r="AN383" s="1"/>
      <c r="AO383" s="1"/>
      <c r="AP383" s="1"/>
      <c r="AQ383" s="86"/>
      <c r="AR383" s="9"/>
      <c r="AS383" s="9"/>
      <c r="AT383" s="9"/>
      <c r="AU383" s="9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  <c r="BL383" s="1"/>
      <c r="BM383" s="1"/>
      <c r="BN383" s="1"/>
      <c r="BO383" s="1"/>
      <c r="BP383" s="1"/>
      <c r="BQ383" s="1"/>
      <c r="BR383" s="1"/>
      <c r="BS383" s="1"/>
      <c r="BT383" s="1"/>
      <c r="BU383" s="1"/>
      <c r="BV383" s="1"/>
      <c r="BW383" s="1"/>
      <c r="BX383" s="1"/>
      <c r="BY383" s="1"/>
      <c r="BZ383" s="1"/>
      <c r="CA383" s="1"/>
      <c r="CB383" s="1"/>
      <c r="CC383" s="1"/>
    </row>
    <row r="384" spans="1:81" ht="18.75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86"/>
      <c r="T384" s="1"/>
      <c r="U384" s="1"/>
      <c r="V384" s="89"/>
      <c r="W384" s="3"/>
      <c r="X384" s="3"/>
      <c r="Y384" s="3"/>
      <c r="Z384" s="3"/>
      <c r="AA384" s="3"/>
      <c r="AB384" s="3"/>
      <c r="AC384" s="3"/>
      <c r="AD384" s="3"/>
      <c r="AE384" s="3"/>
      <c r="AF384" s="1"/>
      <c r="AG384" s="1"/>
      <c r="AH384" s="1"/>
      <c r="AI384" s="1"/>
      <c r="AJ384" s="1"/>
      <c r="AK384" s="1"/>
      <c r="AL384" s="1"/>
      <c r="AM384" s="86"/>
      <c r="AN384" s="1"/>
      <c r="AO384" s="1"/>
      <c r="AP384" s="1"/>
      <c r="AQ384" s="86"/>
      <c r="AR384" s="9"/>
      <c r="AS384" s="9"/>
      <c r="AT384" s="9"/>
      <c r="AU384" s="9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  <c r="BL384" s="1"/>
      <c r="BM384" s="1"/>
      <c r="BN384" s="1"/>
      <c r="BO384" s="1"/>
      <c r="BP384" s="1"/>
      <c r="BQ384" s="1"/>
      <c r="BR384" s="1"/>
      <c r="BS384" s="1"/>
      <c r="BT384" s="1"/>
      <c r="BU384" s="1"/>
      <c r="BV384" s="1"/>
      <c r="BW384" s="1"/>
      <c r="BX384" s="1"/>
      <c r="BY384" s="1"/>
      <c r="BZ384" s="1"/>
      <c r="CA384" s="1"/>
      <c r="CB384" s="1"/>
      <c r="CC384" s="1"/>
    </row>
    <row r="385" spans="1:81" ht="18.75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86"/>
      <c r="T385" s="1"/>
      <c r="U385" s="1"/>
      <c r="V385" s="89"/>
      <c r="W385" s="3"/>
      <c r="X385" s="3"/>
      <c r="Y385" s="3"/>
      <c r="Z385" s="3"/>
      <c r="AA385" s="3"/>
      <c r="AB385" s="3"/>
      <c r="AC385" s="3"/>
      <c r="AD385" s="3"/>
      <c r="AE385" s="3"/>
      <c r="AF385" s="1"/>
      <c r="AG385" s="1"/>
      <c r="AH385" s="1"/>
      <c r="AI385" s="1"/>
      <c r="AJ385" s="1"/>
      <c r="AK385" s="1"/>
      <c r="AL385" s="1"/>
      <c r="AM385" s="86"/>
      <c r="AN385" s="1"/>
      <c r="AO385" s="1"/>
      <c r="AP385" s="1"/>
      <c r="AQ385" s="86"/>
      <c r="AR385" s="9"/>
      <c r="AS385" s="9"/>
      <c r="AT385" s="9"/>
      <c r="AU385" s="9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  <c r="BL385" s="1"/>
      <c r="BM385" s="1"/>
      <c r="BN385" s="1"/>
      <c r="BO385" s="1"/>
      <c r="BP385" s="1"/>
      <c r="BQ385" s="1"/>
      <c r="BR385" s="1"/>
      <c r="BS385" s="1"/>
      <c r="BT385" s="1"/>
      <c r="BU385" s="1"/>
      <c r="BV385" s="1"/>
      <c r="BW385" s="1"/>
      <c r="BX385" s="1"/>
      <c r="BY385" s="1"/>
      <c r="BZ385" s="1"/>
      <c r="CA385" s="1"/>
      <c r="CB385" s="1"/>
      <c r="CC385" s="1"/>
    </row>
    <row r="386" spans="1:81" ht="18.75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86"/>
      <c r="T386" s="1"/>
      <c r="U386" s="1"/>
      <c r="V386" s="89"/>
      <c r="W386" s="3"/>
      <c r="X386" s="3"/>
      <c r="Y386" s="3"/>
      <c r="Z386" s="3"/>
      <c r="AA386" s="3"/>
      <c r="AB386" s="3"/>
      <c r="AC386" s="3"/>
      <c r="AD386" s="3"/>
      <c r="AE386" s="3"/>
      <c r="AF386" s="1"/>
      <c r="AG386" s="1"/>
      <c r="AH386" s="1"/>
      <c r="AI386" s="1"/>
      <c r="AJ386" s="1"/>
      <c r="AK386" s="1"/>
      <c r="AL386" s="1"/>
      <c r="AM386" s="86"/>
      <c r="AN386" s="1"/>
      <c r="AO386" s="1"/>
      <c r="AP386" s="1"/>
      <c r="AQ386" s="86"/>
      <c r="AR386" s="9"/>
      <c r="AS386" s="9"/>
      <c r="AT386" s="9"/>
      <c r="AU386" s="9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  <c r="BL386" s="1"/>
      <c r="BM386" s="1"/>
      <c r="BN386" s="1"/>
      <c r="BO386" s="1"/>
      <c r="BP386" s="1"/>
      <c r="BQ386" s="1"/>
      <c r="BR386" s="1"/>
      <c r="BS386" s="1"/>
      <c r="BT386" s="1"/>
      <c r="BU386" s="1"/>
      <c r="BV386" s="1"/>
      <c r="BW386" s="1"/>
      <c r="BX386" s="1"/>
      <c r="BY386" s="1"/>
      <c r="BZ386" s="1"/>
      <c r="CA386" s="1"/>
      <c r="CB386" s="1"/>
      <c r="CC386" s="1"/>
    </row>
    <row r="387" spans="1:81" ht="18.75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86"/>
      <c r="T387" s="1"/>
      <c r="U387" s="1"/>
      <c r="V387" s="89"/>
      <c r="W387" s="3"/>
      <c r="X387" s="3"/>
      <c r="Y387" s="3"/>
      <c r="Z387" s="3"/>
      <c r="AA387" s="3"/>
      <c r="AB387" s="3"/>
      <c r="AC387" s="3"/>
      <c r="AD387" s="3"/>
      <c r="AE387" s="3"/>
      <c r="AF387" s="1"/>
      <c r="AG387" s="1"/>
      <c r="AH387" s="1"/>
      <c r="AI387" s="1"/>
      <c r="AJ387" s="1"/>
      <c r="AK387" s="1"/>
      <c r="AL387" s="1"/>
      <c r="AM387" s="86"/>
      <c r="AN387" s="1"/>
      <c r="AO387" s="1"/>
      <c r="AP387" s="1"/>
      <c r="AQ387" s="86"/>
      <c r="AR387" s="9"/>
      <c r="AS387" s="9"/>
      <c r="AT387" s="9"/>
      <c r="AU387" s="9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  <c r="BL387" s="1"/>
      <c r="BM387" s="1"/>
      <c r="BN387" s="1"/>
      <c r="BO387" s="1"/>
      <c r="BP387" s="1"/>
      <c r="BQ387" s="1"/>
      <c r="BR387" s="1"/>
      <c r="BS387" s="1"/>
      <c r="BT387" s="1"/>
      <c r="BU387" s="1"/>
      <c r="BV387" s="1"/>
      <c r="BW387" s="1"/>
      <c r="BX387" s="1"/>
      <c r="BY387" s="1"/>
      <c r="BZ387" s="1"/>
      <c r="CA387" s="1"/>
      <c r="CB387" s="1"/>
      <c r="CC387" s="1"/>
    </row>
    <row r="388" spans="1:81" ht="18.75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86"/>
      <c r="T388" s="1"/>
      <c r="U388" s="1"/>
      <c r="V388" s="89"/>
      <c r="W388" s="3"/>
      <c r="X388" s="3"/>
      <c r="Y388" s="3"/>
      <c r="Z388" s="3"/>
      <c r="AA388" s="3"/>
      <c r="AB388" s="3"/>
      <c r="AC388" s="3"/>
      <c r="AD388" s="3"/>
      <c r="AE388" s="3"/>
      <c r="AF388" s="1"/>
      <c r="AG388" s="1"/>
      <c r="AH388" s="1"/>
      <c r="AI388" s="1"/>
      <c r="AJ388" s="1"/>
      <c r="AK388" s="1"/>
      <c r="AL388" s="1"/>
      <c r="AM388" s="86"/>
      <c r="AN388" s="1"/>
      <c r="AO388" s="1"/>
      <c r="AP388" s="1"/>
      <c r="AQ388" s="86"/>
      <c r="AR388" s="9"/>
      <c r="AS388" s="9"/>
      <c r="AT388" s="9"/>
      <c r="AU388" s="9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  <c r="BL388" s="1"/>
      <c r="BM388" s="1"/>
      <c r="BN388" s="1"/>
      <c r="BO388" s="1"/>
      <c r="BP388" s="1"/>
      <c r="BQ388" s="1"/>
      <c r="BR388" s="1"/>
      <c r="BS388" s="1"/>
      <c r="BT388" s="1"/>
      <c r="BU388" s="1"/>
      <c r="BV388" s="1"/>
      <c r="BW388" s="1"/>
      <c r="BX388" s="1"/>
      <c r="BY388" s="1"/>
      <c r="BZ388" s="1"/>
      <c r="CA388" s="1"/>
      <c r="CB388" s="1"/>
      <c r="CC388" s="1"/>
    </row>
    <row r="389" spans="1:81" ht="18.75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86"/>
      <c r="T389" s="1"/>
      <c r="U389" s="1"/>
      <c r="V389" s="89"/>
      <c r="W389" s="3"/>
      <c r="X389" s="3"/>
      <c r="Y389" s="3"/>
      <c r="Z389" s="3"/>
      <c r="AA389" s="3"/>
      <c r="AB389" s="3"/>
      <c r="AC389" s="3"/>
      <c r="AD389" s="3"/>
      <c r="AE389" s="3"/>
      <c r="AF389" s="1"/>
      <c r="AG389" s="1"/>
      <c r="AH389" s="1"/>
      <c r="AI389" s="1"/>
      <c r="AJ389" s="1"/>
      <c r="AK389" s="1"/>
      <c r="AL389" s="1"/>
      <c r="AM389" s="86"/>
      <c r="AN389" s="1"/>
      <c r="AO389" s="1"/>
      <c r="AP389" s="1"/>
      <c r="AQ389" s="86"/>
      <c r="AR389" s="9"/>
      <c r="AS389" s="9"/>
      <c r="AT389" s="9"/>
      <c r="AU389" s="9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  <c r="BL389" s="1"/>
      <c r="BM389" s="1"/>
      <c r="BN389" s="1"/>
      <c r="BO389" s="1"/>
      <c r="BP389" s="1"/>
      <c r="BQ389" s="1"/>
      <c r="BR389" s="1"/>
      <c r="BS389" s="1"/>
      <c r="BT389" s="1"/>
      <c r="BU389" s="1"/>
      <c r="BV389" s="1"/>
      <c r="BW389" s="1"/>
      <c r="BX389" s="1"/>
      <c r="BY389" s="1"/>
      <c r="BZ389" s="1"/>
      <c r="CA389" s="1"/>
      <c r="CB389" s="1"/>
      <c r="CC389" s="1"/>
    </row>
    <row r="390" spans="1:81" ht="18.75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86"/>
      <c r="T390" s="1"/>
      <c r="U390" s="1"/>
      <c r="V390" s="89"/>
      <c r="W390" s="3"/>
      <c r="X390" s="3"/>
      <c r="Y390" s="3"/>
      <c r="Z390" s="3"/>
      <c r="AA390" s="3"/>
      <c r="AB390" s="3"/>
      <c r="AC390" s="3"/>
      <c r="AD390" s="3"/>
      <c r="AE390" s="3"/>
      <c r="AF390" s="1"/>
      <c r="AG390" s="1"/>
      <c r="AH390" s="1"/>
      <c r="AI390" s="1"/>
      <c r="AJ390" s="1"/>
      <c r="AK390" s="1"/>
      <c r="AL390" s="1"/>
      <c r="AM390" s="86"/>
      <c r="AN390" s="1"/>
      <c r="AO390" s="1"/>
      <c r="AP390" s="1"/>
      <c r="AQ390" s="86"/>
      <c r="AR390" s="9"/>
      <c r="AS390" s="9"/>
      <c r="AT390" s="9"/>
      <c r="AU390" s="9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  <c r="BL390" s="1"/>
      <c r="BM390" s="1"/>
      <c r="BN390" s="1"/>
      <c r="BO390" s="1"/>
      <c r="BP390" s="1"/>
      <c r="BQ390" s="1"/>
      <c r="BR390" s="1"/>
      <c r="BS390" s="1"/>
      <c r="BT390" s="1"/>
      <c r="BU390" s="1"/>
      <c r="BV390" s="1"/>
      <c r="BW390" s="1"/>
      <c r="BX390" s="1"/>
      <c r="BY390" s="1"/>
      <c r="BZ390" s="1"/>
      <c r="CA390" s="1"/>
      <c r="CB390" s="1"/>
      <c r="CC390" s="1"/>
    </row>
    <row r="391" spans="1:81" ht="18.75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86"/>
      <c r="T391" s="1"/>
      <c r="U391" s="1"/>
      <c r="V391" s="89"/>
      <c r="W391" s="3"/>
      <c r="X391" s="3"/>
      <c r="Y391" s="3"/>
      <c r="Z391" s="3"/>
      <c r="AA391" s="3"/>
      <c r="AB391" s="3"/>
      <c r="AC391" s="3"/>
      <c r="AD391" s="3"/>
      <c r="AE391" s="3"/>
      <c r="AF391" s="1"/>
      <c r="AG391" s="1"/>
      <c r="AH391" s="1"/>
      <c r="AI391" s="1"/>
      <c r="AJ391" s="1"/>
      <c r="AK391" s="1"/>
      <c r="AL391" s="1"/>
      <c r="AM391" s="86"/>
      <c r="AN391" s="1"/>
      <c r="AO391" s="1"/>
      <c r="AP391" s="1"/>
      <c r="AQ391" s="86"/>
      <c r="AR391" s="9"/>
      <c r="AS391" s="9"/>
      <c r="AT391" s="9"/>
      <c r="AU391" s="9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  <c r="BL391" s="1"/>
      <c r="BM391" s="1"/>
      <c r="BN391" s="1"/>
      <c r="BO391" s="1"/>
      <c r="BP391" s="1"/>
      <c r="BQ391" s="1"/>
      <c r="BR391" s="1"/>
      <c r="BS391" s="1"/>
      <c r="BT391" s="1"/>
      <c r="BU391" s="1"/>
      <c r="BV391" s="1"/>
      <c r="BW391" s="1"/>
      <c r="BX391" s="1"/>
      <c r="BY391" s="1"/>
      <c r="BZ391" s="1"/>
      <c r="CA391" s="1"/>
      <c r="CB391" s="1"/>
      <c r="CC391" s="1"/>
    </row>
    <row r="392" spans="1:81" ht="18.75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86"/>
      <c r="T392" s="1"/>
      <c r="U392" s="1"/>
      <c r="V392" s="89"/>
      <c r="W392" s="3"/>
      <c r="X392" s="3"/>
      <c r="Y392" s="3"/>
      <c r="Z392" s="3"/>
      <c r="AA392" s="3"/>
      <c r="AB392" s="3"/>
      <c r="AC392" s="3"/>
      <c r="AD392" s="3"/>
      <c r="AE392" s="3"/>
      <c r="AF392" s="1"/>
      <c r="AG392" s="1"/>
      <c r="AH392" s="1"/>
      <c r="AI392" s="1"/>
      <c r="AJ392" s="1"/>
      <c r="AK392" s="1"/>
      <c r="AL392" s="1"/>
      <c r="AM392" s="86"/>
      <c r="AN392" s="1"/>
      <c r="AO392" s="1"/>
      <c r="AP392" s="1"/>
      <c r="AQ392" s="86"/>
      <c r="AR392" s="9"/>
      <c r="AS392" s="9"/>
      <c r="AT392" s="9"/>
      <c r="AU392" s="9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  <c r="BL392" s="1"/>
      <c r="BM392" s="1"/>
      <c r="BN392" s="1"/>
      <c r="BO392" s="1"/>
      <c r="BP392" s="1"/>
      <c r="BQ392" s="1"/>
      <c r="BR392" s="1"/>
      <c r="BS392" s="1"/>
      <c r="BT392" s="1"/>
      <c r="BU392" s="1"/>
      <c r="BV392" s="1"/>
      <c r="BW392" s="1"/>
      <c r="BX392" s="1"/>
      <c r="BY392" s="1"/>
      <c r="BZ392" s="1"/>
      <c r="CA392" s="1"/>
      <c r="CB392" s="1"/>
      <c r="CC392" s="1"/>
    </row>
    <row r="393" spans="1:81" ht="18.75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86"/>
      <c r="T393" s="1"/>
      <c r="U393" s="1"/>
      <c r="V393" s="89"/>
      <c r="W393" s="3"/>
      <c r="X393" s="3"/>
      <c r="Y393" s="3"/>
      <c r="Z393" s="3"/>
      <c r="AA393" s="3"/>
      <c r="AB393" s="3"/>
      <c r="AC393" s="3"/>
      <c r="AD393" s="3"/>
      <c r="AE393" s="3"/>
      <c r="AF393" s="1"/>
      <c r="AG393" s="1"/>
      <c r="AH393" s="1"/>
      <c r="AI393" s="1"/>
      <c r="AJ393" s="1"/>
      <c r="AK393" s="1"/>
      <c r="AL393" s="1"/>
      <c r="AM393" s="86"/>
      <c r="AN393" s="1"/>
      <c r="AO393" s="1"/>
      <c r="AP393" s="1"/>
      <c r="AQ393" s="86"/>
      <c r="AR393" s="9"/>
      <c r="AS393" s="9"/>
      <c r="AT393" s="9"/>
      <c r="AU393" s="9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  <c r="BL393" s="1"/>
      <c r="BM393" s="1"/>
      <c r="BN393" s="1"/>
      <c r="BO393" s="1"/>
      <c r="BP393" s="1"/>
      <c r="BQ393" s="1"/>
      <c r="BR393" s="1"/>
      <c r="BS393" s="1"/>
      <c r="BT393" s="1"/>
      <c r="BU393" s="1"/>
      <c r="BV393" s="1"/>
      <c r="BW393" s="1"/>
      <c r="BX393" s="1"/>
      <c r="BY393" s="1"/>
      <c r="BZ393" s="1"/>
      <c r="CA393" s="1"/>
      <c r="CB393" s="1"/>
      <c r="CC393" s="1"/>
    </row>
    <row r="394" spans="1:81" ht="18.75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86"/>
      <c r="T394" s="1"/>
      <c r="U394" s="1"/>
      <c r="V394" s="89"/>
      <c r="W394" s="3"/>
      <c r="X394" s="3"/>
      <c r="Y394" s="3"/>
      <c r="Z394" s="3"/>
      <c r="AA394" s="3"/>
      <c r="AB394" s="3"/>
      <c r="AC394" s="3"/>
      <c r="AD394" s="3"/>
      <c r="AE394" s="3"/>
      <c r="AF394" s="1"/>
      <c r="AG394" s="1"/>
      <c r="AH394" s="1"/>
      <c r="AI394" s="1"/>
      <c r="AJ394" s="1"/>
      <c r="AK394" s="1"/>
      <c r="AL394" s="1"/>
      <c r="AM394" s="86"/>
      <c r="AN394" s="1"/>
      <c r="AO394" s="1"/>
      <c r="AP394" s="1"/>
      <c r="AQ394" s="86"/>
      <c r="AR394" s="9"/>
      <c r="AS394" s="9"/>
      <c r="AT394" s="9"/>
      <c r="AU394" s="9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  <c r="BL394" s="1"/>
      <c r="BM394" s="1"/>
      <c r="BN394" s="1"/>
      <c r="BO394" s="1"/>
      <c r="BP394" s="1"/>
      <c r="BQ394" s="1"/>
      <c r="BR394" s="1"/>
      <c r="BS394" s="1"/>
      <c r="BT394" s="1"/>
      <c r="BU394" s="1"/>
      <c r="BV394" s="1"/>
      <c r="BW394" s="1"/>
      <c r="BX394" s="1"/>
      <c r="BY394" s="1"/>
      <c r="BZ394" s="1"/>
      <c r="CA394" s="1"/>
      <c r="CB394" s="1"/>
      <c r="CC394" s="1"/>
    </row>
    <row r="395" spans="1:81" ht="18.75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86"/>
      <c r="T395" s="1"/>
      <c r="U395" s="1"/>
      <c r="V395" s="89"/>
      <c r="W395" s="3"/>
      <c r="X395" s="3"/>
      <c r="Y395" s="3"/>
      <c r="Z395" s="3"/>
      <c r="AA395" s="3"/>
      <c r="AB395" s="3"/>
      <c r="AC395" s="3"/>
      <c r="AD395" s="3"/>
      <c r="AE395" s="3"/>
      <c r="AF395" s="1"/>
      <c r="AG395" s="1"/>
      <c r="AH395" s="1"/>
      <c r="AI395" s="1"/>
      <c r="AJ395" s="1"/>
      <c r="AK395" s="1"/>
      <c r="AL395" s="1"/>
      <c r="AM395" s="86"/>
      <c r="AN395" s="1"/>
      <c r="AO395" s="1"/>
      <c r="AP395" s="1"/>
      <c r="AQ395" s="86"/>
      <c r="AR395" s="9"/>
      <c r="AS395" s="9"/>
      <c r="AT395" s="9"/>
      <c r="AU395" s="9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  <c r="BL395" s="1"/>
      <c r="BM395" s="1"/>
      <c r="BN395" s="1"/>
      <c r="BO395" s="1"/>
      <c r="BP395" s="1"/>
      <c r="BQ395" s="1"/>
      <c r="BR395" s="1"/>
      <c r="BS395" s="1"/>
      <c r="BT395" s="1"/>
      <c r="BU395" s="1"/>
      <c r="BV395" s="1"/>
      <c r="BW395" s="1"/>
      <c r="BX395" s="1"/>
      <c r="BY395" s="1"/>
      <c r="BZ395" s="1"/>
      <c r="CA395" s="1"/>
      <c r="CB395" s="1"/>
      <c r="CC395" s="1"/>
    </row>
    <row r="396" spans="1:81" ht="18.75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86"/>
      <c r="T396" s="1"/>
      <c r="U396" s="1"/>
      <c r="V396" s="89"/>
      <c r="W396" s="3"/>
      <c r="X396" s="3"/>
      <c r="Y396" s="3"/>
      <c r="Z396" s="3"/>
      <c r="AA396" s="3"/>
      <c r="AB396" s="3"/>
      <c r="AC396" s="3"/>
      <c r="AD396" s="3"/>
      <c r="AE396" s="3"/>
      <c r="AF396" s="1"/>
      <c r="AG396" s="1"/>
      <c r="AH396" s="1"/>
      <c r="AI396" s="1"/>
      <c r="AJ396" s="1"/>
      <c r="AK396" s="1"/>
      <c r="AL396" s="1"/>
      <c r="AM396" s="86"/>
      <c r="AN396" s="1"/>
      <c r="AO396" s="1"/>
      <c r="AP396" s="1"/>
      <c r="AQ396" s="86"/>
      <c r="AR396" s="9"/>
      <c r="AS396" s="9"/>
      <c r="AT396" s="9"/>
      <c r="AU396" s="9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  <c r="BL396" s="1"/>
      <c r="BM396" s="1"/>
      <c r="BN396" s="1"/>
      <c r="BO396" s="1"/>
      <c r="BP396" s="1"/>
      <c r="BQ396" s="1"/>
      <c r="BR396" s="1"/>
      <c r="BS396" s="1"/>
      <c r="BT396" s="1"/>
      <c r="BU396" s="1"/>
      <c r="BV396" s="1"/>
      <c r="BW396" s="1"/>
      <c r="BX396" s="1"/>
      <c r="BY396" s="1"/>
      <c r="BZ396" s="1"/>
      <c r="CA396" s="1"/>
      <c r="CB396" s="1"/>
      <c r="CC396" s="1"/>
    </row>
    <row r="397" spans="1:81" ht="18.75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86"/>
      <c r="T397" s="1"/>
      <c r="U397" s="1"/>
      <c r="V397" s="89"/>
      <c r="W397" s="3"/>
      <c r="X397" s="3"/>
      <c r="Y397" s="3"/>
      <c r="Z397" s="3"/>
      <c r="AA397" s="3"/>
      <c r="AB397" s="3"/>
      <c r="AC397" s="3"/>
      <c r="AD397" s="3"/>
      <c r="AE397" s="3"/>
      <c r="AF397" s="1"/>
      <c r="AG397" s="1"/>
      <c r="AH397" s="1"/>
      <c r="AI397" s="1"/>
      <c r="AJ397" s="1"/>
      <c r="AK397" s="1"/>
      <c r="AL397" s="1"/>
      <c r="AM397" s="86"/>
      <c r="AN397" s="1"/>
      <c r="AO397" s="1"/>
      <c r="AP397" s="1"/>
      <c r="AQ397" s="86"/>
      <c r="AR397" s="9"/>
      <c r="AS397" s="9"/>
      <c r="AT397" s="9"/>
      <c r="AU397" s="9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  <c r="BL397" s="1"/>
      <c r="BM397" s="1"/>
      <c r="BN397" s="1"/>
      <c r="BO397" s="1"/>
      <c r="BP397" s="1"/>
      <c r="BQ397" s="1"/>
      <c r="BR397" s="1"/>
      <c r="BS397" s="1"/>
      <c r="BT397" s="1"/>
      <c r="BU397" s="1"/>
      <c r="BV397" s="1"/>
      <c r="BW397" s="1"/>
      <c r="BX397" s="1"/>
      <c r="BY397" s="1"/>
      <c r="BZ397" s="1"/>
      <c r="CA397" s="1"/>
      <c r="CB397" s="1"/>
      <c r="CC397" s="1"/>
    </row>
    <row r="398" spans="1:81" ht="18.75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86"/>
      <c r="T398" s="1"/>
      <c r="U398" s="1"/>
      <c r="V398" s="89"/>
      <c r="W398" s="3"/>
      <c r="X398" s="3"/>
      <c r="Y398" s="3"/>
      <c r="Z398" s="3"/>
      <c r="AA398" s="3"/>
      <c r="AB398" s="3"/>
      <c r="AC398" s="3"/>
      <c r="AD398" s="3"/>
      <c r="AE398" s="3"/>
      <c r="AF398" s="1"/>
      <c r="AG398" s="1"/>
      <c r="AH398" s="1"/>
      <c r="AI398" s="1"/>
      <c r="AJ398" s="1"/>
      <c r="AK398" s="1"/>
      <c r="AL398" s="1"/>
      <c r="AM398" s="86"/>
      <c r="AN398" s="1"/>
      <c r="AO398" s="1"/>
      <c r="AP398" s="1"/>
      <c r="AQ398" s="86"/>
      <c r="AR398" s="9"/>
      <c r="AS398" s="9"/>
      <c r="AT398" s="9"/>
      <c r="AU398" s="9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  <c r="BL398" s="1"/>
      <c r="BM398" s="1"/>
      <c r="BN398" s="1"/>
      <c r="BO398" s="1"/>
      <c r="BP398" s="1"/>
      <c r="BQ398" s="1"/>
      <c r="BR398" s="1"/>
      <c r="BS398" s="1"/>
      <c r="BT398" s="1"/>
      <c r="BU398" s="1"/>
      <c r="BV398" s="1"/>
      <c r="BW398" s="1"/>
      <c r="BX398" s="1"/>
      <c r="BY398" s="1"/>
      <c r="BZ398" s="1"/>
      <c r="CA398" s="1"/>
      <c r="CB398" s="1"/>
      <c r="CC398" s="1"/>
    </row>
    <row r="399" spans="1:81" ht="18.75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86"/>
      <c r="T399" s="1"/>
      <c r="U399" s="1"/>
      <c r="V399" s="89"/>
      <c r="W399" s="3"/>
      <c r="X399" s="3"/>
      <c r="Y399" s="3"/>
      <c r="Z399" s="3"/>
      <c r="AA399" s="3"/>
      <c r="AB399" s="3"/>
      <c r="AC399" s="3"/>
      <c r="AD399" s="3"/>
      <c r="AE399" s="3"/>
      <c r="AF399" s="1"/>
      <c r="AG399" s="1"/>
      <c r="AH399" s="1"/>
      <c r="AI399" s="1"/>
      <c r="AJ399" s="1"/>
      <c r="AK399" s="1"/>
      <c r="AL399" s="1"/>
      <c r="AM399" s="86"/>
      <c r="AN399" s="1"/>
      <c r="AO399" s="1"/>
      <c r="AP399" s="1"/>
      <c r="AQ399" s="86"/>
      <c r="AR399" s="9"/>
      <c r="AS399" s="9"/>
      <c r="AT399" s="9"/>
      <c r="AU399" s="9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  <c r="BL399" s="1"/>
      <c r="BM399" s="1"/>
      <c r="BN399" s="1"/>
      <c r="BO399" s="1"/>
      <c r="BP399" s="1"/>
      <c r="BQ399" s="1"/>
      <c r="BR399" s="1"/>
      <c r="BS399" s="1"/>
      <c r="BT399" s="1"/>
      <c r="BU399" s="1"/>
      <c r="BV399" s="1"/>
      <c r="BW399" s="1"/>
      <c r="BX399" s="1"/>
      <c r="BY399" s="1"/>
      <c r="BZ399" s="1"/>
      <c r="CA399" s="1"/>
      <c r="CB399" s="1"/>
      <c r="CC399" s="1"/>
    </row>
    <row r="400" spans="1:81" ht="18.75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86"/>
      <c r="T400" s="1"/>
      <c r="U400" s="1"/>
      <c r="V400" s="89"/>
      <c r="W400" s="3"/>
      <c r="X400" s="3"/>
      <c r="Y400" s="3"/>
      <c r="Z400" s="3"/>
      <c r="AA400" s="3"/>
      <c r="AB400" s="3"/>
      <c r="AC400" s="3"/>
      <c r="AD400" s="3"/>
      <c r="AE400" s="3"/>
      <c r="AF400" s="1"/>
      <c r="AG400" s="1"/>
      <c r="AH400" s="1"/>
      <c r="AI400" s="1"/>
      <c r="AJ400" s="1"/>
      <c r="AK400" s="1"/>
      <c r="AL400" s="1"/>
      <c r="AM400" s="86"/>
      <c r="AN400" s="1"/>
      <c r="AO400" s="1"/>
      <c r="AP400" s="1"/>
      <c r="AQ400" s="86"/>
      <c r="AR400" s="9"/>
      <c r="AS400" s="9"/>
      <c r="AT400" s="9"/>
      <c r="AU400" s="9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  <c r="BL400" s="1"/>
      <c r="BM400" s="1"/>
      <c r="BN400" s="1"/>
      <c r="BO400" s="1"/>
      <c r="BP400" s="1"/>
      <c r="BQ400" s="1"/>
      <c r="BR400" s="1"/>
      <c r="BS400" s="1"/>
      <c r="BT400" s="1"/>
      <c r="BU400" s="1"/>
      <c r="BV400" s="1"/>
      <c r="BW400" s="1"/>
      <c r="BX400" s="1"/>
      <c r="BY400" s="1"/>
      <c r="BZ400" s="1"/>
      <c r="CA400" s="1"/>
      <c r="CB400" s="1"/>
      <c r="CC400" s="1"/>
    </row>
    <row r="401" spans="1:81" ht="18.75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86"/>
      <c r="T401" s="1"/>
      <c r="U401" s="1"/>
      <c r="V401" s="89"/>
      <c r="W401" s="3"/>
      <c r="X401" s="3"/>
      <c r="Y401" s="3"/>
      <c r="Z401" s="3"/>
      <c r="AA401" s="3"/>
      <c r="AB401" s="3"/>
      <c r="AC401" s="3"/>
      <c r="AD401" s="3"/>
      <c r="AE401" s="3"/>
      <c r="AF401" s="1"/>
      <c r="AG401" s="1"/>
      <c r="AH401" s="1"/>
      <c r="AI401" s="1"/>
      <c r="AJ401" s="1"/>
      <c r="AK401" s="1"/>
      <c r="AL401" s="1"/>
      <c r="AM401" s="86"/>
      <c r="AN401" s="1"/>
      <c r="AO401" s="1"/>
      <c r="AP401" s="1"/>
      <c r="AQ401" s="86"/>
      <c r="AR401" s="9"/>
      <c r="AS401" s="9"/>
      <c r="AT401" s="9"/>
      <c r="AU401" s="9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  <c r="BL401" s="1"/>
      <c r="BM401" s="1"/>
      <c r="BN401" s="1"/>
      <c r="BO401" s="1"/>
      <c r="BP401" s="1"/>
      <c r="BQ401" s="1"/>
      <c r="BR401" s="1"/>
      <c r="BS401" s="1"/>
      <c r="BT401" s="1"/>
      <c r="BU401" s="1"/>
      <c r="BV401" s="1"/>
      <c r="BW401" s="1"/>
      <c r="BX401" s="1"/>
      <c r="BY401" s="1"/>
      <c r="BZ401" s="1"/>
      <c r="CA401" s="1"/>
      <c r="CB401" s="1"/>
      <c r="CC401" s="1"/>
    </row>
    <row r="402" spans="1:81" ht="18.75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86"/>
      <c r="T402" s="1"/>
      <c r="U402" s="1"/>
      <c r="V402" s="89"/>
      <c r="W402" s="3"/>
      <c r="X402" s="3"/>
      <c r="Y402" s="3"/>
      <c r="Z402" s="3"/>
      <c r="AA402" s="3"/>
      <c r="AB402" s="3"/>
      <c r="AC402" s="3"/>
      <c r="AD402" s="3"/>
      <c r="AE402" s="3"/>
      <c r="AF402" s="1"/>
      <c r="AG402" s="1"/>
      <c r="AH402" s="1"/>
      <c r="AI402" s="1"/>
      <c r="AJ402" s="1"/>
      <c r="AK402" s="1"/>
      <c r="AL402" s="1"/>
      <c r="AM402" s="86"/>
      <c r="AN402" s="1"/>
      <c r="AO402" s="1"/>
      <c r="AP402" s="1"/>
      <c r="AQ402" s="86"/>
      <c r="AR402" s="9"/>
      <c r="AS402" s="9"/>
      <c r="AT402" s="9"/>
      <c r="AU402" s="9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  <c r="BL402" s="1"/>
      <c r="BM402" s="1"/>
      <c r="BN402" s="1"/>
      <c r="BO402" s="1"/>
      <c r="BP402" s="1"/>
      <c r="BQ402" s="1"/>
      <c r="BR402" s="1"/>
      <c r="BS402" s="1"/>
      <c r="BT402" s="1"/>
      <c r="BU402" s="1"/>
      <c r="BV402" s="1"/>
      <c r="BW402" s="1"/>
      <c r="BX402" s="1"/>
      <c r="BY402" s="1"/>
      <c r="BZ402" s="1"/>
      <c r="CA402" s="1"/>
      <c r="CB402" s="1"/>
      <c r="CC402" s="1"/>
    </row>
    <row r="403" spans="1:81" ht="18.75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86"/>
      <c r="T403" s="1"/>
      <c r="U403" s="1"/>
      <c r="V403" s="89"/>
      <c r="W403" s="3"/>
      <c r="X403" s="3"/>
      <c r="Y403" s="3"/>
      <c r="Z403" s="3"/>
      <c r="AA403" s="3"/>
      <c r="AB403" s="3"/>
      <c r="AC403" s="3"/>
      <c r="AD403" s="3"/>
      <c r="AE403" s="3"/>
      <c r="AF403" s="1"/>
      <c r="AG403" s="1"/>
      <c r="AH403" s="1"/>
      <c r="AI403" s="1"/>
      <c r="AJ403" s="1"/>
      <c r="AK403" s="1"/>
      <c r="AL403" s="1"/>
      <c r="AM403" s="86"/>
      <c r="AN403" s="1"/>
      <c r="AO403" s="1"/>
      <c r="AP403" s="1"/>
      <c r="AQ403" s="86"/>
      <c r="AR403" s="9"/>
      <c r="AS403" s="9"/>
      <c r="AT403" s="9"/>
      <c r="AU403" s="9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  <c r="BL403" s="1"/>
      <c r="BM403" s="1"/>
      <c r="BN403" s="1"/>
      <c r="BO403" s="1"/>
      <c r="BP403" s="1"/>
      <c r="BQ403" s="1"/>
      <c r="BR403" s="1"/>
      <c r="BS403" s="1"/>
      <c r="BT403" s="1"/>
      <c r="BU403" s="1"/>
      <c r="BV403" s="1"/>
      <c r="BW403" s="1"/>
      <c r="BX403" s="1"/>
      <c r="BY403" s="1"/>
      <c r="BZ403" s="1"/>
      <c r="CA403" s="1"/>
      <c r="CB403" s="1"/>
      <c r="CC403" s="1"/>
    </row>
    <row r="404" spans="1:81" ht="18.75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86"/>
      <c r="T404" s="1"/>
      <c r="U404" s="1"/>
      <c r="V404" s="89"/>
      <c r="W404" s="3"/>
      <c r="X404" s="3"/>
      <c r="Y404" s="3"/>
      <c r="Z404" s="3"/>
      <c r="AA404" s="3"/>
      <c r="AB404" s="3"/>
      <c r="AC404" s="3"/>
      <c r="AD404" s="3"/>
      <c r="AE404" s="3"/>
      <c r="AF404" s="1"/>
      <c r="AG404" s="1"/>
      <c r="AH404" s="1"/>
      <c r="AI404" s="1"/>
      <c r="AJ404" s="1"/>
      <c r="AK404" s="1"/>
      <c r="AL404" s="1"/>
      <c r="AM404" s="86"/>
      <c r="AN404" s="1"/>
      <c r="AO404" s="1"/>
      <c r="AP404" s="1"/>
      <c r="AQ404" s="86"/>
      <c r="AR404" s="9"/>
      <c r="AS404" s="9"/>
      <c r="AT404" s="9"/>
      <c r="AU404" s="9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  <c r="BL404" s="1"/>
      <c r="BM404" s="1"/>
      <c r="BN404" s="1"/>
      <c r="BO404" s="1"/>
      <c r="BP404" s="1"/>
      <c r="BQ404" s="1"/>
      <c r="BR404" s="1"/>
      <c r="BS404" s="1"/>
      <c r="BT404" s="1"/>
      <c r="BU404" s="1"/>
      <c r="BV404" s="1"/>
      <c r="BW404" s="1"/>
      <c r="BX404" s="1"/>
      <c r="BY404" s="1"/>
      <c r="BZ404" s="1"/>
      <c r="CA404" s="1"/>
      <c r="CB404" s="1"/>
      <c r="CC404" s="1"/>
    </row>
    <row r="405" spans="1:81" ht="18.75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86"/>
      <c r="T405" s="1"/>
      <c r="U405" s="1"/>
      <c r="V405" s="89"/>
      <c r="W405" s="3"/>
      <c r="X405" s="3"/>
      <c r="Y405" s="3"/>
      <c r="Z405" s="3"/>
      <c r="AA405" s="3"/>
      <c r="AB405" s="3"/>
      <c r="AC405" s="3"/>
      <c r="AD405" s="3"/>
      <c r="AE405" s="3"/>
      <c r="AF405" s="1"/>
      <c r="AG405" s="1"/>
      <c r="AH405" s="1"/>
      <c r="AI405" s="1"/>
      <c r="AJ405" s="1"/>
      <c r="AK405" s="1"/>
      <c r="AL405" s="1"/>
      <c r="AM405" s="86"/>
      <c r="AN405" s="1"/>
      <c r="AO405" s="1"/>
      <c r="AP405" s="1"/>
      <c r="AQ405" s="86"/>
      <c r="AR405" s="9"/>
      <c r="AS405" s="9"/>
      <c r="AT405" s="9"/>
      <c r="AU405" s="9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  <c r="BL405" s="1"/>
      <c r="BM405" s="1"/>
      <c r="BN405" s="1"/>
      <c r="BO405" s="1"/>
      <c r="BP405" s="1"/>
      <c r="BQ405" s="1"/>
      <c r="BR405" s="1"/>
      <c r="BS405" s="1"/>
      <c r="BT405" s="1"/>
      <c r="BU405" s="1"/>
      <c r="BV405" s="1"/>
      <c r="BW405" s="1"/>
      <c r="BX405" s="1"/>
      <c r="BY405" s="1"/>
      <c r="BZ405" s="1"/>
      <c r="CA405" s="1"/>
      <c r="CB405" s="1"/>
      <c r="CC405" s="1"/>
    </row>
    <row r="406" spans="1:81" ht="18.75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86"/>
      <c r="T406" s="1"/>
      <c r="U406" s="1"/>
      <c r="V406" s="89"/>
      <c r="W406" s="3"/>
      <c r="X406" s="3"/>
      <c r="Y406" s="3"/>
      <c r="Z406" s="3"/>
      <c r="AA406" s="3"/>
      <c r="AB406" s="3"/>
      <c r="AC406" s="3"/>
      <c r="AD406" s="3"/>
      <c r="AE406" s="3"/>
      <c r="AF406" s="1"/>
      <c r="AG406" s="1"/>
      <c r="AH406" s="1"/>
      <c r="AI406" s="1"/>
      <c r="AJ406" s="1"/>
      <c r="AK406" s="1"/>
      <c r="AL406" s="1"/>
      <c r="AM406" s="86"/>
      <c r="AN406" s="1"/>
      <c r="AO406" s="1"/>
      <c r="AP406" s="1"/>
      <c r="AQ406" s="86"/>
      <c r="AR406" s="9"/>
      <c r="AS406" s="9"/>
      <c r="AT406" s="9"/>
      <c r="AU406" s="9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  <c r="BL406" s="1"/>
      <c r="BM406" s="1"/>
      <c r="BN406" s="1"/>
      <c r="BO406" s="1"/>
      <c r="BP406" s="1"/>
      <c r="BQ406" s="1"/>
      <c r="BR406" s="1"/>
      <c r="BS406" s="1"/>
      <c r="BT406" s="1"/>
      <c r="BU406" s="1"/>
      <c r="BV406" s="1"/>
      <c r="BW406" s="1"/>
      <c r="BX406" s="1"/>
      <c r="BY406" s="1"/>
      <c r="BZ406" s="1"/>
      <c r="CA406" s="1"/>
      <c r="CB406" s="1"/>
      <c r="CC406" s="1"/>
    </row>
    <row r="407" spans="1:81" ht="18.75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86"/>
      <c r="T407" s="1"/>
      <c r="U407" s="1"/>
      <c r="V407" s="89"/>
      <c r="W407" s="3"/>
      <c r="X407" s="3"/>
      <c r="Y407" s="3"/>
      <c r="Z407" s="3"/>
      <c r="AA407" s="3"/>
      <c r="AB407" s="3"/>
      <c r="AC407" s="3"/>
      <c r="AD407" s="3"/>
      <c r="AE407" s="3"/>
      <c r="AF407" s="1"/>
      <c r="AG407" s="1"/>
      <c r="AH407" s="1"/>
      <c r="AI407" s="1"/>
      <c r="AJ407" s="1"/>
      <c r="AK407" s="1"/>
      <c r="AL407" s="1"/>
      <c r="AM407" s="86"/>
      <c r="AN407" s="1"/>
      <c r="AO407" s="1"/>
      <c r="AP407" s="1"/>
      <c r="AQ407" s="86"/>
      <c r="AR407" s="9"/>
      <c r="AS407" s="9"/>
      <c r="AT407" s="9"/>
      <c r="AU407" s="9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  <c r="BL407" s="1"/>
      <c r="BM407" s="1"/>
      <c r="BN407" s="1"/>
      <c r="BO407" s="1"/>
      <c r="BP407" s="1"/>
      <c r="BQ407" s="1"/>
      <c r="BR407" s="1"/>
      <c r="BS407" s="1"/>
      <c r="BT407" s="1"/>
      <c r="BU407" s="1"/>
      <c r="BV407" s="1"/>
      <c r="BW407" s="1"/>
      <c r="BX407" s="1"/>
      <c r="BY407" s="1"/>
      <c r="BZ407" s="1"/>
      <c r="CA407" s="1"/>
      <c r="CB407" s="1"/>
      <c r="CC407" s="1"/>
    </row>
    <row r="408" spans="1:81" ht="18.75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86"/>
      <c r="T408" s="1"/>
      <c r="U408" s="1"/>
      <c r="V408" s="89"/>
      <c r="W408" s="3"/>
      <c r="X408" s="3"/>
      <c r="Y408" s="3"/>
      <c r="Z408" s="3"/>
      <c r="AA408" s="3"/>
      <c r="AB408" s="3"/>
      <c r="AC408" s="3"/>
      <c r="AD408" s="3"/>
      <c r="AE408" s="3"/>
      <c r="AF408" s="1"/>
      <c r="AG408" s="1"/>
      <c r="AH408" s="1"/>
      <c r="AI408" s="1"/>
      <c r="AJ408" s="1"/>
      <c r="AK408" s="1"/>
      <c r="AL408" s="1"/>
      <c r="AM408" s="86"/>
      <c r="AN408" s="1"/>
      <c r="AO408" s="1"/>
      <c r="AP408" s="1"/>
      <c r="AQ408" s="86"/>
      <c r="AR408" s="9"/>
      <c r="AS408" s="9"/>
      <c r="AT408" s="9"/>
      <c r="AU408" s="9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  <c r="BL408" s="1"/>
      <c r="BM408" s="1"/>
      <c r="BN408" s="1"/>
      <c r="BO408" s="1"/>
      <c r="BP408" s="1"/>
      <c r="BQ408" s="1"/>
      <c r="BR408" s="1"/>
      <c r="BS408" s="1"/>
      <c r="BT408" s="1"/>
      <c r="BU408" s="1"/>
      <c r="BV408" s="1"/>
      <c r="BW408" s="1"/>
      <c r="BX408" s="1"/>
      <c r="BY408" s="1"/>
      <c r="BZ408" s="1"/>
      <c r="CA408" s="1"/>
      <c r="CB408" s="1"/>
      <c r="CC408" s="1"/>
    </row>
    <row r="409" spans="1:81" ht="18.75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86"/>
      <c r="T409" s="1"/>
      <c r="U409" s="1"/>
      <c r="V409" s="89"/>
      <c r="W409" s="3"/>
      <c r="X409" s="3"/>
      <c r="Y409" s="3"/>
      <c r="Z409" s="3"/>
      <c r="AA409" s="3"/>
      <c r="AB409" s="3"/>
      <c r="AC409" s="3"/>
      <c r="AD409" s="3"/>
      <c r="AE409" s="3"/>
      <c r="AF409" s="1"/>
      <c r="AG409" s="1"/>
      <c r="AH409" s="1"/>
      <c r="AI409" s="1"/>
      <c r="AJ409" s="1"/>
      <c r="AK409" s="1"/>
      <c r="AL409" s="1"/>
      <c r="AM409" s="86"/>
      <c r="AN409" s="1"/>
      <c r="AO409" s="1"/>
      <c r="AP409" s="1"/>
      <c r="AQ409" s="86"/>
      <c r="AR409" s="9"/>
      <c r="AS409" s="9"/>
      <c r="AT409" s="9"/>
      <c r="AU409" s="9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  <c r="BL409" s="1"/>
      <c r="BM409" s="1"/>
      <c r="BN409" s="1"/>
      <c r="BO409" s="1"/>
      <c r="BP409" s="1"/>
      <c r="BQ409" s="1"/>
      <c r="BR409" s="1"/>
      <c r="BS409" s="1"/>
      <c r="BT409" s="1"/>
      <c r="BU409" s="1"/>
      <c r="BV409" s="1"/>
      <c r="BW409" s="1"/>
      <c r="BX409" s="1"/>
      <c r="BY409" s="1"/>
      <c r="BZ409" s="1"/>
      <c r="CA409" s="1"/>
      <c r="CB409" s="1"/>
      <c r="CC409" s="1"/>
    </row>
    <row r="410" spans="1:81" ht="18.75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86"/>
      <c r="T410" s="1"/>
      <c r="U410" s="1"/>
      <c r="V410" s="89"/>
      <c r="W410" s="3"/>
      <c r="X410" s="3"/>
      <c r="Y410" s="3"/>
      <c r="Z410" s="3"/>
      <c r="AA410" s="3"/>
      <c r="AB410" s="3"/>
      <c r="AC410" s="3"/>
      <c r="AD410" s="3"/>
      <c r="AE410" s="3"/>
      <c r="AF410" s="1"/>
      <c r="AG410" s="1"/>
      <c r="AH410" s="1"/>
      <c r="AI410" s="1"/>
      <c r="AJ410" s="1"/>
      <c r="AK410" s="1"/>
      <c r="AL410" s="1"/>
      <c r="AM410" s="86"/>
      <c r="AN410" s="1"/>
      <c r="AO410" s="1"/>
      <c r="AP410" s="1"/>
      <c r="AQ410" s="86"/>
      <c r="AR410" s="9"/>
      <c r="AS410" s="9"/>
      <c r="AT410" s="9"/>
      <c r="AU410" s="9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  <c r="BL410" s="1"/>
      <c r="BM410" s="1"/>
      <c r="BN410" s="1"/>
      <c r="BO410" s="1"/>
      <c r="BP410" s="1"/>
      <c r="BQ410" s="1"/>
      <c r="BR410" s="1"/>
      <c r="BS410" s="1"/>
      <c r="BT410" s="1"/>
      <c r="BU410" s="1"/>
      <c r="BV410" s="1"/>
      <c r="BW410" s="1"/>
      <c r="BX410" s="1"/>
      <c r="BY410" s="1"/>
      <c r="BZ410" s="1"/>
      <c r="CA410" s="1"/>
      <c r="CB410" s="1"/>
      <c r="CC410" s="1"/>
    </row>
    <row r="411" spans="1:81" ht="18.75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86"/>
      <c r="T411" s="1"/>
      <c r="U411" s="1"/>
      <c r="V411" s="89"/>
      <c r="W411" s="3"/>
      <c r="X411" s="3"/>
      <c r="Y411" s="3"/>
      <c r="Z411" s="3"/>
      <c r="AA411" s="3"/>
      <c r="AB411" s="3"/>
      <c r="AC411" s="3"/>
      <c r="AD411" s="3"/>
      <c r="AE411" s="3"/>
      <c r="AF411" s="1"/>
      <c r="AG411" s="1"/>
      <c r="AH411" s="1"/>
      <c r="AI411" s="1"/>
      <c r="AJ411" s="1"/>
      <c r="AK411" s="1"/>
      <c r="AL411" s="1"/>
      <c r="AM411" s="86"/>
      <c r="AN411" s="1"/>
      <c r="AO411" s="1"/>
      <c r="AP411" s="1"/>
      <c r="AQ411" s="86"/>
      <c r="AR411" s="9"/>
      <c r="AS411" s="9"/>
      <c r="AT411" s="9"/>
      <c r="AU411" s="9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  <c r="BL411" s="1"/>
      <c r="BM411" s="1"/>
      <c r="BN411" s="1"/>
      <c r="BO411" s="1"/>
      <c r="BP411" s="1"/>
      <c r="BQ411" s="1"/>
      <c r="BR411" s="1"/>
      <c r="BS411" s="1"/>
      <c r="BT411" s="1"/>
      <c r="BU411" s="1"/>
      <c r="BV411" s="1"/>
      <c r="BW411" s="1"/>
      <c r="BX411" s="1"/>
      <c r="BY411" s="1"/>
      <c r="BZ411" s="1"/>
      <c r="CA411" s="1"/>
      <c r="CB411" s="1"/>
      <c r="CC411" s="1"/>
    </row>
    <row r="412" spans="1:81" ht="18.75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86"/>
      <c r="T412" s="1"/>
      <c r="U412" s="1"/>
      <c r="V412" s="89"/>
      <c r="W412" s="3"/>
      <c r="X412" s="3"/>
      <c r="Y412" s="3"/>
      <c r="Z412" s="3"/>
      <c r="AA412" s="3"/>
      <c r="AB412" s="3"/>
      <c r="AC412" s="3"/>
      <c r="AD412" s="3"/>
      <c r="AE412" s="3"/>
      <c r="AF412" s="1"/>
      <c r="AG412" s="1"/>
      <c r="AH412" s="1"/>
      <c r="AI412" s="1"/>
      <c r="AJ412" s="1"/>
      <c r="AK412" s="1"/>
      <c r="AL412" s="1"/>
      <c r="AM412" s="86"/>
      <c r="AN412" s="1"/>
      <c r="AO412" s="1"/>
      <c r="AP412" s="1"/>
      <c r="AQ412" s="86"/>
      <c r="AR412" s="9"/>
      <c r="AS412" s="9"/>
      <c r="AT412" s="9"/>
      <c r="AU412" s="9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  <c r="BL412" s="1"/>
      <c r="BM412" s="1"/>
      <c r="BN412" s="1"/>
      <c r="BO412" s="1"/>
      <c r="BP412" s="1"/>
      <c r="BQ412" s="1"/>
      <c r="BR412" s="1"/>
      <c r="BS412" s="1"/>
      <c r="BT412" s="1"/>
      <c r="BU412" s="1"/>
      <c r="BV412" s="1"/>
      <c r="BW412" s="1"/>
      <c r="BX412" s="1"/>
      <c r="BY412" s="1"/>
      <c r="BZ412" s="1"/>
      <c r="CA412" s="1"/>
      <c r="CB412" s="1"/>
      <c r="CC412" s="1"/>
    </row>
    <row r="413" spans="1:81" ht="18.75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86"/>
      <c r="T413" s="1"/>
      <c r="U413" s="1"/>
      <c r="V413" s="89"/>
      <c r="W413" s="3"/>
      <c r="X413" s="3"/>
      <c r="Y413" s="3"/>
      <c r="Z413" s="3"/>
      <c r="AA413" s="3"/>
      <c r="AB413" s="3"/>
      <c r="AC413" s="3"/>
      <c r="AD413" s="3"/>
      <c r="AE413" s="3"/>
      <c r="AF413" s="1"/>
      <c r="AG413" s="1"/>
      <c r="AH413" s="1"/>
      <c r="AI413" s="1"/>
      <c r="AJ413" s="1"/>
      <c r="AK413" s="1"/>
      <c r="AL413" s="1"/>
      <c r="AM413" s="86"/>
      <c r="AN413" s="1"/>
      <c r="AO413" s="1"/>
      <c r="AP413" s="1"/>
      <c r="AQ413" s="86"/>
      <c r="AR413" s="9"/>
      <c r="AS413" s="9"/>
      <c r="AT413" s="9"/>
      <c r="AU413" s="9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  <c r="BL413" s="1"/>
      <c r="BM413" s="1"/>
      <c r="BN413" s="1"/>
      <c r="BO413" s="1"/>
      <c r="BP413" s="1"/>
      <c r="BQ413" s="1"/>
      <c r="BR413" s="1"/>
      <c r="BS413" s="1"/>
      <c r="BT413" s="1"/>
      <c r="BU413" s="1"/>
      <c r="BV413" s="1"/>
      <c r="BW413" s="1"/>
      <c r="BX413" s="1"/>
      <c r="BY413" s="1"/>
      <c r="BZ413" s="1"/>
      <c r="CA413" s="1"/>
      <c r="CB413" s="1"/>
      <c r="CC413" s="1"/>
    </row>
    <row r="414" spans="1:81" ht="18.75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86"/>
      <c r="T414" s="1"/>
      <c r="U414" s="1"/>
      <c r="V414" s="89"/>
      <c r="W414" s="3"/>
      <c r="X414" s="3"/>
      <c r="Y414" s="3"/>
      <c r="Z414" s="3"/>
      <c r="AA414" s="3"/>
      <c r="AB414" s="3"/>
      <c r="AC414" s="3"/>
      <c r="AD414" s="3"/>
      <c r="AE414" s="3"/>
      <c r="AF414" s="1"/>
      <c r="AG414" s="1"/>
      <c r="AH414" s="1"/>
      <c r="AI414" s="1"/>
      <c r="AJ414" s="1"/>
      <c r="AK414" s="1"/>
      <c r="AL414" s="1"/>
      <c r="AM414" s="86"/>
      <c r="AN414" s="1"/>
      <c r="AO414" s="1"/>
      <c r="AP414" s="1"/>
      <c r="AQ414" s="86"/>
      <c r="AR414" s="9"/>
      <c r="AS414" s="9"/>
      <c r="AT414" s="9"/>
      <c r="AU414" s="9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  <c r="BL414" s="1"/>
      <c r="BM414" s="1"/>
      <c r="BN414" s="1"/>
      <c r="BO414" s="1"/>
      <c r="BP414" s="1"/>
      <c r="BQ414" s="1"/>
      <c r="BR414" s="1"/>
      <c r="BS414" s="1"/>
      <c r="BT414" s="1"/>
      <c r="BU414" s="1"/>
      <c r="BV414" s="1"/>
      <c r="BW414" s="1"/>
      <c r="BX414" s="1"/>
      <c r="BY414" s="1"/>
      <c r="BZ414" s="1"/>
      <c r="CA414" s="1"/>
      <c r="CB414" s="1"/>
      <c r="CC414" s="1"/>
    </row>
    <row r="415" spans="1:81" ht="18.75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86"/>
      <c r="T415" s="1"/>
      <c r="U415" s="1"/>
      <c r="V415" s="89"/>
      <c r="W415" s="3"/>
      <c r="X415" s="3"/>
      <c r="Y415" s="3"/>
      <c r="Z415" s="3"/>
      <c r="AA415" s="3"/>
      <c r="AB415" s="3"/>
      <c r="AC415" s="3"/>
      <c r="AD415" s="3"/>
      <c r="AE415" s="3"/>
      <c r="AF415" s="1"/>
      <c r="AG415" s="1"/>
      <c r="AH415" s="1"/>
      <c r="AI415" s="1"/>
      <c r="AJ415" s="1"/>
      <c r="AK415" s="1"/>
      <c r="AL415" s="1"/>
      <c r="AM415" s="86"/>
      <c r="AN415" s="1"/>
      <c r="AO415" s="1"/>
      <c r="AP415" s="1"/>
      <c r="AQ415" s="86"/>
      <c r="AR415" s="9"/>
      <c r="AS415" s="9"/>
      <c r="AT415" s="9"/>
      <c r="AU415" s="9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  <c r="BL415" s="1"/>
      <c r="BM415" s="1"/>
      <c r="BN415" s="1"/>
      <c r="BO415" s="1"/>
      <c r="BP415" s="1"/>
      <c r="BQ415" s="1"/>
      <c r="BR415" s="1"/>
      <c r="BS415" s="1"/>
      <c r="BT415" s="1"/>
      <c r="BU415" s="1"/>
      <c r="BV415" s="1"/>
      <c r="BW415" s="1"/>
      <c r="BX415" s="1"/>
      <c r="BY415" s="1"/>
      <c r="BZ415" s="1"/>
      <c r="CA415" s="1"/>
      <c r="CB415" s="1"/>
      <c r="CC415" s="1"/>
    </row>
    <row r="416" spans="1:81" ht="18.75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86"/>
      <c r="T416" s="1"/>
      <c r="U416" s="1"/>
      <c r="V416" s="89"/>
      <c r="W416" s="3"/>
      <c r="X416" s="3"/>
      <c r="Y416" s="3"/>
      <c r="Z416" s="3"/>
      <c r="AA416" s="3"/>
      <c r="AB416" s="3"/>
      <c r="AC416" s="3"/>
      <c r="AD416" s="3"/>
      <c r="AE416" s="3"/>
      <c r="AF416" s="1"/>
      <c r="AG416" s="1"/>
      <c r="AH416" s="1"/>
      <c r="AI416" s="1"/>
      <c r="AJ416" s="1"/>
      <c r="AK416" s="1"/>
      <c r="AL416" s="1"/>
      <c r="AM416" s="86"/>
      <c r="AN416" s="1"/>
      <c r="AO416" s="1"/>
      <c r="AP416" s="1"/>
      <c r="AQ416" s="86"/>
      <c r="AR416" s="9"/>
      <c r="AS416" s="9"/>
      <c r="AT416" s="9"/>
      <c r="AU416" s="9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  <c r="BL416" s="1"/>
      <c r="BM416" s="1"/>
      <c r="BN416" s="1"/>
      <c r="BO416" s="1"/>
      <c r="BP416" s="1"/>
      <c r="BQ416" s="1"/>
      <c r="BR416" s="1"/>
      <c r="BS416" s="1"/>
      <c r="BT416" s="1"/>
      <c r="BU416" s="1"/>
      <c r="BV416" s="1"/>
      <c r="BW416" s="1"/>
      <c r="BX416" s="1"/>
      <c r="BY416" s="1"/>
      <c r="BZ416" s="1"/>
      <c r="CA416" s="1"/>
      <c r="CB416" s="1"/>
      <c r="CC416" s="1"/>
    </row>
    <row r="417" spans="1:81" ht="18.75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86"/>
      <c r="T417" s="1"/>
      <c r="U417" s="1"/>
      <c r="V417" s="89"/>
      <c r="W417" s="3"/>
      <c r="X417" s="3"/>
      <c r="Y417" s="3"/>
      <c r="Z417" s="3"/>
      <c r="AA417" s="3"/>
      <c r="AB417" s="3"/>
      <c r="AC417" s="3"/>
      <c r="AD417" s="3"/>
      <c r="AE417" s="3"/>
      <c r="AF417" s="1"/>
      <c r="AG417" s="1"/>
      <c r="AH417" s="1"/>
      <c r="AI417" s="1"/>
      <c r="AJ417" s="1"/>
      <c r="AK417" s="1"/>
      <c r="AL417" s="1"/>
      <c r="AM417" s="86"/>
      <c r="AN417" s="1"/>
      <c r="AO417" s="1"/>
      <c r="AP417" s="1"/>
      <c r="AQ417" s="86"/>
      <c r="AR417" s="9"/>
      <c r="AS417" s="9"/>
      <c r="AT417" s="9"/>
      <c r="AU417" s="9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  <c r="BL417" s="1"/>
      <c r="BM417" s="1"/>
      <c r="BN417" s="1"/>
      <c r="BO417" s="1"/>
      <c r="BP417" s="1"/>
      <c r="BQ417" s="1"/>
      <c r="BR417" s="1"/>
      <c r="BS417" s="1"/>
      <c r="BT417" s="1"/>
      <c r="BU417" s="1"/>
      <c r="BV417" s="1"/>
      <c r="BW417" s="1"/>
      <c r="BX417" s="1"/>
      <c r="BY417" s="1"/>
      <c r="BZ417" s="1"/>
      <c r="CA417" s="1"/>
      <c r="CB417" s="1"/>
      <c r="CC417" s="1"/>
    </row>
    <row r="418" spans="1:81" ht="18.75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86"/>
      <c r="T418" s="1"/>
      <c r="U418" s="1"/>
      <c r="V418" s="89"/>
      <c r="W418" s="3"/>
      <c r="X418" s="3"/>
      <c r="Y418" s="3"/>
      <c r="Z418" s="3"/>
      <c r="AA418" s="3"/>
      <c r="AB418" s="3"/>
      <c r="AC418" s="3"/>
      <c r="AD418" s="3"/>
      <c r="AE418" s="3"/>
      <c r="AF418" s="1"/>
      <c r="AG418" s="1"/>
      <c r="AH418" s="1"/>
      <c r="AI418" s="1"/>
      <c r="AJ418" s="1"/>
      <c r="AK418" s="1"/>
      <c r="AL418" s="1"/>
      <c r="AM418" s="86"/>
      <c r="AN418" s="1"/>
      <c r="AO418" s="1"/>
      <c r="AP418" s="1"/>
      <c r="AQ418" s="86"/>
      <c r="AR418" s="9"/>
      <c r="AS418" s="9"/>
      <c r="AT418" s="9"/>
      <c r="AU418" s="9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  <c r="BL418" s="1"/>
      <c r="BM418" s="1"/>
      <c r="BN418" s="1"/>
      <c r="BO418" s="1"/>
      <c r="BP418" s="1"/>
      <c r="BQ418" s="1"/>
      <c r="BR418" s="1"/>
      <c r="BS418" s="1"/>
      <c r="BT418" s="1"/>
      <c r="BU418" s="1"/>
      <c r="BV418" s="1"/>
      <c r="BW418" s="1"/>
      <c r="BX418" s="1"/>
      <c r="BY418" s="1"/>
      <c r="BZ418" s="1"/>
      <c r="CA418" s="1"/>
      <c r="CB418" s="1"/>
      <c r="CC418" s="1"/>
    </row>
    <row r="419" spans="1:81" ht="18.75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86"/>
      <c r="T419" s="1"/>
      <c r="U419" s="1"/>
      <c r="V419" s="89"/>
      <c r="W419" s="3"/>
      <c r="X419" s="3"/>
      <c r="Y419" s="3"/>
      <c r="Z419" s="3"/>
      <c r="AA419" s="3"/>
      <c r="AB419" s="3"/>
      <c r="AC419" s="3"/>
      <c r="AD419" s="3"/>
      <c r="AE419" s="3"/>
      <c r="AF419" s="1"/>
      <c r="AG419" s="1"/>
      <c r="AH419" s="1"/>
      <c r="AI419" s="1"/>
      <c r="AJ419" s="1"/>
      <c r="AK419" s="1"/>
      <c r="AL419" s="1"/>
      <c r="AM419" s="86"/>
      <c r="AN419" s="1"/>
      <c r="AO419" s="1"/>
      <c r="AP419" s="1"/>
      <c r="AQ419" s="86"/>
      <c r="AR419" s="9"/>
      <c r="AS419" s="9"/>
      <c r="AT419" s="9"/>
      <c r="AU419" s="9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  <c r="BL419" s="1"/>
      <c r="BM419" s="1"/>
      <c r="BN419" s="1"/>
      <c r="BO419" s="1"/>
      <c r="BP419" s="1"/>
      <c r="BQ419" s="1"/>
      <c r="BR419" s="1"/>
      <c r="BS419" s="1"/>
      <c r="BT419" s="1"/>
      <c r="BU419" s="1"/>
      <c r="BV419" s="1"/>
      <c r="BW419" s="1"/>
      <c r="BX419" s="1"/>
      <c r="BY419" s="1"/>
      <c r="BZ419" s="1"/>
      <c r="CA419" s="1"/>
      <c r="CB419" s="1"/>
      <c r="CC419" s="1"/>
    </row>
    <row r="420" spans="1:81" ht="18.75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86"/>
      <c r="T420" s="1"/>
      <c r="U420" s="1"/>
      <c r="V420" s="89"/>
      <c r="W420" s="3"/>
      <c r="X420" s="3"/>
      <c r="Y420" s="3"/>
      <c r="Z420" s="3"/>
      <c r="AA420" s="3"/>
      <c r="AB420" s="3"/>
      <c r="AC420" s="3"/>
      <c r="AD420" s="3"/>
      <c r="AE420" s="3"/>
      <c r="AF420" s="1"/>
      <c r="AG420" s="1"/>
      <c r="AH420" s="1"/>
      <c r="AI420" s="1"/>
      <c r="AJ420" s="1"/>
      <c r="AK420" s="1"/>
      <c r="AL420" s="1"/>
      <c r="AM420" s="86"/>
      <c r="AN420" s="1"/>
      <c r="AO420" s="1"/>
      <c r="AP420" s="1"/>
      <c r="AQ420" s="86"/>
      <c r="AR420" s="9"/>
      <c r="AS420" s="9"/>
      <c r="AT420" s="9"/>
      <c r="AU420" s="9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  <c r="BL420" s="1"/>
      <c r="BM420" s="1"/>
      <c r="BN420" s="1"/>
      <c r="BO420" s="1"/>
      <c r="BP420" s="1"/>
      <c r="BQ420" s="1"/>
      <c r="BR420" s="1"/>
      <c r="BS420" s="1"/>
      <c r="BT420" s="1"/>
      <c r="BU420" s="1"/>
      <c r="BV420" s="1"/>
      <c r="BW420" s="1"/>
      <c r="BX420" s="1"/>
      <c r="BY420" s="1"/>
      <c r="BZ420" s="1"/>
      <c r="CA420" s="1"/>
      <c r="CB420" s="1"/>
      <c r="CC420" s="1"/>
    </row>
    <row r="421" spans="1:81" ht="18.75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86"/>
      <c r="T421" s="1"/>
      <c r="U421" s="1"/>
      <c r="V421" s="89"/>
      <c r="W421" s="3"/>
      <c r="X421" s="3"/>
      <c r="Y421" s="3"/>
      <c r="Z421" s="3"/>
      <c r="AA421" s="3"/>
      <c r="AB421" s="3"/>
      <c r="AC421" s="3"/>
      <c r="AD421" s="3"/>
      <c r="AE421" s="3"/>
      <c r="AF421" s="1"/>
      <c r="AG421" s="1"/>
      <c r="AH421" s="1"/>
      <c r="AI421" s="1"/>
      <c r="AJ421" s="1"/>
      <c r="AK421" s="1"/>
      <c r="AL421" s="1"/>
      <c r="AM421" s="86"/>
      <c r="AN421" s="1"/>
      <c r="AO421" s="1"/>
      <c r="AP421" s="1"/>
      <c r="AQ421" s="86"/>
      <c r="AR421" s="9"/>
      <c r="AS421" s="9"/>
      <c r="AT421" s="9"/>
      <c r="AU421" s="9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  <c r="BL421" s="1"/>
      <c r="BM421" s="1"/>
      <c r="BN421" s="1"/>
      <c r="BO421" s="1"/>
      <c r="BP421" s="1"/>
      <c r="BQ421" s="1"/>
      <c r="BR421" s="1"/>
      <c r="BS421" s="1"/>
      <c r="BT421" s="1"/>
      <c r="BU421" s="1"/>
      <c r="BV421" s="1"/>
      <c r="BW421" s="1"/>
      <c r="BX421" s="1"/>
      <c r="BY421" s="1"/>
      <c r="BZ421" s="1"/>
      <c r="CA421" s="1"/>
      <c r="CB421" s="1"/>
      <c r="CC421" s="1"/>
    </row>
    <row r="422" spans="1:81" ht="18.75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86"/>
      <c r="T422" s="1"/>
      <c r="U422" s="1"/>
      <c r="V422" s="89"/>
      <c r="W422" s="3"/>
      <c r="X422" s="3"/>
      <c r="Y422" s="3"/>
      <c r="Z422" s="3"/>
      <c r="AA422" s="3"/>
      <c r="AB422" s="3"/>
      <c r="AC422" s="3"/>
      <c r="AD422" s="3"/>
      <c r="AE422" s="3"/>
      <c r="AF422" s="1"/>
      <c r="AG422" s="1"/>
      <c r="AH422" s="1"/>
      <c r="AI422" s="1"/>
      <c r="AJ422" s="1"/>
      <c r="AK422" s="1"/>
      <c r="AL422" s="1"/>
      <c r="AM422" s="86"/>
      <c r="AN422" s="1"/>
      <c r="AO422" s="1"/>
      <c r="AP422" s="1"/>
      <c r="AQ422" s="86"/>
      <c r="AR422" s="9"/>
      <c r="AS422" s="9"/>
      <c r="AT422" s="9"/>
      <c r="AU422" s="9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  <c r="BL422" s="1"/>
      <c r="BM422" s="1"/>
      <c r="BN422" s="1"/>
      <c r="BO422" s="1"/>
      <c r="BP422" s="1"/>
      <c r="BQ422" s="1"/>
      <c r="BR422" s="1"/>
      <c r="BS422" s="1"/>
      <c r="BT422" s="1"/>
      <c r="BU422" s="1"/>
      <c r="BV422" s="1"/>
      <c r="BW422" s="1"/>
      <c r="BX422" s="1"/>
      <c r="BY422" s="1"/>
      <c r="BZ422" s="1"/>
      <c r="CA422" s="1"/>
      <c r="CB422" s="1"/>
      <c r="CC422" s="1"/>
    </row>
    <row r="423" spans="1:81" ht="18.75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86"/>
      <c r="T423" s="1"/>
      <c r="U423" s="1"/>
      <c r="V423" s="89"/>
      <c r="W423" s="3"/>
      <c r="X423" s="3"/>
      <c r="Y423" s="3"/>
      <c r="Z423" s="3"/>
      <c r="AA423" s="3"/>
      <c r="AB423" s="3"/>
      <c r="AC423" s="3"/>
      <c r="AD423" s="3"/>
      <c r="AE423" s="3"/>
      <c r="AF423" s="1"/>
      <c r="AG423" s="1"/>
      <c r="AH423" s="1"/>
      <c r="AI423" s="1"/>
      <c r="AJ423" s="1"/>
      <c r="AK423" s="1"/>
      <c r="AL423" s="1"/>
      <c r="AM423" s="86"/>
      <c r="AN423" s="1"/>
      <c r="AO423" s="1"/>
      <c r="AP423" s="1"/>
      <c r="AQ423" s="86"/>
      <c r="AR423" s="9"/>
      <c r="AS423" s="9"/>
      <c r="AT423" s="9"/>
      <c r="AU423" s="9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  <c r="BL423" s="1"/>
      <c r="BM423" s="1"/>
      <c r="BN423" s="1"/>
      <c r="BO423" s="1"/>
      <c r="BP423" s="1"/>
      <c r="BQ423" s="1"/>
      <c r="BR423" s="1"/>
      <c r="BS423" s="1"/>
      <c r="BT423" s="1"/>
      <c r="BU423" s="1"/>
      <c r="BV423" s="1"/>
      <c r="BW423" s="1"/>
      <c r="BX423" s="1"/>
      <c r="BY423" s="1"/>
      <c r="BZ423" s="1"/>
      <c r="CA423" s="1"/>
      <c r="CB423" s="1"/>
      <c r="CC423" s="1"/>
    </row>
    <row r="424" spans="1:81" ht="18.75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86"/>
      <c r="T424" s="1"/>
      <c r="U424" s="1"/>
      <c r="V424" s="89"/>
      <c r="W424" s="3"/>
      <c r="X424" s="3"/>
      <c r="Y424" s="3"/>
      <c r="Z424" s="3"/>
      <c r="AA424" s="3"/>
      <c r="AB424" s="3"/>
      <c r="AC424" s="3"/>
      <c r="AD424" s="3"/>
      <c r="AE424" s="3"/>
      <c r="AF424" s="1"/>
      <c r="AG424" s="1"/>
      <c r="AH424" s="1"/>
      <c r="AI424" s="1"/>
      <c r="AJ424" s="1"/>
      <c r="AK424" s="1"/>
      <c r="AL424" s="1"/>
      <c r="AM424" s="86"/>
      <c r="AN424" s="1"/>
      <c r="AO424" s="1"/>
      <c r="AP424" s="1"/>
      <c r="AQ424" s="86"/>
      <c r="AR424" s="9"/>
      <c r="AS424" s="9"/>
      <c r="AT424" s="9"/>
      <c r="AU424" s="9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  <c r="BL424" s="1"/>
      <c r="BM424" s="1"/>
      <c r="BN424" s="1"/>
      <c r="BO424" s="1"/>
      <c r="BP424" s="1"/>
      <c r="BQ424" s="1"/>
      <c r="BR424" s="1"/>
      <c r="BS424" s="1"/>
      <c r="BT424" s="1"/>
      <c r="BU424" s="1"/>
      <c r="BV424" s="1"/>
      <c r="BW424" s="1"/>
      <c r="BX424" s="1"/>
      <c r="BY424" s="1"/>
      <c r="BZ424" s="1"/>
      <c r="CA424" s="1"/>
      <c r="CB424" s="1"/>
      <c r="CC424" s="1"/>
    </row>
    <row r="425" spans="1:81" ht="18.75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86"/>
      <c r="T425" s="1"/>
      <c r="U425" s="1"/>
      <c r="V425" s="89"/>
      <c r="W425" s="3"/>
      <c r="X425" s="3"/>
      <c r="Y425" s="3"/>
      <c r="Z425" s="3"/>
      <c r="AA425" s="3"/>
      <c r="AB425" s="3"/>
      <c r="AC425" s="3"/>
      <c r="AD425" s="3"/>
      <c r="AE425" s="3"/>
      <c r="AF425" s="1"/>
      <c r="AG425" s="1"/>
      <c r="AH425" s="1"/>
      <c r="AI425" s="1"/>
      <c r="AJ425" s="1"/>
      <c r="AK425" s="1"/>
      <c r="AL425" s="1"/>
      <c r="AM425" s="86"/>
      <c r="AN425" s="1"/>
      <c r="AO425" s="1"/>
      <c r="AP425" s="1"/>
      <c r="AQ425" s="86"/>
      <c r="AR425" s="9"/>
      <c r="AS425" s="9"/>
      <c r="AT425" s="9"/>
      <c r="AU425" s="9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  <c r="BL425" s="1"/>
      <c r="BM425" s="1"/>
      <c r="BN425" s="1"/>
      <c r="BO425" s="1"/>
      <c r="BP425" s="1"/>
      <c r="BQ425" s="1"/>
      <c r="BR425" s="1"/>
      <c r="BS425" s="1"/>
      <c r="BT425" s="1"/>
      <c r="BU425" s="1"/>
      <c r="BV425" s="1"/>
      <c r="BW425" s="1"/>
      <c r="BX425" s="1"/>
      <c r="BY425" s="1"/>
      <c r="BZ425" s="1"/>
      <c r="CA425" s="1"/>
      <c r="CB425" s="1"/>
      <c r="CC425" s="1"/>
    </row>
    <row r="426" spans="1:81" ht="18.75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86"/>
      <c r="T426" s="1"/>
      <c r="U426" s="1"/>
      <c r="V426" s="89"/>
      <c r="W426" s="3"/>
      <c r="X426" s="3"/>
      <c r="Y426" s="3"/>
      <c r="Z426" s="3"/>
      <c r="AA426" s="3"/>
      <c r="AB426" s="3"/>
      <c r="AC426" s="3"/>
      <c r="AD426" s="3"/>
      <c r="AE426" s="3"/>
      <c r="AF426" s="1"/>
      <c r="AG426" s="1"/>
      <c r="AH426" s="1"/>
      <c r="AI426" s="1"/>
      <c r="AJ426" s="1"/>
      <c r="AK426" s="1"/>
      <c r="AL426" s="1"/>
      <c r="AM426" s="86"/>
      <c r="AN426" s="1"/>
      <c r="AO426" s="1"/>
      <c r="AP426" s="1"/>
      <c r="AQ426" s="86"/>
      <c r="AR426" s="9"/>
      <c r="AS426" s="9"/>
      <c r="AT426" s="9"/>
      <c r="AU426" s="9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  <c r="BL426" s="1"/>
      <c r="BM426" s="1"/>
      <c r="BN426" s="1"/>
      <c r="BO426" s="1"/>
      <c r="BP426" s="1"/>
      <c r="BQ426" s="1"/>
      <c r="BR426" s="1"/>
      <c r="BS426" s="1"/>
      <c r="BT426" s="1"/>
      <c r="BU426" s="1"/>
      <c r="BV426" s="1"/>
      <c r="BW426" s="1"/>
      <c r="BX426" s="1"/>
      <c r="BY426" s="1"/>
      <c r="BZ426" s="1"/>
      <c r="CA426" s="1"/>
      <c r="CB426" s="1"/>
      <c r="CC426" s="1"/>
    </row>
    <row r="427" spans="1:81" ht="18.75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86"/>
      <c r="T427" s="1"/>
      <c r="U427" s="1"/>
      <c r="V427" s="89"/>
      <c r="W427" s="3"/>
      <c r="X427" s="3"/>
      <c r="Y427" s="3"/>
      <c r="Z427" s="3"/>
      <c r="AA427" s="3"/>
      <c r="AB427" s="3"/>
      <c r="AC427" s="3"/>
      <c r="AD427" s="3"/>
      <c r="AE427" s="3"/>
      <c r="AF427" s="1"/>
      <c r="AG427" s="1"/>
      <c r="AH427" s="1"/>
      <c r="AI427" s="1"/>
      <c r="AJ427" s="1"/>
      <c r="AK427" s="1"/>
      <c r="AL427" s="1"/>
      <c r="AM427" s="86"/>
      <c r="AN427" s="1"/>
      <c r="AO427" s="1"/>
      <c r="AP427" s="1"/>
      <c r="AQ427" s="86"/>
      <c r="AR427" s="9"/>
      <c r="AS427" s="9"/>
      <c r="AT427" s="9"/>
      <c r="AU427" s="9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  <c r="BL427" s="1"/>
      <c r="BM427" s="1"/>
      <c r="BN427" s="1"/>
      <c r="BO427" s="1"/>
      <c r="BP427" s="1"/>
      <c r="BQ427" s="1"/>
      <c r="BR427" s="1"/>
      <c r="BS427" s="1"/>
      <c r="BT427" s="1"/>
      <c r="BU427" s="1"/>
      <c r="BV427" s="1"/>
      <c r="BW427" s="1"/>
      <c r="BX427" s="1"/>
      <c r="BY427" s="1"/>
      <c r="BZ427" s="1"/>
      <c r="CA427" s="1"/>
      <c r="CB427" s="1"/>
      <c r="CC427" s="1"/>
    </row>
    <row r="428" spans="1:81" ht="18.75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86"/>
      <c r="T428" s="1"/>
      <c r="U428" s="1"/>
      <c r="V428" s="89"/>
      <c r="W428" s="3"/>
      <c r="X428" s="3"/>
      <c r="Y428" s="3"/>
      <c r="Z428" s="3"/>
      <c r="AA428" s="3"/>
      <c r="AB428" s="3"/>
      <c r="AC428" s="3"/>
      <c r="AD428" s="3"/>
      <c r="AE428" s="3"/>
      <c r="AF428" s="1"/>
      <c r="AG428" s="1"/>
      <c r="AH428" s="1"/>
      <c r="AI428" s="1"/>
      <c r="AJ428" s="1"/>
      <c r="AK428" s="1"/>
      <c r="AL428" s="1"/>
      <c r="AM428" s="86"/>
      <c r="AN428" s="1"/>
      <c r="AO428" s="1"/>
      <c r="AP428" s="1"/>
      <c r="AQ428" s="86"/>
      <c r="AR428" s="9"/>
      <c r="AS428" s="9"/>
      <c r="AT428" s="9"/>
      <c r="AU428" s="9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  <c r="BL428" s="1"/>
      <c r="BM428" s="1"/>
      <c r="BN428" s="1"/>
      <c r="BO428" s="1"/>
      <c r="BP428" s="1"/>
      <c r="BQ428" s="1"/>
      <c r="BR428" s="1"/>
      <c r="BS428" s="1"/>
      <c r="BT428" s="1"/>
      <c r="BU428" s="1"/>
      <c r="BV428" s="1"/>
      <c r="BW428" s="1"/>
      <c r="BX428" s="1"/>
      <c r="BY428" s="1"/>
      <c r="BZ428" s="1"/>
      <c r="CA428" s="1"/>
      <c r="CB428" s="1"/>
      <c r="CC428" s="1"/>
    </row>
    <row r="429" spans="1:81" ht="18.75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86"/>
      <c r="T429" s="1"/>
      <c r="U429" s="1"/>
      <c r="V429" s="89"/>
      <c r="W429" s="3"/>
      <c r="X429" s="3"/>
      <c r="Y429" s="3"/>
      <c r="Z429" s="3"/>
      <c r="AA429" s="3"/>
      <c r="AB429" s="3"/>
      <c r="AC429" s="3"/>
      <c r="AD429" s="3"/>
      <c r="AE429" s="3"/>
      <c r="AF429" s="1"/>
      <c r="AG429" s="1"/>
      <c r="AH429" s="1"/>
      <c r="AI429" s="1"/>
      <c r="AJ429" s="1"/>
      <c r="AK429" s="1"/>
      <c r="AL429" s="1"/>
      <c r="AM429" s="86"/>
      <c r="AN429" s="1"/>
      <c r="AO429" s="1"/>
      <c r="AP429" s="1"/>
      <c r="AQ429" s="86"/>
      <c r="AR429" s="9"/>
      <c r="AS429" s="9"/>
      <c r="AT429" s="9"/>
      <c r="AU429" s="9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  <c r="BL429" s="1"/>
      <c r="BM429" s="1"/>
      <c r="BN429" s="1"/>
      <c r="BO429" s="1"/>
      <c r="BP429" s="1"/>
      <c r="BQ429" s="1"/>
      <c r="BR429" s="1"/>
      <c r="BS429" s="1"/>
      <c r="BT429" s="1"/>
      <c r="BU429" s="1"/>
      <c r="BV429" s="1"/>
      <c r="BW429" s="1"/>
      <c r="BX429" s="1"/>
      <c r="BY429" s="1"/>
      <c r="BZ429" s="1"/>
      <c r="CA429" s="1"/>
      <c r="CB429" s="1"/>
      <c r="CC429" s="1"/>
    </row>
    <row r="430" spans="1:81" ht="18.75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86"/>
      <c r="T430" s="1"/>
      <c r="U430" s="1"/>
      <c r="V430" s="89"/>
      <c r="W430" s="3"/>
      <c r="X430" s="3"/>
      <c r="Y430" s="3"/>
      <c r="Z430" s="3"/>
      <c r="AA430" s="3"/>
      <c r="AB430" s="3"/>
      <c r="AC430" s="3"/>
      <c r="AD430" s="3"/>
      <c r="AE430" s="3"/>
      <c r="AF430" s="1"/>
      <c r="AG430" s="1"/>
      <c r="AH430" s="1"/>
      <c r="AI430" s="1"/>
      <c r="AJ430" s="1"/>
      <c r="AK430" s="1"/>
      <c r="AL430" s="1"/>
      <c r="AM430" s="86"/>
      <c r="AN430" s="1"/>
      <c r="AO430" s="1"/>
      <c r="AP430" s="1"/>
      <c r="AQ430" s="86"/>
      <c r="AR430" s="9"/>
      <c r="AS430" s="9"/>
      <c r="AT430" s="9"/>
      <c r="AU430" s="9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  <c r="BL430" s="1"/>
      <c r="BM430" s="1"/>
      <c r="BN430" s="1"/>
      <c r="BO430" s="1"/>
      <c r="BP430" s="1"/>
      <c r="BQ430" s="1"/>
      <c r="BR430" s="1"/>
      <c r="BS430" s="1"/>
      <c r="BT430" s="1"/>
      <c r="BU430" s="1"/>
      <c r="BV430" s="1"/>
      <c r="BW430" s="1"/>
      <c r="BX430" s="1"/>
      <c r="BY430" s="1"/>
      <c r="BZ430" s="1"/>
      <c r="CA430" s="1"/>
      <c r="CB430" s="1"/>
      <c r="CC430" s="1"/>
    </row>
    <row r="431" spans="1:81" ht="18.75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86"/>
      <c r="T431" s="1"/>
      <c r="U431" s="1"/>
      <c r="V431" s="89"/>
      <c r="W431" s="3"/>
      <c r="X431" s="3"/>
      <c r="Y431" s="3"/>
      <c r="Z431" s="3"/>
      <c r="AA431" s="3"/>
      <c r="AB431" s="3"/>
      <c r="AC431" s="3"/>
      <c r="AD431" s="3"/>
      <c r="AE431" s="3"/>
      <c r="AF431" s="1"/>
      <c r="AG431" s="1"/>
      <c r="AH431" s="1"/>
      <c r="AI431" s="1"/>
      <c r="AJ431" s="1"/>
      <c r="AK431" s="1"/>
      <c r="AL431" s="1"/>
      <c r="AM431" s="86"/>
      <c r="AN431" s="1"/>
      <c r="AO431" s="1"/>
      <c r="AP431" s="1"/>
      <c r="AQ431" s="86"/>
      <c r="AR431" s="9"/>
      <c r="AS431" s="9"/>
      <c r="AT431" s="9"/>
      <c r="AU431" s="9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  <c r="BL431" s="1"/>
      <c r="BM431" s="1"/>
      <c r="BN431" s="1"/>
      <c r="BO431" s="1"/>
      <c r="BP431" s="1"/>
      <c r="BQ431" s="1"/>
      <c r="BR431" s="1"/>
      <c r="BS431" s="1"/>
      <c r="BT431" s="1"/>
      <c r="BU431" s="1"/>
      <c r="BV431" s="1"/>
      <c r="BW431" s="1"/>
      <c r="BX431" s="1"/>
      <c r="BY431" s="1"/>
      <c r="BZ431" s="1"/>
      <c r="CA431" s="1"/>
      <c r="CB431" s="1"/>
      <c r="CC431" s="1"/>
    </row>
    <row r="432" spans="1:81" ht="18.75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86"/>
      <c r="T432" s="1"/>
      <c r="U432" s="1"/>
      <c r="V432" s="89"/>
      <c r="W432" s="3"/>
      <c r="X432" s="3"/>
      <c r="Y432" s="3"/>
      <c r="Z432" s="3"/>
      <c r="AA432" s="3"/>
      <c r="AB432" s="3"/>
      <c r="AC432" s="3"/>
      <c r="AD432" s="3"/>
      <c r="AE432" s="3"/>
      <c r="AF432" s="1"/>
      <c r="AG432" s="1"/>
      <c r="AH432" s="1"/>
      <c r="AI432" s="1"/>
      <c r="AJ432" s="1"/>
      <c r="AK432" s="1"/>
      <c r="AL432" s="1"/>
      <c r="AM432" s="86"/>
      <c r="AN432" s="1"/>
      <c r="AO432" s="1"/>
      <c r="AP432" s="1"/>
      <c r="AQ432" s="86"/>
      <c r="AR432" s="9"/>
      <c r="AS432" s="9"/>
      <c r="AT432" s="9"/>
      <c r="AU432" s="9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  <c r="BL432" s="1"/>
      <c r="BM432" s="1"/>
      <c r="BN432" s="1"/>
      <c r="BO432" s="1"/>
      <c r="BP432" s="1"/>
      <c r="BQ432" s="1"/>
      <c r="BR432" s="1"/>
      <c r="BS432" s="1"/>
      <c r="BT432" s="1"/>
      <c r="BU432" s="1"/>
      <c r="BV432" s="1"/>
      <c r="BW432" s="1"/>
      <c r="BX432" s="1"/>
      <c r="BY432" s="1"/>
      <c r="BZ432" s="1"/>
      <c r="CA432" s="1"/>
      <c r="CB432" s="1"/>
      <c r="CC432" s="1"/>
    </row>
    <row r="433" spans="1:81" ht="18.75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86"/>
      <c r="T433" s="1"/>
      <c r="U433" s="1"/>
      <c r="V433" s="89"/>
      <c r="W433" s="3"/>
      <c r="X433" s="3"/>
      <c r="Y433" s="3"/>
      <c r="Z433" s="3"/>
      <c r="AA433" s="3"/>
      <c r="AB433" s="3"/>
      <c r="AC433" s="3"/>
      <c r="AD433" s="3"/>
      <c r="AE433" s="3"/>
      <c r="AF433" s="1"/>
      <c r="AG433" s="1"/>
      <c r="AH433" s="1"/>
      <c r="AI433" s="1"/>
      <c r="AJ433" s="1"/>
      <c r="AK433" s="1"/>
      <c r="AL433" s="1"/>
      <c r="AM433" s="86"/>
      <c r="AN433" s="1"/>
      <c r="AO433" s="1"/>
      <c r="AP433" s="1"/>
      <c r="AQ433" s="86"/>
      <c r="AR433" s="9"/>
      <c r="AS433" s="9"/>
      <c r="AT433" s="9"/>
      <c r="AU433" s="9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  <c r="BL433" s="1"/>
      <c r="BM433" s="1"/>
      <c r="BN433" s="1"/>
      <c r="BO433" s="1"/>
      <c r="BP433" s="1"/>
      <c r="BQ433" s="1"/>
      <c r="BR433" s="1"/>
      <c r="BS433" s="1"/>
      <c r="BT433" s="1"/>
      <c r="BU433" s="1"/>
      <c r="BV433" s="1"/>
      <c r="BW433" s="1"/>
      <c r="BX433" s="1"/>
      <c r="BY433" s="1"/>
      <c r="BZ433" s="1"/>
      <c r="CA433" s="1"/>
      <c r="CB433" s="1"/>
      <c r="CC433" s="1"/>
    </row>
    <row r="434" spans="1:81" ht="18.75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86"/>
      <c r="T434" s="1"/>
      <c r="U434" s="1"/>
      <c r="V434" s="89"/>
      <c r="W434" s="3"/>
      <c r="X434" s="3"/>
      <c r="Y434" s="3"/>
      <c r="Z434" s="3"/>
      <c r="AA434" s="3"/>
      <c r="AB434" s="3"/>
      <c r="AC434" s="3"/>
      <c r="AD434" s="3"/>
      <c r="AE434" s="3"/>
      <c r="AF434" s="1"/>
      <c r="AG434" s="1"/>
      <c r="AH434" s="1"/>
      <c r="AI434" s="1"/>
      <c r="AJ434" s="1"/>
      <c r="AK434" s="1"/>
      <c r="AL434" s="1"/>
      <c r="AM434" s="86"/>
      <c r="AN434" s="1"/>
      <c r="AO434" s="1"/>
      <c r="AP434" s="1"/>
      <c r="AQ434" s="86"/>
      <c r="AR434" s="9"/>
      <c r="AS434" s="9"/>
      <c r="AT434" s="9"/>
      <c r="AU434" s="9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  <c r="BL434" s="1"/>
      <c r="BM434" s="1"/>
      <c r="BN434" s="1"/>
      <c r="BO434" s="1"/>
      <c r="BP434" s="1"/>
      <c r="BQ434" s="1"/>
      <c r="BR434" s="1"/>
      <c r="BS434" s="1"/>
      <c r="BT434" s="1"/>
      <c r="BU434" s="1"/>
      <c r="BV434" s="1"/>
      <c r="BW434" s="1"/>
      <c r="BX434" s="1"/>
      <c r="BY434" s="1"/>
      <c r="BZ434" s="1"/>
      <c r="CA434" s="1"/>
      <c r="CB434" s="1"/>
      <c r="CC434" s="1"/>
    </row>
    <row r="435" spans="1:81" ht="18.75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86"/>
      <c r="T435" s="1"/>
      <c r="U435" s="1"/>
      <c r="V435" s="89"/>
      <c r="W435" s="3"/>
      <c r="X435" s="3"/>
      <c r="Y435" s="3"/>
      <c r="Z435" s="3"/>
      <c r="AA435" s="3"/>
      <c r="AB435" s="3"/>
      <c r="AC435" s="3"/>
      <c r="AD435" s="3"/>
      <c r="AE435" s="3"/>
      <c r="AF435" s="1"/>
      <c r="AG435" s="1"/>
      <c r="AH435" s="1"/>
      <c r="AI435" s="1"/>
      <c r="AJ435" s="1"/>
      <c r="AK435" s="1"/>
      <c r="AL435" s="1"/>
      <c r="AM435" s="86"/>
      <c r="AN435" s="1"/>
      <c r="AO435" s="1"/>
      <c r="AP435" s="1"/>
      <c r="AQ435" s="86"/>
      <c r="AR435" s="9"/>
      <c r="AS435" s="9"/>
      <c r="AT435" s="9"/>
      <c r="AU435" s="9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  <c r="BL435" s="1"/>
      <c r="BM435" s="1"/>
      <c r="BN435" s="1"/>
      <c r="BO435" s="1"/>
      <c r="BP435" s="1"/>
      <c r="BQ435" s="1"/>
      <c r="BR435" s="1"/>
      <c r="BS435" s="1"/>
      <c r="BT435" s="1"/>
      <c r="BU435" s="1"/>
      <c r="BV435" s="1"/>
      <c r="BW435" s="1"/>
      <c r="BX435" s="1"/>
      <c r="BY435" s="1"/>
      <c r="BZ435" s="1"/>
      <c r="CA435" s="1"/>
      <c r="CB435" s="1"/>
      <c r="CC435" s="1"/>
    </row>
    <row r="436" spans="1:81" ht="18.75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86"/>
      <c r="T436" s="1"/>
      <c r="U436" s="1"/>
      <c r="V436" s="89"/>
      <c r="W436" s="3"/>
      <c r="X436" s="3"/>
      <c r="Y436" s="3"/>
      <c r="Z436" s="3"/>
      <c r="AA436" s="3"/>
      <c r="AB436" s="3"/>
      <c r="AC436" s="3"/>
      <c r="AD436" s="3"/>
      <c r="AE436" s="3"/>
      <c r="AF436" s="1"/>
      <c r="AG436" s="1"/>
      <c r="AH436" s="1"/>
      <c r="AI436" s="1"/>
      <c r="AJ436" s="1"/>
      <c r="AK436" s="1"/>
      <c r="AL436" s="1"/>
      <c r="AM436" s="86"/>
      <c r="AN436" s="1"/>
      <c r="AO436" s="1"/>
      <c r="AP436" s="1"/>
      <c r="AQ436" s="86"/>
      <c r="AR436" s="9"/>
      <c r="AS436" s="9"/>
      <c r="AT436" s="9"/>
      <c r="AU436" s="9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  <c r="BL436" s="1"/>
      <c r="BM436" s="1"/>
      <c r="BN436" s="1"/>
      <c r="BO436" s="1"/>
      <c r="BP436" s="1"/>
      <c r="BQ436" s="1"/>
      <c r="BR436" s="1"/>
      <c r="BS436" s="1"/>
      <c r="BT436" s="1"/>
      <c r="BU436" s="1"/>
      <c r="BV436" s="1"/>
      <c r="BW436" s="1"/>
      <c r="BX436" s="1"/>
      <c r="BY436" s="1"/>
      <c r="BZ436" s="1"/>
      <c r="CA436" s="1"/>
      <c r="CB436" s="1"/>
      <c r="CC436" s="1"/>
    </row>
    <row r="437" spans="1:81" ht="18.75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86"/>
      <c r="T437" s="1"/>
      <c r="U437" s="1"/>
      <c r="V437" s="89"/>
      <c r="W437" s="3"/>
      <c r="X437" s="3"/>
      <c r="Y437" s="3"/>
      <c r="Z437" s="3"/>
      <c r="AA437" s="3"/>
      <c r="AB437" s="3"/>
      <c r="AC437" s="3"/>
      <c r="AD437" s="3"/>
      <c r="AE437" s="3"/>
      <c r="AF437" s="1"/>
      <c r="AG437" s="1"/>
      <c r="AH437" s="1"/>
      <c r="AI437" s="1"/>
      <c r="AJ437" s="1"/>
      <c r="AK437" s="1"/>
      <c r="AL437" s="1"/>
      <c r="AM437" s="86"/>
      <c r="AN437" s="1"/>
      <c r="AO437" s="1"/>
      <c r="AP437" s="1"/>
      <c r="AQ437" s="86"/>
      <c r="AR437" s="9"/>
      <c r="AS437" s="9"/>
      <c r="AT437" s="9"/>
      <c r="AU437" s="9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  <c r="BL437" s="1"/>
      <c r="BM437" s="1"/>
      <c r="BN437" s="1"/>
      <c r="BO437" s="1"/>
      <c r="BP437" s="1"/>
      <c r="BQ437" s="1"/>
      <c r="BR437" s="1"/>
      <c r="BS437" s="1"/>
      <c r="BT437" s="1"/>
      <c r="BU437" s="1"/>
      <c r="BV437" s="1"/>
      <c r="BW437" s="1"/>
      <c r="BX437" s="1"/>
      <c r="BY437" s="1"/>
      <c r="BZ437" s="1"/>
      <c r="CA437" s="1"/>
      <c r="CB437" s="1"/>
      <c r="CC437" s="1"/>
    </row>
    <row r="438" spans="1:81" ht="18.75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86"/>
      <c r="T438" s="1"/>
      <c r="U438" s="1"/>
      <c r="V438" s="89"/>
      <c r="W438" s="3"/>
      <c r="X438" s="3"/>
      <c r="Y438" s="3"/>
      <c r="Z438" s="3"/>
      <c r="AA438" s="3"/>
      <c r="AB438" s="3"/>
      <c r="AC438" s="3"/>
      <c r="AD438" s="3"/>
      <c r="AE438" s="3"/>
      <c r="AF438" s="1"/>
      <c r="AG438" s="1"/>
      <c r="AH438" s="1"/>
      <c r="AI438" s="1"/>
      <c r="AJ438" s="1"/>
      <c r="AK438" s="1"/>
      <c r="AL438" s="1"/>
      <c r="AM438" s="86"/>
      <c r="AN438" s="1"/>
      <c r="AO438" s="1"/>
      <c r="AP438" s="1"/>
      <c r="AQ438" s="86"/>
      <c r="AR438" s="9"/>
      <c r="AS438" s="9"/>
      <c r="AT438" s="9"/>
      <c r="AU438" s="9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  <c r="BL438" s="1"/>
      <c r="BM438" s="1"/>
      <c r="BN438" s="1"/>
      <c r="BO438" s="1"/>
      <c r="BP438" s="1"/>
      <c r="BQ438" s="1"/>
      <c r="BR438" s="1"/>
      <c r="BS438" s="1"/>
      <c r="BT438" s="1"/>
      <c r="BU438" s="1"/>
      <c r="BV438" s="1"/>
      <c r="BW438" s="1"/>
      <c r="BX438" s="1"/>
      <c r="BY438" s="1"/>
      <c r="BZ438" s="1"/>
      <c r="CA438" s="1"/>
      <c r="CB438" s="1"/>
      <c r="CC438" s="1"/>
    </row>
    <row r="439" spans="1:81" ht="18.75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86"/>
      <c r="T439" s="1"/>
      <c r="U439" s="1"/>
      <c r="V439" s="89"/>
      <c r="W439" s="3"/>
      <c r="X439" s="3"/>
      <c r="Y439" s="3"/>
      <c r="Z439" s="3"/>
      <c r="AA439" s="3"/>
      <c r="AB439" s="3"/>
      <c r="AC439" s="3"/>
      <c r="AD439" s="3"/>
      <c r="AE439" s="3"/>
      <c r="AF439" s="1"/>
      <c r="AG439" s="1"/>
      <c r="AH439" s="1"/>
      <c r="AI439" s="1"/>
      <c r="AJ439" s="1"/>
      <c r="AK439" s="1"/>
      <c r="AL439" s="1"/>
      <c r="AM439" s="86"/>
      <c r="AN439" s="1"/>
      <c r="AO439" s="1"/>
      <c r="AP439" s="1"/>
      <c r="AQ439" s="86"/>
      <c r="AR439" s="9"/>
      <c r="AS439" s="9"/>
      <c r="AT439" s="9"/>
      <c r="AU439" s="9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  <c r="BL439" s="1"/>
      <c r="BM439" s="1"/>
      <c r="BN439" s="1"/>
      <c r="BO439" s="1"/>
      <c r="BP439" s="1"/>
      <c r="BQ439" s="1"/>
      <c r="BR439" s="1"/>
      <c r="BS439" s="1"/>
      <c r="BT439" s="1"/>
      <c r="BU439" s="1"/>
      <c r="BV439" s="1"/>
      <c r="BW439" s="1"/>
      <c r="BX439" s="1"/>
      <c r="BY439" s="1"/>
      <c r="BZ439" s="1"/>
      <c r="CA439" s="1"/>
      <c r="CB439" s="1"/>
      <c r="CC439" s="1"/>
    </row>
    <row r="440" spans="1:81" ht="18.75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86"/>
      <c r="T440" s="1"/>
      <c r="U440" s="1"/>
      <c r="V440" s="89"/>
      <c r="W440" s="3"/>
      <c r="X440" s="3"/>
      <c r="Y440" s="3"/>
      <c r="Z440" s="3"/>
      <c r="AA440" s="3"/>
      <c r="AB440" s="3"/>
      <c r="AC440" s="3"/>
      <c r="AD440" s="3"/>
      <c r="AE440" s="3"/>
      <c r="AF440" s="1"/>
      <c r="AG440" s="1"/>
      <c r="AH440" s="1"/>
      <c r="AI440" s="1"/>
      <c r="AJ440" s="1"/>
      <c r="AK440" s="1"/>
      <c r="AL440" s="1"/>
      <c r="AM440" s="86"/>
      <c r="AN440" s="1"/>
      <c r="AO440" s="1"/>
      <c r="AP440" s="1"/>
      <c r="AQ440" s="86"/>
      <c r="AR440" s="9"/>
      <c r="AS440" s="9"/>
      <c r="AT440" s="9"/>
      <c r="AU440" s="9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  <c r="BL440" s="1"/>
      <c r="BM440" s="1"/>
      <c r="BN440" s="1"/>
      <c r="BO440" s="1"/>
      <c r="BP440" s="1"/>
      <c r="BQ440" s="1"/>
      <c r="BR440" s="1"/>
      <c r="BS440" s="1"/>
      <c r="BT440" s="1"/>
      <c r="BU440" s="1"/>
      <c r="BV440" s="1"/>
      <c r="BW440" s="1"/>
      <c r="BX440" s="1"/>
      <c r="BY440" s="1"/>
      <c r="BZ440" s="1"/>
      <c r="CA440" s="1"/>
      <c r="CB440" s="1"/>
      <c r="CC440" s="1"/>
    </row>
    <row r="441" spans="1:81" ht="18.75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86"/>
      <c r="T441" s="1"/>
      <c r="U441" s="1"/>
      <c r="V441" s="89"/>
      <c r="W441" s="3"/>
      <c r="X441" s="3"/>
      <c r="Y441" s="3"/>
      <c r="Z441" s="3"/>
      <c r="AA441" s="3"/>
      <c r="AB441" s="3"/>
      <c r="AC441" s="3"/>
      <c r="AD441" s="3"/>
      <c r="AE441" s="3"/>
      <c r="AF441" s="1"/>
      <c r="AG441" s="1"/>
      <c r="AH441" s="1"/>
      <c r="AI441" s="1"/>
      <c r="AJ441" s="1"/>
      <c r="AK441" s="1"/>
      <c r="AL441" s="1"/>
      <c r="AM441" s="86"/>
      <c r="AN441" s="1"/>
      <c r="AO441" s="1"/>
      <c r="AP441" s="1"/>
      <c r="AQ441" s="86"/>
      <c r="AR441" s="9"/>
      <c r="AS441" s="9"/>
      <c r="AT441" s="9"/>
      <c r="AU441" s="9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  <c r="BL441" s="1"/>
      <c r="BM441" s="1"/>
      <c r="BN441" s="1"/>
      <c r="BO441" s="1"/>
      <c r="BP441" s="1"/>
      <c r="BQ441" s="1"/>
      <c r="BR441" s="1"/>
      <c r="BS441" s="1"/>
      <c r="BT441" s="1"/>
      <c r="BU441" s="1"/>
      <c r="BV441" s="1"/>
      <c r="BW441" s="1"/>
      <c r="BX441" s="1"/>
      <c r="BY441" s="1"/>
      <c r="BZ441" s="1"/>
      <c r="CA441" s="1"/>
      <c r="CB441" s="1"/>
      <c r="CC441" s="1"/>
    </row>
    <row r="442" spans="1:81" ht="18.75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86"/>
      <c r="T442" s="1"/>
      <c r="U442" s="1"/>
      <c r="V442" s="89"/>
      <c r="W442" s="3"/>
      <c r="X442" s="3"/>
      <c r="Y442" s="3"/>
      <c r="Z442" s="3"/>
      <c r="AA442" s="3"/>
      <c r="AB442" s="3"/>
      <c r="AC442" s="3"/>
      <c r="AD442" s="3"/>
      <c r="AE442" s="3"/>
      <c r="AF442" s="1"/>
      <c r="AG442" s="1"/>
      <c r="AH442" s="1"/>
      <c r="AI442" s="1"/>
      <c r="AJ442" s="1"/>
      <c r="AK442" s="1"/>
      <c r="AL442" s="1"/>
      <c r="AM442" s="86"/>
      <c r="AN442" s="1"/>
      <c r="AO442" s="1"/>
      <c r="AP442" s="1"/>
      <c r="AQ442" s="86"/>
      <c r="AR442" s="9"/>
      <c r="AS442" s="9"/>
      <c r="AT442" s="9"/>
      <c r="AU442" s="9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  <c r="BL442" s="1"/>
      <c r="BM442" s="1"/>
      <c r="BN442" s="1"/>
      <c r="BO442" s="1"/>
      <c r="BP442" s="1"/>
      <c r="BQ442" s="1"/>
      <c r="BR442" s="1"/>
      <c r="BS442" s="1"/>
      <c r="BT442" s="1"/>
      <c r="BU442" s="1"/>
      <c r="BV442" s="1"/>
      <c r="BW442" s="1"/>
      <c r="BX442" s="1"/>
      <c r="BY442" s="1"/>
      <c r="BZ442" s="1"/>
      <c r="CA442" s="1"/>
      <c r="CB442" s="1"/>
      <c r="CC442" s="1"/>
    </row>
    <row r="443" spans="1:81" ht="18.75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86"/>
      <c r="T443" s="1"/>
      <c r="U443" s="1"/>
      <c r="V443" s="89"/>
      <c r="W443" s="3"/>
      <c r="X443" s="3"/>
      <c r="Y443" s="3"/>
      <c r="Z443" s="3"/>
      <c r="AA443" s="3"/>
      <c r="AB443" s="3"/>
      <c r="AC443" s="3"/>
      <c r="AD443" s="3"/>
      <c r="AE443" s="3"/>
      <c r="AF443" s="1"/>
      <c r="AG443" s="1"/>
      <c r="AH443" s="1"/>
      <c r="AI443" s="1"/>
      <c r="AJ443" s="1"/>
      <c r="AK443" s="1"/>
      <c r="AL443" s="1"/>
      <c r="AM443" s="86"/>
      <c r="AN443" s="1"/>
      <c r="AO443" s="1"/>
      <c r="AP443" s="1"/>
      <c r="AQ443" s="86"/>
      <c r="AR443" s="9"/>
      <c r="AS443" s="9"/>
      <c r="AT443" s="9"/>
      <c r="AU443" s="9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  <c r="BL443" s="1"/>
      <c r="BM443" s="1"/>
      <c r="BN443" s="1"/>
      <c r="BO443" s="1"/>
      <c r="BP443" s="1"/>
      <c r="BQ443" s="1"/>
      <c r="BR443" s="1"/>
      <c r="BS443" s="1"/>
      <c r="BT443" s="1"/>
      <c r="BU443" s="1"/>
      <c r="BV443" s="1"/>
      <c r="BW443" s="1"/>
      <c r="BX443" s="1"/>
      <c r="BY443" s="1"/>
      <c r="BZ443" s="1"/>
      <c r="CA443" s="1"/>
      <c r="CB443" s="1"/>
      <c r="CC443" s="1"/>
    </row>
    <row r="444" spans="1:81" ht="18.75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86"/>
      <c r="T444" s="1"/>
      <c r="U444" s="1"/>
      <c r="V444" s="89"/>
      <c r="W444" s="3"/>
      <c r="X444" s="3"/>
      <c r="Y444" s="3"/>
      <c r="Z444" s="3"/>
      <c r="AA444" s="3"/>
      <c r="AB444" s="3"/>
      <c r="AC444" s="3"/>
      <c r="AD444" s="3"/>
      <c r="AE444" s="3"/>
      <c r="AF444" s="1"/>
      <c r="AG444" s="1"/>
      <c r="AH444" s="1"/>
      <c r="AI444" s="1"/>
      <c r="AJ444" s="1"/>
      <c r="AK444" s="1"/>
      <c r="AL444" s="1"/>
      <c r="AM444" s="86"/>
      <c r="AN444" s="1"/>
      <c r="AO444" s="1"/>
      <c r="AP444" s="1"/>
      <c r="AQ444" s="86"/>
      <c r="AR444" s="9"/>
      <c r="AS444" s="9"/>
      <c r="AT444" s="9"/>
      <c r="AU444" s="9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  <c r="BL444" s="1"/>
      <c r="BM444" s="1"/>
      <c r="BN444" s="1"/>
      <c r="BO444" s="1"/>
      <c r="BP444" s="1"/>
      <c r="BQ444" s="1"/>
      <c r="BR444" s="1"/>
      <c r="BS444" s="1"/>
      <c r="BT444" s="1"/>
      <c r="BU444" s="1"/>
      <c r="BV444" s="1"/>
      <c r="BW444" s="1"/>
      <c r="BX444" s="1"/>
      <c r="BY444" s="1"/>
      <c r="BZ444" s="1"/>
      <c r="CA444" s="1"/>
      <c r="CB444" s="1"/>
      <c r="CC444" s="1"/>
    </row>
    <row r="445" spans="1:81" ht="18.75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86"/>
      <c r="T445" s="1"/>
      <c r="U445" s="1"/>
      <c r="V445" s="89"/>
      <c r="W445" s="3"/>
      <c r="X445" s="3"/>
      <c r="Y445" s="3"/>
      <c r="Z445" s="3"/>
      <c r="AA445" s="3"/>
      <c r="AB445" s="3"/>
      <c r="AC445" s="3"/>
      <c r="AD445" s="3"/>
      <c r="AE445" s="3"/>
      <c r="AF445" s="1"/>
      <c r="AG445" s="1"/>
      <c r="AH445" s="1"/>
      <c r="AI445" s="1"/>
      <c r="AJ445" s="1"/>
      <c r="AK445" s="1"/>
      <c r="AL445" s="1"/>
      <c r="AM445" s="86"/>
      <c r="AN445" s="1"/>
      <c r="AO445" s="1"/>
      <c r="AP445" s="1"/>
      <c r="AQ445" s="86"/>
      <c r="AR445" s="9"/>
      <c r="AS445" s="9"/>
      <c r="AT445" s="9"/>
      <c r="AU445" s="9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  <c r="BL445" s="1"/>
      <c r="BM445" s="1"/>
      <c r="BN445" s="1"/>
      <c r="BO445" s="1"/>
      <c r="BP445" s="1"/>
      <c r="BQ445" s="1"/>
      <c r="BR445" s="1"/>
      <c r="BS445" s="1"/>
      <c r="BT445" s="1"/>
      <c r="BU445" s="1"/>
      <c r="BV445" s="1"/>
      <c r="BW445" s="1"/>
      <c r="BX445" s="1"/>
      <c r="BY445" s="1"/>
      <c r="BZ445" s="1"/>
      <c r="CA445" s="1"/>
      <c r="CB445" s="1"/>
      <c r="CC445" s="1"/>
    </row>
    <row r="446" spans="1:81" ht="18.75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86"/>
      <c r="T446" s="1"/>
      <c r="U446" s="1"/>
      <c r="V446" s="89"/>
      <c r="W446" s="3"/>
      <c r="X446" s="3"/>
      <c r="Y446" s="3"/>
      <c r="Z446" s="3"/>
      <c r="AA446" s="3"/>
      <c r="AB446" s="3"/>
      <c r="AC446" s="3"/>
      <c r="AD446" s="3"/>
      <c r="AE446" s="3"/>
      <c r="AF446" s="1"/>
      <c r="AG446" s="1"/>
      <c r="AH446" s="1"/>
      <c r="AI446" s="1"/>
      <c r="AJ446" s="1"/>
      <c r="AK446" s="1"/>
      <c r="AL446" s="1"/>
      <c r="AM446" s="86"/>
      <c r="AN446" s="1"/>
      <c r="AO446" s="1"/>
      <c r="AP446" s="1"/>
      <c r="AQ446" s="86"/>
      <c r="AR446" s="9"/>
      <c r="AS446" s="9"/>
      <c r="AT446" s="9"/>
      <c r="AU446" s="9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  <c r="BL446" s="1"/>
      <c r="BM446" s="1"/>
      <c r="BN446" s="1"/>
      <c r="BO446" s="1"/>
      <c r="BP446" s="1"/>
      <c r="BQ446" s="1"/>
      <c r="BR446" s="1"/>
      <c r="BS446" s="1"/>
      <c r="BT446" s="1"/>
      <c r="BU446" s="1"/>
      <c r="BV446" s="1"/>
      <c r="BW446" s="1"/>
      <c r="BX446" s="1"/>
      <c r="BY446" s="1"/>
      <c r="BZ446" s="1"/>
      <c r="CA446" s="1"/>
      <c r="CB446" s="1"/>
      <c r="CC446" s="1"/>
    </row>
    <row r="447" spans="1:81" ht="18.75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86"/>
      <c r="T447" s="1"/>
      <c r="U447" s="1"/>
      <c r="V447" s="89"/>
      <c r="W447" s="3"/>
      <c r="X447" s="3"/>
      <c r="Y447" s="3"/>
      <c r="Z447" s="3"/>
      <c r="AA447" s="3"/>
      <c r="AB447" s="3"/>
      <c r="AC447" s="3"/>
      <c r="AD447" s="3"/>
      <c r="AE447" s="3"/>
      <c r="AF447" s="1"/>
      <c r="AG447" s="1"/>
      <c r="AH447" s="1"/>
      <c r="AI447" s="1"/>
      <c r="AJ447" s="1"/>
      <c r="AK447" s="1"/>
      <c r="AL447" s="1"/>
      <c r="AM447" s="86"/>
      <c r="AN447" s="1"/>
      <c r="AO447" s="1"/>
      <c r="AP447" s="1"/>
      <c r="AQ447" s="86"/>
      <c r="AR447" s="9"/>
      <c r="AS447" s="9"/>
      <c r="AT447" s="9"/>
      <c r="AU447" s="9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  <c r="BL447" s="1"/>
      <c r="BM447" s="1"/>
      <c r="BN447" s="1"/>
      <c r="BO447" s="1"/>
      <c r="BP447" s="1"/>
      <c r="BQ447" s="1"/>
      <c r="BR447" s="1"/>
      <c r="BS447" s="1"/>
      <c r="BT447" s="1"/>
      <c r="BU447" s="1"/>
      <c r="BV447" s="1"/>
      <c r="BW447" s="1"/>
      <c r="BX447" s="1"/>
      <c r="BY447" s="1"/>
      <c r="BZ447" s="1"/>
      <c r="CA447" s="1"/>
      <c r="CB447" s="1"/>
      <c r="CC447" s="1"/>
    </row>
    <row r="448" spans="1:81" ht="18.75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86"/>
      <c r="T448" s="1"/>
      <c r="U448" s="1"/>
      <c r="V448" s="89"/>
      <c r="W448" s="3"/>
      <c r="X448" s="3"/>
      <c r="Y448" s="3"/>
      <c r="Z448" s="3"/>
      <c r="AA448" s="3"/>
      <c r="AB448" s="3"/>
      <c r="AC448" s="3"/>
      <c r="AD448" s="3"/>
      <c r="AE448" s="3"/>
      <c r="AF448" s="1"/>
      <c r="AG448" s="1"/>
      <c r="AH448" s="1"/>
      <c r="AI448" s="1"/>
      <c r="AJ448" s="1"/>
      <c r="AK448" s="1"/>
      <c r="AL448" s="1"/>
      <c r="AM448" s="86"/>
      <c r="AN448" s="1"/>
      <c r="AO448" s="1"/>
      <c r="AP448" s="1"/>
      <c r="AQ448" s="86"/>
      <c r="AR448" s="9"/>
      <c r="AS448" s="9"/>
      <c r="AT448" s="9"/>
      <c r="AU448" s="9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  <c r="BL448" s="1"/>
      <c r="BM448" s="1"/>
      <c r="BN448" s="1"/>
      <c r="BO448" s="1"/>
      <c r="BP448" s="1"/>
      <c r="BQ448" s="1"/>
      <c r="BR448" s="1"/>
      <c r="BS448" s="1"/>
      <c r="BT448" s="1"/>
      <c r="BU448" s="1"/>
      <c r="BV448" s="1"/>
      <c r="BW448" s="1"/>
      <c r="BX448" s="1"/>
      <c r="BY448" s="1"/>
      <c r="BZ448" s="1"/>
      <c r="CA448" s="1"/>
      <c r="CB448" s="1"/>
      <c r="CC448" s="1"/>
    </row>
    <row r="449" spans="1:81" ht="18.75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86"/>
      <c r="T449" s="1"/>
      <c r="U449" s="1"/>
      <c r="V449" s="89"/>
      <c r="W449" s="3"/>
      <c r="X449" s="3"/>
      <c r="Y449" s="3"/>
      <c r="Z449" s="3"/>
      <c r="AA449" s="3"/>
      <c r="AB449" s="3"/>
      <c r="AC449" s="3"/>
      <c r="AD449" s="3"/>
      <c r="AE449" s="3"/>
      <c r="AF449" s="1"/>
      <c r="AG449" s="1"/>
      <c r="AH449" s="1"/>
      <c r="AI449" s="1"/>
      <c r="AJ449" s="1"/>
      <c r="AK449" s="1"/>
      <c r="AL449" s="1"/>
      <c r="AM449" s="86"/>
      <c r="AN449" s="1"/>
      <c r="AO449" s="1"/>
      <c r="AP449" s="1"/>
      <c r="AQ449" s="86"/>
      <c r="AR449" s="9"/>
      <c r="AS449" s="9"/>
      <c r="AT449" s="9"/>
      <c r="AU449" s="9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  <c r="BL449" s="1"/>
      <c r="BM449" s="1"/>
      <c r="BN449" s="1"/>
      <c r="BO449" s="1"/>
      <c r="BP449" s="1"/>
      <c r="BQ449" s="1"/>
      <c r="BR449" s="1"/>
      <c r="BS449" s="1"/>
      <c r="BT449" s="1"/>
      <c r="BU449" s="1"/>
      <c r="BV449" s="1"/>
      <c r="BW449" s="1"/>
      <c r="BX449" s="1"/>
      <c r="BY449" s="1"/>
      <c r="BZ449" s="1"/>
      <c r="CA449" s="1"/>
      <c r="CB449" s="1"/>
      <c r="CC449" s="1"/>
    </row>
    <row r="450" spans="1:81" ht="18.75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86"/>
      <c r="T450" s="1"/>
      <c r="U450" s="1"/>
      <c r="V450" s="89"/>
      <c r="W450" s="3"/>
      <c r="X450" s="3"/>
      <c r="Y450" s="3"/>
      <c r="Z450" s="3"/>
      <c r="AA450" s="3"/>
      <c r="AB450" s="3"/>
      <c r="AC450" s="3"/>
      <c r="AD450" s="3"/>
      <c r="AE450" s="3"/>
      <c r="AF450" s="1"/>
      <c r="AG450" s="1"/>
      <c r="AH450" s="1"/>
      <c r="AI450" s="1"/>
      <c r="AJ450" s="1"/>
      <c r="AK450" s="1"/>
      <c r="AL450" s="1"/>
      <c r="AM450" s="86"/>
      <c r="AN450" s="1"/>
      <c r="AO450" s="1"/>
      <c r="AP450" s="1"/>
      <c r="AQ450" s="86"/>
      <c r="AR450" s="9"/>
      <c r="AS450" s="9"/>
      <c r="AT450" s="9"/>
      <c r="AU450" s="9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  <c r="BL450" s="1"/>
      <c r="BM450" s="1"/>
      <c r="BN450" s="1"/>
      <c r="BO450" s="1"/>
      <c r="BP450" s="1"/>
      <c r="BQ450" s="1"/>
      <c r="BR450" s="1"/>
      <c r="BS450" s="1"/>
      <c r="BT450" s="1"/>
      <c r="BU450" s="1"/>
      <c r="BV450" s="1"/>
      <c r="BW450" s="1"/>
      <c r="BX450" s="1"/>
      <c r="BY450" s="1"/>
      <c r="BZ450" s="1"/>
      <c r="CA450" s="1"/>
      <c r="CB450" s="1"/>
      <c r="CC450" s="1"/>
    </row>
    <row r="451" spans="1:81" ht="18.75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86"/>
      <c r="T451" s="1"/>
      <c r="U451" s="1"/>
      <c r="V451" s="89"/>
      <c r="W451" s="3"/>
      <c r="X451" s="3"/>
      <c r="Y451" s="3"/>
      <c r="Z451" s="3"/>
      <c r="AA451" s="3"/>
      <c r="AB451" s="3"/>
      <c r="AC451" s="3"/>
      <c r="AD451" s="3"/>
      <c r="AE451" s="3"/>
      <c r="AF451" s="1"/>
      <c r="AG451" s="1"/>
      <c r="AH451" s="1"/>
      <c r="AI451" s="1"/>
      <c r="AJ451" s="1"/>
      <c r="AK451" s="1"/>
      <c r="AL451" s="1"/>
      <c r="AM451" s="86"/>
      <c r="AN451" s="1"/>
      <c r="AO451" s="1"/>
      <c r="AP451" s="1"/>
      <c r="AQ451" s="86"/>
      <c r="AR451" s="9"/>
      <c r="AS451" s="9"/>
      <c r="AT451" s="9"/>
      <c r="AU451" s="9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  <c r="BL451" s="1"/>
      <c r="BM451" s="1"/>
      <c r="BN451" s="1"/>
      <c r="BO451" s="1"/>
      <c r="BP451" s="1"/>
      <c r="BQ451" s="1"/>
      <c r="BR451" s="1"/>
      <c r="BS451" s="1"/>
      <c r="BT451" s="1"/>
      <c r="BU451" s="1"/>
      <c r="BV451" s="1"/>
      <c r="BW451" s="1"/>
      <c r="BX451" s="1"/>
      <c r="BY451" s="1"/>
      <c r="BZ451" s="1"/>
      <c r="CA451" s="1"/>
      <c r="CB451" s="1"/>
      <c r="CC451" s="1"/>
    </row>
    <row r="452" spans="1:81" ht="18.75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86"/>
      <c r="T452" s="1"/>
      <c r="U452" s="1"/>
      <c r="V452" s="89"/>
      <c r="W452" s="3"/>
      <c r="X452" s="3"/>
      <c r="Y452" s="3"/>
      <c r="Z452" s="3"/>
      <c r="AA452" s="3"/>
      <c r="AB452" s="3"/>
      <c r="AC452" s="3"/>
      <c r="AD452" s="3"/>
      <c r="AE452" s="3"/>
      <c r="AF452" s="1"/>
      <c r="AG452" s="1"/>
      <c r="AH452" s="1"/>
      <c r="AI452" s="1"/>
      <c r="AJ452" s="1"/>
      <c r="AK452" s="1"/>
      <c r="AL452" s="1"/>
      <c r="AM452" s="86"/>
      <c r="AN452" s="1"/>
      <c r="AO452" s="1"/>
      <c r="AP452" s="1"/>
      <c r="AQ452" s="86"/>
      <c r="AR452" s="9"/>
      <c r="AS452" s="9"/>
      <c r="AT452" s="9"/>
      <c r="AU452" s="9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  <c r="BL452" s="1"/>
      <c r="BM452" s="1"/>
      <c r="BN452" s="1"/>
      <c r="BO452" s="1"/>
      <c r="BP452" s="1"/>
      <c r="BQ452" s="1"/>
      <c r="BR452" s="1"/>
      <c r="BS452" s="1"/>
      <c r="BT452" s="1"/>
      <c r="BU452" s="1"/>
      <c r="BV452" s="1"/>
      <c r="BW452" s="1"/>
      <c r="BX452" s="1"/>
      <c r="BY452" s="1"/>
      <c r="BZ452" s="1"/>
      <c r="CA452" s="1"/>
      <c r="CB452" s="1"/>
      <c r="CC452" s="1"/>
    </row>
    <row r="453" spans="1:81" ht="18.75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86"/>
      <c r="T453" s="1"/>
      <c r="U453" s="1"/>
      <c r="V453" s="89"/>
      <c r="W453" s="3"/>
      <c r="X453" s="3"/>
      <c r="Y453" s="3"/>
      <c r="Z453" s="3"/>
      <c r="AA453" s="3"/>
      <c r="AB453" s="3"/>
      <c r="AC453" s="3"/>
      <c r="AD453" s="3"/>
      <c r="AE453" s="3"/>
      <c r="AF453" s="1"/>
      <c r="AG453" s="1"/>
      <c r="AH453" s="1"/>
      <c r="AI453" s="1"/>
      <c r="AJ453" s="1"/>
      <c r="AK453" s="1"/>
      <c r="AL453" s="1"/>
      <c r="AM453" s="86"/>
      <c r="AN453" s="1"/>
      <c r="AO453" s="1"/>
      <c r="AP453" s="1"/>
      <c r="AQ453" s="86"/>
      <c r="AR453" s="9"/>
      <c r="AS453" s="9"/>
      <c r="AT453" s="9"/>
      <c r="AU453" s="9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  <c r="BL453" s="1"/>
      <c r="BM453" s="1"/>
      <c r="BN453" s="1"/>
      <c r="BO453" s="1"/>
      <c r="BP453" s="1"/>
      <c r="BQ453" s="1"/>
      <c r="BR453" s="1"/>
      <c r="BS453" s="1"/>
      <c r="BT453" s="1"/>
      <c r="BU453" s="1"/>
      <c r="BV453" s="1"/>
      <c r="BW453" s="1"/>
      <c r="BX453" s="1"/>
      <c r="BY453" s="1"/>
      <c r="BZ453" s="1"/>
      <c r="CA453" s="1"/>
      <c r="CB453" s="1"/>
      <c r="CC453" s="1"/>
    </row>
    <row r="454" spans="1:81" ht="18.75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86"/>
      <c r="T454" s="1"/>
      <c r="U454" s="1"/>
      <c r="V454" s="89"/>
      <c r="W454" s="3"/>
      <c r="X454" s="3"/>
      <c r="Y454" s="3"/>
      <c r="Z454" s="3"/>
      <c r="AA454" s="3"/>
      <c r="AB454" s="3"/>
      <c r="AC454" s="3"/>
      <c r="AD454" s="3"/>
      <c r="AE454" s="3"/>
      <c r="AF454" s="1"/>
      <c r="AG454" s="1"/>
      <c r="AH454" s="1"/>
      <c r="AI454" s="1"/>
      <c r="AJ454" s="1"/>
      <c r="AK454" s="1"/>
      <c r="AL454" s="1"/>
      <c r="AM454" s="86"/>
      <c r="AN454" s="1"/>
      <c r="AO454" s="1"/>
      <c r="AP454" s="1"/>
      <c r="AQ454" s="86"/>
      <c r="AR454" s="9"/>
      <c r="AS454" s="9"/>
      <c r="AT454" s="9"/>
      <c r="AU454" s="9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  <c r="BL454" s="1"/>
      <c r="BM454" s="1"/>
      <c r="BN454" s="1"/>
      <c r="BO454" s="1"/>
      <c r="BP454" s="1"/>
      <c r="BQ454" s="1"/>
      <c r="BR454" s="1"/>
      <c r="BS454" s="1"/>
      <c r="BT454" s="1"/>
      <c r="BU454" s="1"/>
      <c r="BV454" s="1"/>
      <c r="BW454" s="1"/>
      <c r="BX454" s="1"/>
      <c r="BY454" s="1"/>
      <c r="BZ454" s="1"/>
      <c r="CA454" s="1"/>
      <c r="CB454" s="1"/>
      <c r="CC454" s="1"/>
    </row>
    <row r="455" spans="1:81" ht="18.75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86"/>
      <c r="T455" s="1"/>
      <c r="U455" s="1"/>
      <c r="V455" s="89"/>
      <c r="W455" s="3"/>
      <c r="X455" s="3"/>
      <c r="Y455" s="3"/>
      <c r="Z455" s="3"/>
      <c r="AA455" s="3"/>
      <c r="AB455" s="3"/>
      <c r="AC455" s="3"/>
      <c r="AD455" s="3"/>
      <c r="AE455" s="3"/>
      <c r="AF455" s="1"/>
      <c r="AG455" s="1"/>
      <c r="AH455" s="1"/>
      <c r="AI455" s="1"/>
      <c r="AJ455" s="1"/>
      <c r="AK455" s="1"/>
      <c r="AL455" s="1"/>
      <c r="AM455" s="86"/>
      <c r="AN455" s="1"/>
      <c r="AO455" s="1"/>
      <c r="AP455" s="1"/>
      <c r="AQ455" s="86"/>
      <c r="AR455" s="9"/>
      <c r="AS455" s="9"/>
      <c r="AT455" s="9"/>
      <c r="AU455" s="9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  <c r="BL455" s="1"/>
      <c r="BM455" s="1"/>
      <c r="BN455" s="1"/>
      <c r="BO455" s="1"/>
      <c r="BP455" s="1"/>
      <c r="BQ455" s="1"/>
      <c r="BR455" s="1"/>
      <c r="BS455" s="1"/>
      <c r="BT455" s="1"/>
      <c r="BU455" s="1"/>
      <c r="BV455" s="1"/>
      <c r="BW455" s="1"/>
      <c r="BX455" s="1"/>
      <c r="BY455" s="1"/>
      <c r="BZ455" s="1"/>
      <c r="CA455" s="1"/>
      <c r="CB455" s="1"/>
      <c r="CC455" s="1"/>
    </row>
    <row r="456" spans="1:81" ht="18.75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86"/>
      <c r="T456" s="1"/>
      <c r="U456" s="1"/>
      <c r="V456" s="89"/>
      <c r="W456" s="3"/>
      <c r="X456" s="3"/>
      <c r="Y456" s="3"/>
      <c r="Z456" s="3"/>
      <c r="AA456" s="3"/>
      <c r="AB456" s="3"/>
      <c r="AC456" s="3"/>
      <c r="AD456" s="3"/>
      <c r="AE456" s="3"/>
      <c r="AF456" s="1"/>
      <c r="AG456" s="1"/>
      <c r="AH456" s="1"/>
      <c r="AI456" s="1"/>
      <c r="AJ456" s="1"/>
      <c r="AK456" s="1"/>
      <c r="AL456" s="1"/>
      <c r="AM456" s="86"/>
      <c r="AN456" s="1"/>
      <c r="AO456" s="1"/>
      <c r="AP456" s="1"/>
      <c r="AQ456" s="86"/>
      <c r="AR456" s="9"/>
      <c r="AS456" s="9"/>
      <c r="AT456" s="9"/>
      <c r="AU456" s="9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  <c r="BL456" s="1"/>
      <c r="BM456" s="1"/>
      <c r="BN456" s="1"/>
      <c r="BO456" s="1"/>
      <c r="BP456" s="1"/>
      <c r="BQ456" s="1"/>
      <c r="BR456" s="1"/>
      <c r="BS456" s="1"/>
      <c r="BT456" s="1"/>
      <c r="BU456" s="1"/>
      <c r="BV456" s="1"/>
      <c r="BW456" s="1"/>
      <c r="BX456" s="1"/>
      <c r="BY456" s="1"/>
      <c r="BZ456" s="1"/>
      <c r="CA456" s="1"/>
      <c r="CB456" s="1"/>
      <c r="CC456" s="1"/>
    </row>
    <row r="457" spans="1:81" ht="18.75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86"/>
      <c r="T457" s="1"/>
      <c r="U457" s="1"/>
      <c r="V457" s="89"/>
      <c r="W457" s="3"/>
      <c r="X457" s="3"/>
      <c r="Y457" s="3"/>
      <c r="Z457" s="3"/>
      <c r="AA457" s="3"/>
      <c r="AB457" s="3"/>
      <c r="AC457" s="3"/>
      <c r="AD457" s="3"/>
      <c r="AE457" s="3"/>
      <c r="AF457" s="1"/>
      <c r="AG457" s="1"/>
      <c r="AH457" s="1"/>
      <c r="AI457" s="1"/>
      <c r="AJ457" s="1"/>
      <c r="AK457" s="1"/>
      <c r="AL457" s="1"/>
      <c r="AM457" s="86"/>
      <c r="AN457" s="1"/>
      <c r="AO457" s="1"/>
      <c r="AP457" s="1"/>
      <c r="AQ457" s="86"/>
      <c r="AR457" s="9"/>
      <c r="AS457" s="9"/>
      <c r="AT457" s="9"/>
      <c r="AU457" s="9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  <c r="BL457" s="1"/>
      <c r="BM457" s="1"/>
      <c r="BN457" s="1"/>
      <c r="BO457" s="1"/>
      <c r="BP457" s="1"/>
      <c r="BQ457" s="1"/>
      <c r="BR457" s="1"/>
      <c r="BS457" s="1"/>
      <c r="BT457" s="1"/>
      <c r="BU457" s="1"/>
      <c r="BV457" s="1"/>
      <c r="BW457" s="1"/>
      <c r="BX457" s="1"/>
      <c r="BY457" s="1"/>
      <c r="BZ457" s="1"/>
      <c r="CA457" s="1"/>
      <c r="CB457" s="1"/>
      <c r="CC457" s="1"/>
    </row>
    <row r="458" spans="1:81" ht="18.75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86"/>
      <c r="T458" s="1"/>
      <c r="U458" s="1"/>
      <c r="V458" s="89"/>
      <c r="W458" s="3"/>
      <c r="X458" s="3"/>
      <c r="Y458" s="3"/>
      <c r="Z458" s="3"/>
      <c r="AA458" s="3"/>
      <c r="AB458" s="3"/>
      <c r="AC458" s="3"/>
      <c r="AD458" s="3"/>
      <c r="AE458" s="3"/>
      <c r="AF458" s="1"/>
      <c r="AG458" s="1"/>
      <c r="AH458" s="1"/>
      <c r="AI458" s="1"/>
      <c r="AJ458" s="1"/>
      <c r="AK458" s="1"/>
      <c r="AL458" s="1"/>
      <c r="AM458" s="86"/>
      <c r="AN458" s="1"/>
      <c r="AO458" s="1"/>
      <c r="AP458" s="1"/>
      <c r="AQ458" s="86"/>
      <c r="AR458" s="9"/>
      <c r="AS458" s="9"/>
      <c r="AT458" s="9"/>
      <c r="AU458" s="9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  <c r="BL458" s="1"/>
      <c r="BM458" s="1"/>
      <c r="BN458" s="1"/>
      <c r="BO458" s="1"/>
      <c r="BP458" s="1"/>
      <c r="BQ458" s="1"/>
      <c r="BR458" s="1"/>
      <c r="BS458" s="1"/>
      <c r="BT458" s="1"/>
      <c r="BU458" s="1"/>
      <c r="BV458" s="1"/>
      <c r="BW458" s="1"/>
      <c r="BX458" s="1"/>
      <c r="BY458" s="1"/>
      <c r="BZ458" s="1"/>
      <c r="CA458" s="1"/>
      <c r="CB458" s="1"/>
      <c r="CC458" s="1"/>
    </row>
    <row r="459" spans="1:81" ht="18.75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86"/>
      <c r="T459" s="1"/>
      <c r="U459" s="1"/>
      <c r="V459" s="89"/>
      <c r="W459" s="3"/>
      <c r="X459" s="3"/>
      <c r="Y459" s="3"/>
      <c r="Z459" s="3"/>
      <c r="AA459" s="3"/>
      <c r="AB459" s="3"/>
      <c r="AC459" s="3"/>
      <c r="AD459" s="3"/>
      <c r="AE459" s="3"/>
      <c r="AF459" s="1"/>
      <c r="AG459" s="1"/>
      <c r="AH459" s="1"/>
      <c r="AI459" s="1"/>
      <c r="AJ459" s="1"/>
      <c r="AK459" s="1"/>
      <c r="AL459" s="1"/>
      <c r="AM459" s="86"/>
      <c r="AN459" s="1"/>
      <c r="AO459" s="1"/>
      <c r="AP459" s="1"/>
      <c r="AQ459" s="86"/>
      <c r="AR459" s="9"/>
      <c r="AS459" s="9"/>
      <c r="AT459" s="9"/>
      <c r="AU459" s="9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  <c r="BL459" s="1"/>
      <c r="BM459" s="1"/>
      <c r="BN459" s="1"/>
      <c r="BO459" s="1"/>
      <c r="BP459" s="1"/>
      <c r="BQ459" s="1"/>
      <c r="BR459" s="1"/>
      <c r="BS459" s="1"/>
      <c r="BT459" s="1"/>
      <c r="BU459" s="1"/>
      <c r="BV459" s="1"/>
      <c r="BW459" s="1"/>
      <c r="BX459" s="1"/>
      <c r="BY459" s="1"/>
      <c r="BZ459" s="1"/>
      <c r="CA459" s="1"/>
      <c r="CB459" s="1"/>
      <c r="CC459" s="1"/>
    </row>
    <row r="460" spans="1:81" ht="18.75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86"/>
      <c r="T460" s="1"/>
      <c r="U460" s="1"/>
      <c r="V460" s="89"/>
      <c r="W460" s="3"/>
      <c r="X460" s="3"/>
      <c r="Y460" s="3"/>
      <c r="Z460" s="3"/>
      <c r="AA460" s="3"/>
      <c r="AB460" s="3"/>
      <c r="AC460" s="3"/>
      <c r="AD460" s="3"/>
      <c r="AE460" s="3"/>
      <c r="AF460" s="1"/>
      <c r="AG460" s="1"/>
      <c r="AH460" s="1"/>
      <c r="AI460" s="1"/>
      <c r="AJ460" s="1"/>
      <c r="AK460" s="1"/>
      <c r="AL460" s="1"/>
      <c r="AM460" s="86"/>
      <c r="AN460" s="1"/>
      <c r="AO460" s="1"/>
      <c r="AP460" s="1"/>
      <c r="AQ460" s="86"/>
      <c r="AR460" s="9"/>
      <c r="AS460" s="9"/>
      <c r="AT460" s="9"/>
      <c r="AU460" s="9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  <c r="BL460" s="1"/>
      <c r="BM460" s="1"/>
      <c r="BN460" s="1"/>
      <c r="BO460" s="1"/>
      <c r="BP460" s="1"/>
      <c r="BQ460" s="1"/>
      <c r="BR460" s="1"/>
      <c r="BS460" s="1"/>
      <c r="BT460" s="1"/>
      <c r="BU460" s="1"/>
      <c r="BV460" s="1"/>
      <c r="BW460" s="1"/>
      <c r="BX460" s="1"/>
      <c r="BY460" s="1"/>
      <c r="BZ460" s="1"/>
      <c r="CA460" s="1"/>
      <c r="CB460" s="1"/>
      <c r="CC460" s="1"/>
    </row>
    <row r="461" spans="1:81" ht="18.75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86"/>
      <c r="T461" s="1"/>
      <c r="U461" s="1"/>
      <c r="V461" s="89"/>
      <c r="W461" s="3"/>
      <c r="X461" s="3"/>
      <c r="Y461" s="3"/>
      <c r="Z461" s="3"/>
      <c r="AA461" s="3"/>
      <c r="AB461" s="3"/>
      <c r="AC461" s="3"/>
      <c r="AD461" s="3"/>
      <c r="AE461" s="3"/>
      <c r="AF461" s="1"/>
      <c r="AG461" s="1"/>
      <c r="AH461" s="1"/>
      <c r="AI461" s="1"/>
      <c r="AJ461" s="1"/>
      <c r="AK461" s="1"/>
      <c r="AL461" s="1"/>
      <c r="AM461" s="86"/>
      <c r="AN461" s="1"/>
      <c r="AO461" s="1"/>
      <c r="AP461" s="1"/>
      <c r="AQ461" s="86"/>
      <c r="AR461" s="9"/>
      <c r="AS461" s="9"/>
      <c r="AT461" s="9"/>
      <c r="AU461" s="9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  <c r="BL461" s="1"/>
      <c r="BM461" s="1"/>
      <c r="BN461" s="1"/>
      <c r="BO461" s="1"/>
      <c r="BP461" s="1"/>
      <c r="BQ461" s="1"/>
      <c r="BR461" s="1"/>
      <c r="BS461" s="1"/>
      <c r="BT461" s="1"/>
      <c r="BU461" s="1"/>
      <c r="BV461" s="1"/>
      <c r="BW461" s="1"/>
      <c r="BX461" s="1"/>
      <c r="BY461" s="1"/>
      <c r="BZ461" s="1"/>
      <c r="CA461" s="1"/>
      <c r="CB461" s="1"/>
      <c r="CC461" s="1"/>
    </row>
    <row r="462" spans="1:81" ht="18.75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86"/>
      <c r="T462" s="1"/>
      <c r="U462" s="1"/>
      <c r="V462" s="89"/>
      <c r="W462" s="3"/>
      <c r="X462" s="3"/>
      <c r="Y462" s="3"/>
      <c r="Z462" s="3"/>
      <c r="AA462" s="3"/>
      <c r="AB462" s="3"/>
      <c r="AC462" s="3"/>
      <c r="AD462" s="3"/>
      <c r="AE462" s="3"/>
      <c r="AF462" s="1"/>
      <c r="AG462" s="1"/>
      <c r="AH462" s="1"/>
      <c r="AI462" s="1"/>
      <c r="AJ462" s="1"/>
      <c r="AK462" s="1"/>
      <c r="AL462" s="1"/>
      <c r="AM462" s="86"/>
      <c r="AN462" s="1"/>
      <c r="AO462" s="1"/>
      <c r="AP462" s="1"/>
      <c r="AQ462" s="86"/>
      <c r="AR462" s="9"/>
      <c r="AS462" s="9"/>
      <c r="AT462" s="9"/>
      <c r="AU462" s="9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  <c r="BL462" s="1"/>
      <c r="BM462" s="1"/>
      <c r="BN462" s="1"/>
      <c r="BO462" s="1"/>
      <c r="BP462" s="1"/>
      <c r="BQ462" s="1"/>
      <c r="BR462" s="1"/>
      <c r="BS462" s="1"/>
      <c r="BT462" s="1"/>
      <c r="BU462" s="1"/>
      <c r="BV462" s="1"/>
      <c r="BW462" s="1"/>
      <c r="BX462" s="1"/>
      <c r="BY462" s="1"/>
      <c r="BZ462" s="1"/>
      <c r="CA462" s="1"/>
      <c r="CB462" s="1"/>
      <c r="CC462" s="1"/>
    </row>
    <row r="463" spans="1:81" ht="18.75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86"/>
      <c r="T463" s="1"/>
      <c r="U463" s="1"/>
      <c r="V463" s="89"/>
      <c r="W463" s="3"/>
      <c r="X463" s="3"/>
      <c r="Y463" s="3"/>
      <c r="Z463" s="3"/>
      <c r="AA463" s="3"/>
      <c r="AB463" s="3"/>
      <c r="AC463" s="3"/>
      <c r="AD463" s="3"/>
      <c r="AE463" s="3"/>
      <c r="AF463" s="1"/>
      <c r="AG463" s="1"/>
      <c r="AH463" s="1"/>
      <c r="AI463" s="1"/>
      <c r="AJ463" s="1"/>
      <c r="AK463" s="1"/>
      <c r="AL463" s="1"/>
      <c r="AM463" s="86"/>
      <c r="AN463" s="1"/>
      <c r="AO463" s="1"/>
      <c r="AP463" s="1"/>
      <c r="AQ463" s="86"/>
      <c r="AR463" s="9"/>
      <c r="AS463" s="9"/>
      <c r="AT463" s="9"/>
      <c r="AU463" s="9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  <c r="BL463" s="1"/>
      <c r="BM463" s="1"/>
      <c r="BN463" s="1"/>
      <c r="BO463" s="1"/>
      <c r="BP463" s="1"/>
      <c r="BQ463" s="1"/>
      <c r="BR463" s="1"/>
      <c r="BS463" s="1"/>
      <c r="BT463" s="1"/>
      <c r="BU463" s="1"/>
      <c r="BV463" s="1"/>
      <c r="BW463" s="1"/>
      <c r="BX463" s="1"/>
      <c r="BY463" s="1"/>
      <c r="BZ463" s="1"/>
      <c r="CA463" s="1"/>
      <c r="CB463" s="1"/>
      <c r="CC463" s="1"/>
    </row>
    <row r="464" spans="1:81" ht="18.75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86"/>
      <c r="T464" s="1"/>
      <c r="U464" s="1"/>
      <c r="V464" s="89"/>
      <c r="W464" s="3"/>
      <c r="X464" s="3"/>
      <c r="Y464" s="3"/>
      <c r="Z464" s="3"/>
      <c r="AA464" s="3"/>
      <c r="AB464" s="3"/>
      <c r="AC464" s="3"/>
      <c r="AD464" s="3"/>
      <c r="AE464" s="3"/>
      <c r="AF464" s="1"/>
      <c r="AG464" s="1"/>
      <c r="AH464" s="1"/>
      <c r="AI464" s="1"/>
      <c r="AJ464" s="1"/>
      <c r="AK464" s="1"/>
      <c r="AL464" s="1"/>
      <c r="AM464" s="86"/>
      <c r="AN464" s="1"/>
      <c r="AO464" s="1"/>
      <c r="AP464" s="1"/>
      <c r="AQ464" s="86"/>
      <c r="AR464" s="9"/>
      <c r="AS464" s="9"/>
      <c r="AT464" s="9"/>
      <c r="AU464" s="9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  <c r="BL464" s="1"/>
      <c r="BM464" s="1"/>
      <c r="BN464" s="1"/>
      <c r="BO464" s="1"/>
      <c r="BP464" s="1"/>
      <c r="BQ464" s="1"/>
      <c r="BR464" s="1"/>
      <c r="BS464" s="1"/>
      <c r="BT464" s="1"/>
      <c r="BU464" s="1"/>
      <c r="BV464" s="1"/>
      <c r="BW464" s="1"/>
      <c r="BX464" s="1"/>
      <c r="BY464" s="1"/>
      <c r="BZ464" s="1"/>
      <c r="CA464" s="1"/>
      <c r="CB464" s="1"/>
      <c r="CC464" s="1"/>
    </row>
    <row r="465" spans="1:81" ht="18.75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86"/>
      <c r="T465" s="1"/>
      <c r="U465" s="1"/>
      <c r="V465" s="89"/>
      <c r="W465" s="3"/>
      <c r="X465" s="3"/>
      <c r="Y465" s="3"/>
      <c r="Z465" s="3"/>
      <c r="AA465" s="3"/>
      <c r="AB465" s="3"/>
      <c r="AC465" s="3"/>
      <c r="AD465" s="3"/>
      <c r="AE465" s="3"/>
      <c r="AF465" s="1"/>
      <c r="AG465" s="1"/>
      <c r="AH465" s="1"/>
      <c r="AI465" s="1"/>
      <c r="AJ465" s="1"/>
      <c r="AK465" s="1"/>
      <c r="AL465" s="1"/>
      <c r="AM465" s="86"/>
      <c r="AN465" s="1"/>
      <c r="AO465" s="1"/>
      <c r="AP465" s="1"/>
      <c r="AQ465" s="86"/>
      <c r="AR465" s="9"/>
      <c r="AS465" s="9"/>
      <c r="AT465" s="9"/>
      <c r="AU465" s="9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  <c r="BL465" s="1"/>
      <c r="BM465" s="1"/>
      <c r="BN465" s="1"/>
      <c r="BO465" s="1"/>
      <c r="BP465" s="1"/>
      <c r="BQ465" s="1"/>
      <c r="BR465" s="1"/>
      <c r="BS465" s="1"/>
      <c r="BT465" s="1"/>
      <c r="BU465" s="1"/>
      <c r="BV465" s="1"/>
      <c r="BW465" s="1"/>
      <c r="BX465" s="1"/>
      <c r="BY465" s="1"/>
      <c r="BZ465" s="1"/>
      <c r="CA465" s="1"/>
      <c r="CB465" s="1"/>
      <c r="CC465" s="1"/>
    </row>
    <row r="466" spans="1:81" ht="18.75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86"/>
      <c r="T466" s="1"/>
      <c r="U466" s="1"/>
      <c r="V466" s="89"/>
      <c r="W466" s="3"/>
      <c r="X466" s="3"/>
      <c r="Y466" s="3"/>
      <c r="Z466" s="3"/>
      <c r="AA466" s="3"/>
      <c r="AB466" s="3"/>
      <c r="AC466" s="3"/>
      <c r="AD466" s="3"/>
      <c r="AE466" s="3"/>
      <c r="AF466" s="1"/>
      <c r="AG466" s="1"/>
      <c r="AH466" s="1"/>
      <c r="AI466" s="1"/>
      <c r="AJ466" s="1"/>
      <c r="AK466" s="1"/>
      <c r="AL466" s="1"/>
      <c r="AM466" s="86"/>
      <c r="AN466" s="1"/>
      <c r="AO466" s="1"/>
      <c r="AP466" s="1"/>
      <c r="AQ466" s="86"/>
      <c r="AR466" s="9"/>
      <c r="AS466" s="9"/>
      <c r="AT466" s="9"/>
      <c r="AU466" s="9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  <c r="BL466" s="1"/>
      <c r="BM466" s="1"/>
      <c r="BN466" s="1"/>
      <c r="BO466" s="1"/>
      <c r="BP466" s="1"/>
      <c r="BQ466" s="1"/>
      <c r="BR466" s="1"/>
      <c r="BS466" s="1"/>
      <c r="BT466" s="1"/>
      <c r="BU466" s="1"/>
      <c r="BV466" s="1"/>
      <c r="BW466" s="1"/>
      <c r="BX466" s="1"/>
      <c r="BY466" s="1"/>
      <c r="BZ466" s="1"/>
      <c r="CA466" s="1"/>
      <c r="CB466" s="1"/>
      <c r="CC466" s="1"/>
    </row>
    <row r="467" spans="1:81" ht="18.75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86"/>
      <c r="T467" s="1"/>
      <c r="U467" s="1"/>
      <c r="V467" s="89"/>
      <c r="W467" s="3"/>
      <c r="X467" s="3"/>
      <c r="Y467" s="3"/>
      <c r="Z467" s="3"/>
      <c r="AA467" s="3"/>
      <c r="AB467" s="3"/>
      <c r="AC467" s="3"/>
      <c r="AD467" s="3"/>
      <c r="AE467" s="3"/>
      <c r="AF467" s="1"/>
      <c r="AG467" s="1"/>
      <c r="AH467" s="1"/>
      <c r="AI467" s="1"/>
      <c r="AJ467" s="1"/>
      <c r="AK467" s="1"/>
      <c r="AL467" s="1"/>
      <c r="AM467" s="86"/>
      <c r="AN467" s="1"/>
      <c r="AO467" s="1"/>
      <c r="AP467" s="1"/>
      <c r="AQ467" s="86"/>
      <c r="AR467" s="9"/>
      <c r="AS467" s="9"/>
      <c r="AT467" s="9"/>
      <c r="AU467" s="9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  <c r="BL467" s="1"/>
      <c r="BM467" s="1"/>
      <c r="BN467" s="1"/>
      <c r="BO467" s="1"/>
      <c r="BP467" s="1"/>
      <c r="BQ467" s="1"/>
      <c r="BR467" s="1"/>
      <c r="BS467" s="1"/>
      <c r="BT467" s="1"/>
      <c r="BU467" s="1"/>
      <c r="BV467" s="1"/>
      <c r="BW467" s="1"/>
      <c r="BX467" s="1"/>
      <c r="BY467" s="1"/>
      <c r="BZ467" s="1"/>
      <c r="CA467" s="1"/>
      <c r="CB467" s="1"/>
      <c r="CC467" s="1"/>
    </row>
    <row r="468" spans="1:81" ht="18.75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86"/>
      <c r="T468" s="1"/>
      <c r="U468" s="1"/>
      <c r="V468" s="89"/>
      <c r="W468" s="3"/>
      <c r="X468" s="3"/>
      <c r="Y468" s="3"/>
      <c r="Z468" s="3"/>
      <c r="AA468" s="3"/>
      <c r="AB468" s="3"/>
      <c r="AC468" s="3"/>
      <c r="AD468" s="3"/>
      <c r="AE468" s="3"/>
      <c r="AF468" s="1"/>
      <c r="AG468" s="1"/>
      <c r="AH468" s="1"/>
      <c r="AI468" s="1"/>
      <c r="AJ468" s="1"/>
      <c r="AK468" s="1"/>
      <c r="AL468" s="1"/>
      <c r="AM468" s="86"/>
      <c r="AN468" s="1"/>
      <c r="AO468" s="1"/>
      <c r="AP468" s="1"/>
      <c r="AQ468" s="86"/>
      <c r="AR468" s="9"/>
      <c r="AS468" s="9"/>
      <c r="AT468" s="9"/>
      <c r="AU468" s="9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  <c r="BL468" s="1"/>
      <c r="BM468" s="1"/>
      <c r="BN468" s="1"/>
      <c r="BO468" s="1"/>
      <c r="BP468" s="1"/>
      <c r="BQ468" s="1"/>
      <c r="BR468" s="1"/>
      <c r="BS468" s="1"/>
      <c r="BT468" s="1"/>
      <c r="BU468" s="1"/>
      <c r="BV468" s="1"/>
      <c r="BW468" s="1"/>
      <c r="BX468" s="1"/>
      <c r="BY468" s="1"/>
      <c r="BZ468" s="1"/>
      <c r="CA468" s="1"/>
      <c r="CB468" s="1"/>
      <c r="CC468" s="1"/>
    </row>
    <row r="469" spans="1:81" ht="18.75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86"/>
      <c r="T469" s="1"/>
      <c r="U469" s="1"/>
      <c r="V469" s="89"/>
      <c r="W469" s="3"/>
      <c r="X469" s="3"/>
      <c r="Y469" s="3"/>
      <c r="Z469" s="3"/>
      <c r="AA469" s="3"/>
      <c r="AB469" s="3"/>
      <c r="AC469" s="3"/>
      <c r="AD469" s="3"/>
      <c r="AE469" s="3"/>
      <c r="AF469" s="1"/>
      <c r="AG469" s="1"/>
      <c r="AH469" s="1"/>
      <c r="AI469" s="1"/>
      <c r="AJ469" s="1"/>
      <c r="AK469" s="1"/>
      <c r="AL469" s="1"/>
      <c r="AM469" s="86"/>
      <c r="AN469" s="1"/>
      <c r="AO469" s="1"/>
      <c r="AP469" s="1"/>
      <c r="AQ469" s="86"/>
      <c r="AR469" s="9"/>
      <c r="AS469" s="9"/>
      <c r="AT469" s="9"/>
      <c r="AU469" s="9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  <c r="BL469" s="1"/>
      <c r="BM469" s="1"/>
      <c r="BN469" s="1"/>
      <c r="BO469" s="1"/>
      <c r="BP469" s="1"/>
      <c r="BQ469" s="1"/>
      <c r="BR469" s="1"/>
      <c r="BS469" s="1"/>
      <c r="BT469" s="1"/>
      <c r="BU469" s="1"/>
      <c r="BV469" s="1"/>
      <c r="BW469" s="1"/>
      <c r="BX469" s="1"/>
      <c r="BY469" s="1"/>
      <c r="BZ469" s="1"/>
      <c r="CA469" s="1"/>
      <c r="CB469" s="1"/>
      <c r="CC469" s="1"/>
    </row>
    <row r="470" spans="1:81" ht="18.75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86"/>
      <c r="T470" s="1"/>
      <c r="U470" s="1"/>
      <c r="V470" s="89"/>
      <c r="W470" s="3"/>
      <c r="X470" s="3"/>
      <c r="Y470" s="3"/>
      <c r="Z470" s="3"/>
      <c r="AA470" s="3"/>
      <c r="AB470" s="3"/>
      <c r="AC470" s="3"/>
      <c r="AD470" s="3"/>
      <c r="AE470" s="3"/>
      <c r="AF470" s="1"/>
      <c r="AG470" s="1"/>
      <c r="AH470" s="1"/>
      <c r="AI470" s="1"/>
      <c r="AJ470" s="1"/>
      <c r="AK470" s="1"/>
      <c r="AL470" s="1"/>
      <c r="AM470" s="86"/>
      <c r="AN470" s="1"/>
      <c r="AO470" s="1"/>
      <c r="AP470" s="1"/>
      <c r="AQ470" s="86"/>
      <c r="AR470" s="9"/>
      <c r="AS470" s="9"/>
      <c r="AT470" s="9"/>
      <c r="AU470" s="9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  <c r="BL470" s="1"/>
      <c r="BM470" s="1"/>
      <c r="BN470" s="1"/>
      <c r="BO470" s="1"/>
      <c r="BP470" s="1"/>
      <c r="BQ470" s="1"/>
      <c r="BR470" s="1"/>
      <c r="BS470" s="1"/>
      <c r="BT470" s="1"/>
      <c r="BU470" s="1"/>
      <c r="BV470" s="1"/>
      <c r="BW470" s="1"/>
      <c r="BX470" s="1"/>
      <c r="BY470" s="1"/>
      <c r="BZ470" s="1"/>
      <c r="CA470" s="1"/>
      <c r="CB470" s="1"/>
      <c r="CC470" s="1"/>
    </row>
    <row r="471" spans="1:81" ht="18.75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86"/>
      <c r="T471" s="1"/>
      <c r="U471" s="1"/>
      <c r="V471" s="89"/>
      <c r="W471" s="3"/>
      <c r="X471" s="3"/>
      <c r="Y471" s="3"/>
      <c r="Z471" s="3"/>
      <c r="AA471" s="3"/>
      <c r="AB471" s="3"/>
      <c r="AC471" s="3"/>
      <c r="AD471" s="3"/>
      <c r="AE471" s="3"/>
      <c r="AF471" s="1"/>
      <c r="AG471" s="1"/>
      <c r="AH471" s="1"/>
      <c r="AI471" s="1"/>
      <c r="AJ471" s="1"/>
      <c r="AK471" s="1"/>
      <c r="AL471" s="1"/>
      <c r="AM471" s="86"/>
      <c r="AN471" s="1"/>
      <c r="AO471" s="1"/>
      <c r="AP471" s="1"/>
      <c r="AQ471" s="86"/>
      <c r="AR471" s="9"/>
      <c r="AS471" s="9"/>
      <c r="AT471" s="9"/>
      <c r="AU471" s="9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  <c r="BL471" s="1"/>
      <c r="BM471" s="1"/>
      <c r="BN471" s="1"/>
      <c r="BO471" s="1"/>
      <c r="BP471" s="1"/>
      <c r="BQ471" s="1"/>
      <c r="BR471" s="1"/>
      <c r="BS471" s="1"/>
      <c r="BT471" s="1"/>
      <c r="BU471" s="1"/>
      <c r="BV471" s="1"/>
      <c r="BW471" s="1"/>
      <c r="BX471" s="1"/>
      <c r="BY471" s="1"/>
      <c r="BZ471" s="1"/>
      <c r="CA471" s="1"/>
      <c r="CB471" s="1"/>
      <c r="CC471" s="1"/>
    </row>
    <row r="472" spans="1:81" ht="18.75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86"/>
      <c r="T472" s="1"/>
      <c r="U472" s="1"/>
      <c r="V472" s="89"/>
      <c r="W472" s="3"/>
      <c r="X472" s="3"/>
      <c r="Y472" s="3"/>
      <c r="Z472" s="3"/>
      <c r="AA472" s="3"/>
      <c r="AB472" s="3"/>
      <c r="AC472" s="3"/>
      <c r="AD472" s="3"/>
      <c r="AE472" s="3"/>
      <c r="AF472" s="1"/>
      <c r="AG472" s="1"/>
      <c r="AH472" s="1"/>
      <c r="AI472" s="1"/>
      <c r="AJ472" s="1"/>
      <c r="AK472" s="1"/>
      <c r="AL472" s="1"/>
      <c r="AM472" s="86"/>
      <c r="AN472" s="1"/>
      <c r="AO472" s="1"/>
      <c r="AP472" s="1"/>
      <c r="AQ472" s="86"/>
      <c r="AR472" s="9"/>
      <c r="AS472" s="9"/>
      <c r="AT472" s="9"/>
      <c r="AU472" s="9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  <c r="BL472" s="1"/>
      <c r="BM472" s="1"/>
      <c r="BN472" s="1"/>
      <c r="BO472" s="1"/>
      <c r="BP472" s="1"/>
      <c r="BQ472" s="1"/>
      <c r="BR472" s="1"/>
      <c r="BS472" s="1"/>
      <c r="BT472" s="1"/>
      <c r="BU472" s="1"/>
      <c r="BV472" s="1"/>
      <c r="BW472" s="1"/>
      <c r="BX472" s="1"/>
      <c r="BY472" s="1"/>
      <c r="BZ472" s="1"/>
      <c r="CA472" s="1"/>
      <c r="CB472" s="1"/>
      <c r="CC472" s="1"/>
    </row>
    <row r="473" spans="1:81" ht="18.75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86"/>
      <c r="T473" s="1"/>
      <c r="U473" s="1"/>
      <c r="V473" s="89"/>
      <c r="W473" s="3"/>
      <c r="X473" s="3"/>
      <c r="Y473" s="3"/>
      <c r="Z473" s="3"/>
      <c r="AA473" s="3"/>
      <c r="AB473" s="3"/>
      <c r="AC473" s="3"/>
      <c r="AD473" s="3"/>
      <c r="AE473" s="3"/>
      <c r="AF473" s="1"/>
      <c r="AG473" s="1"/>
      <c r="AH473" s="1"/>
      <c r="AI473" s="1"/>
      <c r="AJ473" s="1"/>
      <c r="AK473" s="1"/>
      <c r="AL473" s="1"/>
      <c r="AM473" s="86"/>
      <c r="AN473" s="1"/>
      <c r="AO473" s="1"/>
      <c r="AP473" s="1"/>
      <c r="AQ473" s="86"/>
      <c r="AR473" s="9"/>
      <c r="AS473" s="9"/>
      <c r="AT473" s="9"/>
      <c r="AU473" s="9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  <c r="BL473" s="1"/>
      <c r="BM473" s="1"/>
      <c r="BN473" s="1"/>
      <c r="BO473" s="1"/>
      <c r="BP473" s="1"/>
      <c r="BQ473" s="1"/>
      <c r="BR473" s="1"/>
      <c r="BS473" s="1"/>
      <c r="BT473" s="1"/>
      <c r="BU473" s="1"/>
      <c r="BV473" s="1"/>
      <c r="BW473" s="1"/>
      <c r="BX473" s="1"/>
      <c r="BY473" s="1"/>
      <c r="BZ473" s="1"/>
      <c r="CA473" s="1"/>
      <c r="CB473" s="1"/>
      <c r="CC473" s="1"/>
    </row>
    <row r="474" spans="1:81" ht="18.75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86"/>
      <c r="T474" s="1"/>
      <c r="U474" s="1"/>
      <c r="V474" s="89"/>
      <c r="W474" s="3"/>
      <c r="X474" s="3"/>
      <c r="Y474" s="3"/>
      <c r="Z474" s="3"/>
      <c r="AA474" s="3"/>
      <c r="AB474" s="3"/>
      <c r="AC474" s="3"/>
      <c r="AD474" s="3"/>
      <c r="AE474" s="3"/>
      <c r="AF474" s="1"/>
      <c r="AG474" s="1"/>
      <c r="AH474" s="1"/>
      <c r="AI474" s="1"/>
      <c r="AJ474" s="1"/>
      <c r="AK474" s="1"/>
      <c r="AL474" s="1"/>
      <c r="AM474" s="86"/>
      <c r="AN474" s="1"/>
      <c r="AO474" s="1"/>
      <c r="AP474" s="1"/>
      <c r="AQ474" s="86"/>
      <c r="AR474" s="9"/>
      <c r="AS474" s="9"/>
      <c r="AT474" s="9"/>
      <c r="AU474" s="9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  <c r="BL474" s="1"/>
      <c r="BM474" s="1"/>
      <c r="BN474" s="1"/>
      <c r="BO474" s="1"/>
      <c r="BP474" s="1"/>
      <c r="BQ474" s="1"/>
      <c r="BR474" s="1"/>
      <c r="BS474" s="1"/>
      <c r="BT474" s="1"/>
      <c r="BU474" s="1"/>
      <c r="BV474" s="1"/>
      <c r="BW474" s="1"/>
      <c r="BX474" s="1"/>
      <c r="BY474" s="1"/>
      <c r="BZ474" s="1"/>
      <c r="CA474" s="1"/>
      <c r="CB474" s="1"/>
      <c r="CC474" s="1"/>
    </row>
    <row r="475" spans="1:81" ht="18.75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86"/>
      <c r="T475" s="1"/>
      <c r="U475" s="1"/>
      <c r="V475" s="89"/>
      <c r="W475" s="3"/>
      <c r="X475" s="3"/>
      <c r="Y475" s="3"/>
      <c r="Z475" s="3"/>
      <c r="AA475" s="3"/>
      <c r="AB475" s="3"/>
      <c r="AC475" s="3"/>
      <c r="AD475" s="3"/>
      <c r="AE475" s="3"/>
      <c r="AF475" s="1"/>
      <c r="AG475" s="1"/>
      <c r="AH475" s="1"/>
      <c r="AI475" s="1"/>
      <c r="AJ475" s="1"/>
      <c r="AK475" s="1"/>
      <c r="AL475" s="1"/>
      <c r="AM475" s="86"/>
      <c r="AN475" s="1"/>
      <c r="AO475" s="1"/>
      <c r="AP475" s="1"/>
      <c r="AQ475" s="86"/>
      <c r="AR475" s="9"/>
      <c r="AS475" s="9"/>
      <c r="AT475" s="9"/>
      <c r="AU475" s="9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  <c r="BL475" s="1"/>
      <c r="BM475" s="1"/>
      <c r="BN475" s="1"/>
      <c r="BO475" s="1"/>
      <c r="BP475" s="1"/>
      <c r="BQ475" s="1"/>
      <c r="BR475" s="1"/>
      <c r="BS475" s="1"/>
      <c r="BT475" s="1"/>
      <c r="BU475" s="1"/>
      <c r="BV475" s="1"/>
      <c r="BW475" s="1"/>
      <c r="BX475" s="1"/>
      <c r="BY475" s="1"/>
      <c r="BZ475" s="1"/>
      <c r="CA475" s="1"/>
      <c r="CB475" s="1"/>
      <c r="CC475" s="1"/>
    </row>
    <row r="476" spans="1:81" ht="18.75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86"/>
      <c r="T476" s="1"/>
      <c r="U476" s="1"/>
      <c r="V476" s="89"/>
      <c r="W476" s="3"/>
      <c r="X476" s="3"/>
      <c r="Y476" s="3"/>
      <c r="Z476" s="3"/>
      <c r="AA476" s="3"/>
      <c r="AB476" s="3"/>
      <c r="AC476" s="3"/>
      <c r="AD476" s="3"/>
      <c r="AE476" s="3"/>
      <c r="AF476" s="1"/>
      <c r="AG476" s="1"/>
      <c r="AH476" s="1"/>
      <c r="AI476" s="1"/>
      <c r="AJ476" s="1"/>
      <c r="AK476" s="1"/>
      <c r="AL476" s="1"/>
      <c r="AM476" s="86"/>
      <c r="AN476" s="1"/>
      <c r="AO476" s="1"/>
      <c r="AP476" s="1"/>
      <c r="AQ476" s="86"/>
      <c r="AR476" s="9"/>
      <c r="AS476" s="9"/>
      <c r="AT476" s="9"/>
      <c r="AU476" s="9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  <c r="BL476" s="1"/>
      <c r="BM476" s="1"/>
      <c r="BN476" s="1"/>
      <c r="BO476" s="1"/>
      <c r="BP476" s="1"/>
      <c r="BQ476" s="1"/>
      <c r="BR476" s="1"/>
      <c r="BS476" s="1"/>
      <c r="BT476" s="1"/>
      <c r="BU476" s="1"/>
      <c r="BV476" s="1"/>
      <c r="BW476" s="1"/>
      <c r="BX476" s="1"/>
      <c r="BY476" s="1"/>
      <c r="BZ476" s="1"/>
      <c r="CA476" s="1"/>
      <c r="CB476" s="1"/>
      <c r="CC476" s="1"/>
    </row>
    <row r="477" spans="1:81" ht="18.75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86"/>
      <c r="T477" s="1"/>
      <c r="U477" s="1"/>
      <c r="V477" s="89"/>
      <c r="W477" s="3"/>
      <c r="X477" s="3"/>
      <c r="Y477" s="3"/>
      <c r="Z477" s="3"/>
      <c r="AA477" s="3"/>
      <c r="AB477" s="3"/>
      <c r="AC477" s="3"/>
      <c r="AD477" s="3"/>
      <c r="AE477" s="3"/>
      <c r="AF477" s="1"/>
      <c r="AG477" s="1"/>
      <c r="AH477" s="1"/>
      <c r="AI477" s="1"/>
      <c r="AJ477" s="1"/>
      <c r="AK477" s="1"/>
      <c r="AL477" s="1"/>
      <c r="AM477" s="86"/>
      <c r="AN477" s="1"/>
      <c r="AO477" s="1"/>
      <c r="AP477" s="1"/>
      <c r="AQ477" s="86"/>
      <c r="AR477" s="9"/>
      <c r="AS477" s="9"/>
      <c r="AT477" s="9"/>
      <c r="AU477" s="9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  <c r="BL477" s="1"/>
      <c r="BM477" s="1"/>
      <c r="BN477" s="1"/>
      <c r="BO477" s="1"/>
      <c r="BP477" s="1"/>
      <c r="BQ477" s="1"/>
      <c r="BR477" s="1"/>
      <c r="BS477" s="1"/>
      <c r="BT477" s="1"/>
      <c r="BU477" s="1"/>
      <c r="BV477" s="1"/>
      <c r="BW477" s="1"/>
      <c r="BX477" s="1"/>
      <c r="BY477" s="1"/>
      <c r="BZ477" s="1"/>
      <c r="CA477" s="1"/>
      <c r="CB477" s="1"/>
      <c r="CC477" s="1"/>
    </row>
    <row r="478" spans="1:81" ht="18.75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86"/>
      <c r="T478" s="1"/>
      <c r="U478" s="1"/>
      <c r="V478" s="89"/>
      <c r="W478" s="3"/>
      <c r="X478" s="3"/>
      <c r="Y478" s="3"/>
      <c r="Z478" s="3"/>
      <c r="AA478" s="3"/>
      <c r="AB478" s="3"/>
      <c r="AC478" s="3"/>
      <c r="AD478" s="3"/>
      <c r="AE478" s="3"/>
      <c r="AF478" s="1"/>
      <c r="AG478" s="1"/>
      <c r="AH478" s="1"/>
      <c r="AI478" s="1"/>
      <c r="AJ478" s="1"/>
      <c r="AK478" s="1"/>
      <c r="AL478" s="1"/>
      <c r="AM478" s="86"/>
      <c r="AN478" s="1"/>
      <c r="AO478" s="1"/>
      <c r="AP478" s="1"/>
      <c r="AQ478" s="86"/>
      <c r="AR478" s="9"/>
      <c r="AS478" s="9"/>
      <c r="AT478" s="9"/>
      <c r="AU478" s="9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  <c r="BL478" s="1"/>
      <c r="BM478" s="1"/>
      <c r="BN478" s="1"/>
      <c r="BO478" s="1"/>
      <c r="BP478" s="1"/>
      <c r="BQ478" s="1"/>
      <c r="BR478" s="1"/>
      <c r="BS478" s="1"/>
      <c r="BT478" s="1"/>
      <c r="BU478" s="1"/>
      <c r="BV478" s="1"/>
      <c r="BW478" s="1"/>
      <c r="BX478" s="1"/>
      <c r="BY478" s="1"/>
      <c r="BZ478" s="1"/>
      <c r="CA478" s="1"/>
      <c r="CB478" s="1"/>
      <c r="CC478" s="1"/>
    </row>
    <row r="479" spans="1:81" ht="18.75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86"/>
      <c r="T479" s="1"/>
      <c r="U479" s="1"/>
      <c r="V479" s="89"/>
      <c r="W479" s="3"/>
      <c r="X479" s="3"/>
      <c r="Y479" s="3"/>
      <c r="Z479" s="3"/>
      <c r="AA479" s="3"/>
      <c r="AB479" s="3"/>
      <c r="AC479" s="3"/>
      <c r="AD479" s="3"/>
      <c r="AE479" s="3"/>
      <c r="AF479" s="1"/>
      <c r="AG479" s="1"/>
      <c r="AH479" s="1"/>
      <c r="AI479" s="1"/>
      <c r="AJ479" s="1"/>
      <c r="AK479" s="1"/>
      <c r="AL479" s="1"/>
      <c r="AM479" s="86"/>
      <c r="AN479" s="1"/>
      <c r="AO479" s="1"/>
      <c r="AP479" s="1"/>
      <c r="AQ479" s="86"/>
      <c r="AR479" s="9"/>
      <c r="AS479" s="9"/>
      <c r="AT479" s="9"/>
      <c r="AU479" s="9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  <c r="BL479" s="1"/>
      <c r="BM479" s="1"/>
      <c r="BN479" s="1"/>
      <c r="BO479" s="1"/>
      <c r="BP479" s="1"/>
      <c r="BQ479" s="1"/>
      <c r="BR479" s="1"/>
      <c r="BS479" s="1"/>
      <c r="BT479" s="1"/>
      <c r="BU479" s="1"/>
      <c r="BV479" s="1"/>
      <c r="BW479" s="1"/>
      <c r="BX479" s="1"/>
      <c r="BY479" s="1"/>
      <c r="BZ479" s="1"/>
      <c r="CA479" s="1"/>
      <c r="CB479" s="1"/>
      <c r="CC479" s="1"/>
    </row>
    <row r="480" spans="1:81" ht="18.75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86"/>
      <c r="T480" s="1"/>
      <c r="U480" s="1"/>
      <c r="V480" s="89"/>
      <c r="W480" s="3"/>
      <c r="X480" s="3"/>
      <c r="Y480" s="3"/>
      <c r="Z480" s="3"/>
      <c r="AA480" s="3"/>
      <c r="AB480" s="3"/>
      <c r="AC480" s="3"/>
      <c r="AD480" s="3"/>
      <c r="AE480" s="3"/>
      <c r="AF480" s="1"/>
      <c r="AG480" s="1"/>
      <c r="AH480" s="1"/>
      <c r="AI480" s="1"/>
      <c r="AJ480" s="1"/>
      <c r="AK480" s="1"/>
      <c r="AL480" s="1"/>
      <c r="AM480" s="86"/>
      <c r="AN480" s="1"/>
      <c r="AO480" s="1"/>
      <c r="AP480" s="1"/>
      <c r="AQ480" s="86"/>
      <c r="AR480" s="9"/>
      <c r="AS480" s="9"/>
      <c r="AT480" s="9"/>
      <c r="AU480" s="9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  <c r="BL480" s="1"/>
      <c r="BM480" s="1"/>
      <c r="BN480" s="1"/>
      <c r="BO480" s="1"/>
      <c r="BP480" s="1"/>
      <c r="BQ480" s="1"/>
      <c r="BR480" s="1"/>
      <c r="BS480" s="1"/>
      <c r="BT480" s="1"/>
      <c r="BU480" s="1"/>
      <c r="BV480" s="1"/>
      <c r="BW480" s="1"/>
      <c r="BX480" s="1"/>
      <c r="BY480" s="1"/>
      <c r="BZ480" s="1"/>
      <c r="CA480" s="1"/>
      <c r="CB480" s="1"/>
      <c r="CC480" s="1"/>
    </row>
    <row r="481" spans="1:81" ht="18.75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86"/>
      <c r="T481" s="1"/>
      <c r="U481" s="1"/>
      <c r="V481" s="89"/>
      <c r="W481" s="3"/>
      <c r="X481" s="3"/>
      <c r="Y481" s="3"/>
      <c r="Z481" s="3"/>
      <c r="AA481" s="3"/>
      <c r="AB481" s="3"/>
      <c r="AC481" s="3"/>
      <c r="AD481" s="3"/>
      <c r="AE481" s="3"/>
      <c r="AF481" s="1"/>
      <c r="AG481" s="1"/>
      <c r="AH481" s="1"/>
      <c r="AI481" s="1"/>
      <c r="AJ481" s="1"/>
      <c r="AK481" s="1"/>
      <c r="AL481" s="1"/>
      <c r="AM481" s="86"/>
      <c r="AN481" s="1"/>
      <c r="AO481" s="1"/>
      <c r="AP481" s="1"/>
      <c r="AQ481" s="86"/>
      <c r="AR481" s="9"/>
      <c r="AS481" s="9"/>
      <c r="AT481" s="9"/>
      <c r="AU481" s="9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  <c r="BL481" s="1"/>
      <c r="BM481" s="1"/>
      <c r="BN481" s="1"/>
      <c r="BO481" s="1"/>
      <c r="BP481" s="1"/>
      <c r="BQ481" s="1"/>
      <c r="BR481" s="1"/>
      <c r="BS481" s="1"/>
      <c r="BT481" s="1"/>
      <c r="BU481" s="1"/>
      <c r="BV481" s="1"/>
      <c r="BW481" s="1"/>
      <c r="BX481" s="1"/>
      <c r="BY481" s="1"/>
      <c r="BZ481" s="1"/>
      <c r="CA481" s="1"/>
      <c r="CB481" s="1"/>
      <c r="CC481" s="1"/>
    </row>
    <row r="482" spans="1:81" ht="18.75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86"/>
      <c r="T482" s="1"/>
      <c r="U482" s="1"/>
      <c r="V482" s="89"/>
      <c r="W482" s="3"/>
      <c r="X482" s="3"/>
      <c r="Y482" s="3"/>
      <c r="Z482" s="3"/>
      <c r="AA482" s="3"/>
      <c r="AB482" s="3"/>
      <c r="AC482" s="3"/>
      <c r="AD482" s="3"/>
      <c r="AE482" s="3"/>
      <c r="AF482" s="1"/>
      <c r="AG482" s="1"/>
      <c r="AH482" s="1"/>
      <c r="AI482" s="1"/>
      <c r="AJ482" s="1"/>
      <c r="AK482" s="1"/>
      <c r="AL482" s="1"/>
      <c r="AM482" s="86"/>
      <c r="AN482" s="1"/>
      <c r="AO482" s="1"/>
      <c r="AP482" s="1"/>
      <c r="AQ482" s="86"/>
      <c r="AR482" s="9"/>
      <c r="AS482" s="9"/>
      <c r="AT482" s="9"/>
      <c r="AU482" s="9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  <c r="BL482" s="1"/>
      <c r="BM482" s="1"/>
      <c r="BN482" s="1"/>
      <c r="BO482" s="1"/>
      <c r="BP482" s="1"/>
      <c r="BQ482" s="1"/>
      <c r="BR482" s="1"/>
      <c r="BS482" s="1"/>
      <c r="BT482" s="1"/>
      <c r="BU482" s="1"/>
      <c r="BV482" s="1"/>
      <c r="BW482" s="1"/>
      <c r="BX482" s="1"/>
      <c r="BY482" s="1"/>
      <c r="BZ482" s="1"/>
      <c r="CA482" s="1"/>
      <c r="CB482" s="1"/>
      <c r="CC482" s="1"/>
    </row>
    <row r="483" spans="1:81" ht="18.75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86"/>
      <c r="T483" s="1"/>
      <c r="U483" s="1"/>
      <c r="V483" s="89"/>
      <c r="W483" s="3"/>
      <c r="X483" s="3"/>
      <c r="Y483" s="3"/>
      <c r="Z483" s="3"/>
      <c r="AA483" s="3"/>
      <c r="AB483" s="3"/>
      <c r="AC483" s="3"/>
      <c r="AD483" s="3"/>
      <c r="AE483" s="3"/>
      <c r="AF483" s="1"/>
      <c r="AG483" s="1"/>
      <c r="AH483" s="1"/>
      <c r="AI483" s="1"/>
      <c r="AJ483" s="1"/>
      <c r="AK483" s="1"/>
      <c r="AL483" s="1"/>
      <c r="AM483" s="86"/>
      <c r="AN483" s="1"/>
      <c r="AO483" s="1"/>
      <c r="AP483" s="1"/>
      <c r="AQ483" s="86"/>
      <c r="AR483" s="9"/>
      <c r="AS483" s="9"/>
      <c r="AT483" s="9"/>
      <c r="AU483" s="9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  <c r="BL483" s="1"/>
      <c r="BM483" s="1"/>
      <c r="BN483" s="1"/>
      <c r="BO483" s="1"/>
      <c r="BP483" s="1"/>
      <c r="BQ483" s="1"/>
      <c r="BR483" s="1"/>
      <c r="BS483" s="1"/>
      <c r="BT483" s="1"/>
      <c r="BU483" s="1"/>
      <c r="BV483" s="1"/>
      <c r="BW483" s="1"/>
      <c r="BX483" s="1"/>
      <c r="BY483" s="1"/>
      <c r="BZ483" s="1"/>
      <c r="CA483" s="1"/>
      <c r="CB483" s="1"/>
      <c r="CC483" s="1"/>
    </row>
    <row r="484" spans="1:81" ht="18.75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86"/>
      <c r="T484" s="1"/>
      <c r="U484" s="1"/>
      <c r="V484" s="89"/>
      <c r="W484" s="3"/>
      <c r="X484" s="3"/>
      <c r="Y484" s="3"/>
      <c r="Z484" s="3"/>
      <c r="AA484" s="3"/>
      <c r="AB484" s="3"/>
      <c r="AC484" s="3"/>
      <c r="AD484" s="3"/>
      <c r="AE484" s="3"/>
      <c r="AF484" s="1"/>
      <c r="AG484" s="1"/>
      <c r="AH484" s="1"/>
      <c r="AI484" s="1"/>
      <c r="AJ484" s="1"/>
      <c r="AK484" s="1"/>
      <c r="AL484" s="1"/>
      <c r="AM484" s="86"/>
      <c r="AN484" s="1"/>
      <c r="AO484" s="1"/>
      <c r="AP484" s="1"/>
      <c r="AQ484" s="86"/>
      <c r="AR484" s="9"/>
      <c r="AS484" s="9"/>
      <c r="AT484" s="9"/>
      <c r="AU484" s="9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  <c r="BL484" s="1"/>
      <c r="BM484" s="1"/>
      <c r="BN484" s="1"/>
      <c r="BO484" s="1"/>
      <c r="BP484" s="1"/>
      <c r="BQ484" s="1"/>
      <c r="BR484" s="1"/>
      <c r="BS484" s="1"/>
      <c r="BT484" s="1"/>
      <c r="BU484" s="1"/>
      <c r="BV484" s="1"/>
      <c r="BW484" s="1"/>
      <c r="BX484" s="1"/>
      <c r="BY484" s="1"/>
      <c r="BZ484" s="1"/>
      <c r="CA484" s="1"/>
      <c r="CB484" s="1"/>
      <c r="CC484" s="1"/>
    </row>
    <row r="485" spans="1:81" ht="18.75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86"/>
      <c r="T485" s="1"/>
      <c r="U485" s="1"/>
      <c r="V485" s="89"/>
      <c r="W485" s="3"/>
      <c r="X485" s="3"/>
      <c r="Y485" s="3"/>
      <c r="Z485" s="3"/>
      <c r="AA485" s="3"/>
      <c r="AB485" s="3"/>
      <c r="AC485" s="3"/>
      <c r="AD485" s="3"/>
      <c r="AE485" s="3"/>
      <c r="AF485" s="1"/>
      <c r="AG485" s="1"/>
      <c r="AH485" s="1"/>
      <c r="AI485" s="1"/>
      <c r="AJ485" s="1"/>
      <c r="AK485" s="1"/>
      <c r="AL485" s="1"/>
      <c r="AM485" s="86"/>
      <c r="AN485" s="1"/>
      <c r="AO485" s="1"/>
      <c r="AP485" s="1"/>
      <c r="AQ485" s="86"/>
      <c r="AR485" s="9"/>
      <c r="AS485" s="9"/>
      <c r="AT485" s="9"/>
      <c r="AU485" s="9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  <c r="BL485" s="1"/>
      <c r="BM485" s="1"/>
      <c r="BN485" s="1"/>
      <c r="BO485" s="1"/>
      <c r="BP485" s="1"/>
      <c r="BQ485" s="1"/>
      <c r="BR485" s="1"/>
      <c r="BS485" s="1"/>
      <c r="BT485" s="1"/>
      <c r="BU485" s="1"/>
      <c r="BV485" s="1"/>
      <c r="BW485" s="1"/>
      <c r="BX485" s="1"/>
      <c r="BY485" s="1"/>
      <c r="BZ485" s="1"/>
      <c r="CA485" s="1"/>
      <c r="CB485" s="1"/>
      <c r="CC485" s="1"/>
    </row>
    <row r="486" spans="1:81" ht="18.75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86"/>
      <c r="T486" s="1"/>
      <c r="U486" s="1"/>
      <c r="V486" s="89"/>
      <c r="W486" s="3"/>
      <c r="X486" s="3"/>
      <c r="Y486" s="3"/>
      <c r="Z486" s="3"/>
      <c r="AA486" s="3"/>
      <c r="AB486" s="3"/>
      <c r="AC486" s="3"/>
      <c r="AD486" s="3"/>
      <c r="AE486" s="3"/>
      <c r="AF486" s="1"/>
      <c r="AG486" s="1"/>
      <c r="AH486" s="1"/>
      <c r="AI486" s="1"/>
      <c r="AJ486" s="1"/>
      <c r="AK486" s="1"/>
      <c r="AL486" s="1"/>
      <c r="AM486" s="86"/>
      <c r="AN486" s="1"/>
      <c r="AO486" s="1"/>
      <c r="AP486" s="1"/>
      <c r="AQ486" s="86"/>
      <c r="AR486" s="9"/>
      <c r="AS486" s="9"/>
      <c r="AT486" s="9"/>
      <c r="AU486" s="9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  <c r="BL486" s="1"/>
      <c r="BM486" s="1"/>
      <c r="BN486" s="1"/>
      <c r="BO486" s="1"/>
      <c r="BP486" s="1"/>
      <c r="BQ486" s="1"/>
      <c r="BR486" s="1"/>
      <c r="BS486" s="1"/>
      <c r="BT486" s="1"/>
      <c r="BU486" s="1"/>
      <c r="BV486" s="1"/>
      <c r="BW486" s="1"/>
      <c r="BX486" s="1"/>
      <c r="BY486" s="1"/>
      <c r="BZ486" s="1"/>
      <c r="CA486" s="1"/>
      <c r="CB486" s="1"/>
      <c r="CC486" s="1"/>
    </row>
    <row r="487" spans="1:81" ht="18.75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86"/>
      <c r="T487" s="1"/>
      <c r="U487" s="1"/>
      <c r="V487" s="89"/>
      <c r="W487" s="3"/>
      <c r="X487" s="3"/>
      <c r="Y487" s="3"/>
      <c r="Z487" s="3"/>
      <c r="AA487" s="3"/>
      <c r="AB487" s="3"/>
      <c r="AC487" s="3"/>
      <c r="AD487" s="3"/>
      <c r="AE487" s="3"/>
      <c r="AF487" s="1"/>
      <c r="AG487" s="1"/>
      <c r="AH487" s="1"/>
      <c r="AI487" s="1"/>
      <c r="AJ487" s="1"/>
      <c r="AK487" s="1"/>
      <c r="AL487" s="1"/>
      <c r="AM487" s="86"/>
      <c r="AN487" s="1"/>
      <c r="AO487" s="1"/>
      <c r="AP487" s="1"/>
      <c r="AQ487" s="86"/>
      <c r="AR487" s="9"/>
      <c r="AS487" s="9"/>
      <c r="AT487" s="9"/>
      <c r="AU487" s="9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  <c r="BL487" s="1"/>
      <c r="BM487" s="1"/>
      <c r="BN487" s="1"/>
      <c r="BO487" s="1"/>
      <c r="BP487" s="1"/>
      <c r="BQ487" s="1"/>
      <c r="BR487" s="1"/>
      <c r="BS487" s="1"/>
      <c r="BT487" s="1"/>
      <c r="BU487" s="1"/>
      <c r="BV487" s="1"/>
      <c r="BW487" s="1"/>
      <c r="BX487" s="1"/>
      <c r="BY487" s="1"/>
      <c r="BZ487" s="1"/>
      <c r="CA487" s="1"/>
      <c r="CB487" s="1"/>
      <c r="CC487" s="1"/>
    </row>
    <row r="488" spans="1:81" ht="18.75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86"/>
      <c r="T488" s="1"/>
      <c r="U488" s="1"/>
      <c r="V488" s="89"/>
      <c r="W488" s="3"/>
      <c r="X488" s="3"/>
      <c r="Y488" s="3"/>
      <c r="Z488" s="3"/>
      <c r="AA488" s="3"/>
      <c r="AB488" s="3"/>
      <c r="AC488" s="3"/>
      <c r="AD488" s="3"/>
      <c r="AE488" s="3"/>
      <c r="AF488" s="1"/>
      <c r="AG488" s="1"/>
      <c r="AH488" s="1"/>
      <c r="AI488" s="1"/>
      <c r="AJ488" s="1"/>
      <c r="AK488" s="1"/>
      <c r="AL488" s="1"/>
      <c r="AM488" s="86"/>
      <c r="AN488" s="1"/>
      <c r="AO488" s="1"/>
      <c r="AP488" s="1"/>
      <c r="AQ488" s="86"/>
      <c r="AR488" s="9"/>
      <c r="AS488" s="9"/>
      <c r="AT488" s="9"/>
      <c r="AU488" s="9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  <c r="BL488" s="1"/>
      <c r="BM488" s="1"/>
      <c r="BN488" s="1"/>
      <c r="BO488" s="1"/>
      <c r="BP488" s="1"/>
      <c r="BQ488" s="1"/>
      <c r="BR488" s="1"/>
      <c r="BS488" s="1"/>
      <c r="BT488" s="1"/>
      <c r="BU488" s="1"/>
      <c r="BV488" s="1"/>
      <c r="BW488" s="1"/>
      <c r="BX488" s="1"/>
      <c r="BY488" s="1"/>
      <c r="BZ488" s="1"/>
      <c r="CA488" s="1"/>
      <c r="CB488" s="1"/>
      <c r="CC488" s="1"/>
    </row>
    <row r="489" spans="1:81" ht="18.75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86"/>
      <c r="T489" s="1"/>
      <c r="U489" s="1"/>
      <c r="V489" s="89"/>
      <c r="W489" s="3"/>
      <c r="X489" s="3"/>
      <c r="Y489" s="3"/>
      <c r="Z489" s="3"/>
      <c r="AA489" s="3"/>
      <c r="AB489" s="3"/>
      <c r="AC489" s="3"/>
      <c r="AD489" s="3"/>
      <c r="AE489" s="3"/>
      <c r="AF489" s="1"/>
      <c r="AG489" s="1"/>
      <c r="AH489" s="1"/>
      <c r="AI489" s="1"/>
      <c r="AJ489" s="1"/>
      <c r="AK489" s="1"/>
      <c r="AL489" s="1"/>
      <c r="AM489" s="86"/>
      <c r="AN489" s="1"/>
      <c r="AO489" s="1"/>
      <c r="AP489" s="1"/>
      <c r="AQ489" s="86"/>
      <c r="AR489" s="9"/>
      <c r="AS489" s="9"/>
      <c r="AT489" s="9"/>
      <c r="AU489" s="9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  <c r="BL489" s="1"/>
      <c r="BM489" s="1"/>
      <c r="BN489" s="1"/>
      <c r="BO489" s="1"/>
      <c r="BP489" s="1"/>
      <c r="BQ489" s="1"/>
      <c r="BR489" s="1"/>
      <c r="BS489" s="1"/>
      <c r="BT489" s="1"/>
      <c r="BU489" s="1"/>
      <c r="BV489" s="1"/>
      <c r="BW489" s="1"/>
      <c r="BX489" s="1"/>
      <c r="BY489" s="1"/>
      <c r="BZ489" s="1"/>
      <c r="CA489" s="1"/>
      <c r="CB489" s="1"/>
      <c r="CC489" s="1"/>
    </row>
    <row r="490" spans="1:81" ht="18.75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86"/>
      <c r="T490" s="1"/>
      <c r="U490" s="1"/>
      <c r="V490" s="89"/>
      <c r="W490" s="3"/>
      <c r="X490" s="3"/>
      <c r="Y490" s="3"/>
      <c r="Z490" s="3"/>
      <c r="AA490" s="3"/>
      <c r="AB490" s="3"/>
      <c r="AC490" s="3"/>
      <c r="AD490" s="3"/>
      <c r="AE490" s="3"/>
      <c r="AF490" s="1"/>
      <c r="AG490" s="1"/>
      <c r="AH490" s="1"/>
      <c r="AI490" s="1"/>
      <c r="AJ490" s="1"/>
      <c r="AK490" s="1"/>
      <c r="AL490" s="1"/>
      <c r="AM490" s="86"/>
      <c r="AN490" s="1"/>
      <c r="AO490" s="1"/>
      <c r="AP490" s="1"/>
      <c r="AQ490" s="86"/>
      <c r="AR490" s="9"/>
      <c r="AS490" s="9"/>
      <c r="AT490" s="9"/>
      <c r="AU490" s="9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  <c r="BL490" s="1"/>
      <c r="BM490" s="1"/>
      <c r="BN490" s="1"/>
      <c r="BO490" s="1"/>
      <c r="BP490" s="1"/>
      <c r="BQ490" s="1"/>
      <c r="BR490" s="1"/>
      <c r="BS490" s="1"/>
      <c r="BT490" s="1"/>
      <c r="BU490" s="1"/>
      <c r="BV490" s="1"/>
      <c r="BW490" s="1"/>
      <c r="BX490" s="1"/>
      <c r="BY490" s="1"/>
      <c r="BZ490" s="1"/>
      <c r="CA490" s="1"/>
      <c r="CB490" s="1"/>
      <c r="CC490" s="1"/>
    </row>
    <row r="491" spans="1:81" ht="18.75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86"/>
      <c r="T491" s="1"/>
      <c r="U491" s="1"/>
      <c r="V491" s="89"/>
      <c r="W491" s="3"/>
      <c r="X491" s="3"/>
      <c r="Y491" s="3"/>
      <c r="Z491" s="3"/>
      <c r="AA491" s="3"/>
      <c r="AB491" s="3"/>
      <c r="AC491" s="3"/>
      <c r="AD491" s="3"/>
      <c r="AE491" s="3"/>
      <c r="AF491" s="1"/>
      <c r="AG491" s="1"/>
      <c r="AH491" s="1"/>
      <c r="AI491" s="1"/>
      <c r="AJ491" s="1"/>
      <c r="AK491" s="1"/>
      <c r="AL491" s="1"/>
      <c r="AM491" s="86"/>
      <c r="AN491" s="1"/>
      <c r="AO491" s="1"/>
      <c r="AP491" s="1"/>
      <c r="AQ491" s="86"/>
      <c r="AR491" s="9"/>
      <c r="AS491" s="9"/>
      <c r="AT491" s="9"/>
      <c r="AU491" s="9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  <c r="BL491" s="1"/>
      <c r="BM491" s="1"/>
      <c r="BN491" s="1"/>
      <c r="BO491" s="1"/>
      <c r="BP491" s="1"/>
      <c r="BQ491" s="1"/>
      <c r="BR491" s="1"/>
      <c r="BS491" s="1"/>
      <c r="BT491" s="1"/>
      <c r="BU491" s="1"/>
      <c r="BV491" s="1"/>
      <c r="BW491" s="1"/>
      <c r="BX491" s="1"/>
      <c r="BY491" s="1"/>
      <c r="BZ491" s="1"/>
      <c r="CA491" s="1"/>
      <c r="CB491" s="1"/>
      <c r="CC491" s="1"/>
    </row>
    <row r="492" spans="1:81" ht="18.75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86"/>
      <c r="T492" s="1"/>
      <c r="U492" s="1"/>
      <c r="V492" s="89"/>
      <c r="W492" s="3"/>
      <c r="X492" s="3"/>
      <c r="Y492" s="3"/>
      <c r="Z492" s="3"/>
      <c r="AA492" s="3"/>
      <c r="AB492" s="3"/>
      <c r="AC492" s="3"/>
      <c r="AD492" s="3"/>
      <c r="AE492" s="3"/>
      <c r="AF492" s="1"/>
      <c r="AG492" s="1"/>
      <c r="AH492" s="1"/>
      <c r="AI492" s="1"/>
      <c r="AJ492" s="1"/>
      <c r="AK492" s="1"/>
      <c r="AL492" s="1"/>
      <c r="AM492" s="86"/>
      <c r="AN492" s="1"/>
      <c r="AO492" s="1"/>
      <c r="AP492" s="1"/>
      <c r="AQ492" s="86"/>
      <c r="AR492" s="9"/>
      <c r="AS492" s="9"/>
      <c r="AT492" s="9"/>
      <c r="AU492" s="9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  <c r="BL492" s="1"/>
      <c r="BM492" s="1"/>
      <c r="BN492" s="1"/>
      <c r="BO492" s="1"/>
      <c r="BP492" s="1"/>
      <c r="BQ492" s="1"/>
      <c r="BR492" s="1"/>
      <c r="BS492" s="1"/>
      <c r="BT492" s="1"/>
      <c r="BU492" s="1"/>
      <c r="BV492" s="1"/>
      <c r="BW492" s="1"/>
      <c r="BX492" s="1"/>
      <c r="BY492" s="1"/>
      <c r="BZ492" s="1"/>
      <c r="CA492" s="1"/>
      <c r="CB492" s="1"/>
      <c r="CC492" s="1"/>
    </row>
    <row r="493" spans="1:81" ht="18.75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86"/>
      <c r="T493" s="1"/>
      <c r="U493" s="1"/>
      <c r="V493" s="89"/>
      <c r="W493" s="3"/>
      <c r="X493" s="3"/>
      <c r="Y493" s="3"/>
      <c r="Z493" s="3"/>
      <c r="AA493" s="3"/>
      <c r="AB493" s="3"/>
      <c r="AC493" s="3"/>
      <c r="AD493" s="3"/>
      <c r="AE493" s="3"/>
      <c r="AF493" s="1"/>
      <c r="AG493" s="1"/>
      <c r="AH493" s="1"/>
      <c r="AI493" s="1"/>
      <c r="AJ493" s="1"/>
      <c r="AK493" s="1"/>
      <c r="AL493" s="1"/>
      <c r="AM493" s="86"/>
      <c r="AN493" s="1"/>
      <c r="AO493" s="1"/>
      <c r="AP493" s="1"/>
      <c r="AQ493" s="86"/>
      <c r="AR493" s="9"/>
      <c r="AS493" s="9"/>
      <c r="AT493" s="9"/>
      <c r="AU493" s="9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  <c r="BL493" s="1"/>
      <c r="BM493" s="1"/>
      <c r="BN493" s="1"/>
      <c r="BO493" s="1"/>
      <c r="BP493" s="1"/>
      <c r="BQ493" s="1"/>
      <c r="BR493" s="1"/>
      <c r="BS493" s="1"/>
      <c r="BT493" s="1"/>
      <c r="BU493" s="1"/>
      <c r="BV493" s="1"/>
      <c r="BW493" s="1"/>
      <c r="BX493" s="1"/>
      <c r="BY493" s="1"/>
      <c r="BZ493" s="1"/>
      <c r="CA493" s="1"/>
      <c r="CB493" s="1"/>
      <c r="CC493" s="1"/>
    </row>
    <row r="494" spans="1:81" ht="18.75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86"/>
      <c r="T494" s="1"/>
      <c r="U494" s="1"/>
      <c r="V494" s="89"/>
      <c r="W494" s="3"/>
      <c r="X494" s="3"/>
      <c r="Y494" s="3"/>
      <c r="Z494" s="3"/>
      <c r="AA494" s="3"/>
      <c r="AB494" s="3"/>
      <c r="AC494" s="3"/>
      <c r="AD494" s="3"/>
      <c r="AE494" s="3"/>
      <c r="AF494" s="1"/>
      <c r="AG494" s="1"/>
      <c r="AH494" s="1"/>
      <c r="AI494" s="1"/>
      <c r="AJ494" s="1"/>
      <c r="AK494" s="1"/>
      <c r="AL494" s="1"/>
      <c r="AM494" s="86"/>
      <c r="AN494" s="1"/>
      <c r="AO494" s="1"/>
      <c r="AP494" s="1"/>
      <c r="AQ494" s="86"/>
      <c r="AR494" s="9"/>
      <c r="AS494" s="9"/>
      <c r="AT494" s="9"/>
      <c r="AU494" s="9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  <c r="BL494" s="1"/>
      <c r="BM494" s="1"/>
      <c r="BN494" s="1"/>
      <c r="BO494" s="1"/>
      <c r="BP494" s="1"/>
      <c r="BQ494" s="1"/>
      <c r="BR494" s="1"/>
      <c r="BS494" s="1"/>
      <c r="BT494" s="1"/>
      <c r="BU494" s="1"/>
      <c r="BV494" s="1"/>
      <c r="BW494" s="1"/>
      <c r="BX494" s="1"/>
      <c r="BY494" s="1"/>
      <c r="BZ494" s="1"/>
      <c r="CA494" s="1"/>
      <c r="CB494" s="1"/>
      <c r="CC494" s="1"/>
    </row>
    <row r="495" spans="1:81" ht="18.75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86"/>
      <c r="T495" s="1"/>
      <c r="U495" s="1"/>
      <c r="V495" s="89"/>
      <c r="W495" s="3"/>
      <c r="X495" s="3"/>
      <c r="Y495" s="3"/>
      <c r="Z495" s="3"/>
      <c r="AA495" s="3"/>
      <c r="AB495" s="3"/>
      <c r="AC495" s="3"/>
      <c r="AD495" s="3"/>
      <c r="AE495" s="3"/>
      <c r="AF495" s="1"/>
      <c r="AG495" s="1"/>
      <c r="AH495" s="1"/>
      <c r="AI495" s="1"/>
      <c r="AJ495" s="1"/>
      <c r="AK495" s="1"/>
      <c r="AL495" s="1"/>
      <c r="AM495" s="86"/>
      <c r="AN495" s="1"/>
      <c r="AO495" s="1"/>
      <c r="AP495" s="1"/>
      <c r="AQ495" s="86"/>
      <c r="AR495" s="9"/>
      <c r="AS495" s="9"/>
      <c r="AT495" s="9"/>
      <c r="AU495" s="9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  <c r="BL495" s="1"/>
      <c r="BM495" s="1"/>
      <c r="BN495" s="1"/>
      <c r="BO495" s="1"/>
      <c r="BP495" s="1"/>
      <c r="BQ495" s="1"/>
      <c r="BR495" s="1"/>
      <c r="BS495" s="1"/>
      <c r="BT495" s="1"/>
      <c r="BU495" s="1"/>
      <c r="BV495" s="1"/>
      <c r="BW495" s="1"/>
      <c r="BX495" s="1"/>
      <c r="BY495" s="1"/>
      <c r="BZ495" s="1"/>
      <c r="CA495" s="1"/>
      <c r="CB495" s="1"/>
      <c r="CC495" s="1"/>
    </row>
    <row r="496" spans="1:81" ht="18.75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86"/>
      <c r="T496" s="1"/>
      <c r="U496" s="1"/>
      <c r="V496" s="89"/>
      <c r="W496" s="3"/>
      <c r="X496" s="3"/>
      <c r="Y496" s="3"/>
      <c r="Z496" s="3"/>
      <c r="AA496" s="3"/>
      <c r="AB496" s="3"/>
      <c r="AC496" s="3"/>
      <c r="AD496" s="3"/>
      <c r="AE496" s="3"/>
      <c r="AF496" s="1"/>
      <c r="AG496" s="1"/>
      <c r="AH496" s="1"/>
      <c r="AI496" s="1"/>
      <c r="AJ496" s="1"/>
      <c r="AK496" s="1"/>
      <c r="AL496" s="1"/>
      <c r="AM496" s="86"/>
      <c r="AN496" s="1"/>
      <c r="AO496" s="1"/>
      <c r="AP496" s="1"/>
      <c r="AQ496" s="86"/>
      <c r="AR496" s="9"/>
      <c r="AS496" s="9"/>
      <c r="AT496" s="9"/>
      <c r="AU496" s="9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  <c r="BL496" s="1"/>
      <c r="BM496" s="1"/>
      <c r="BN496" s="1"/>
      <c r="BO496" s="1"/>
      <c r="BP496" s="1"/>
      <c r="BQ496" s="1"/>
      <c r="BR496" s="1"/>
      <c r="BS496" s="1"/>
      <c r="BT496" s="1"/>
      <c r="BU496" s="1"/>
      <c r="BV496" s="1"/>
      <c r="BW496" s="1"/>
      <c r="BX496" s="1"/>
      <c r="BY496" s="1"/>
      <c r="BZ496" s="1"/>
      <c r="CA496" s="1"/>
      <c r="CB496" s="1"/>
      <c r="CC496" s="1"/>
    </row>
    <row r="497" spans="1:81" ht="18.75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86"/>
      <c r="T497" s="1"/>
      <c r="U497" s="1"/>
      <c r="V497" s="89"/>
      <c r="W497" s="3"/>
      <c r="X497" s="3"/>
      <c r="Y497" s="3"/>
      <c r="Z497" s="3"/>
      <c r="AA497" s="3"/>
      <c r="AB497" s="3"/>
      <c r="AC497" s="3"/>
      <c r="AD497" s="3"/>
      <c r="AE497" s="3"/>
      <c r="AF497" s="1"/>
      <c r="AG497" s="1"/>
      <c r="AH497" s="1"/>
      <c r="AI497" s="1"/>
      <c r="AJ497" s="1"/>
      <c r="AK497" s="1"/>
      <c r="AL497" s="1"/>
      <c r="AM497" s="86"/>
      <c r="AN497" s="1"/>
      <c r="AO497" s="1"/>
      <c r="AP497" s="1"/>
      <c r="AQ497" s="86"/>
      <c r="AR497" s="9"/>
      <c r="AS497" s="9"/>
      <c r="AT497" s="9"/>
      <c r="AU497" s="9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  <c r="BL497" s="1"/>
      <c r="BM497" s="1"/>
      <c r="BN497" s="1"/>
      <c r="BO497" s="1"/>
      <c r="BP497" s="1"/>
      <c r="BQ497" s="1"/>
      <c r="BR497" s="1"/>
      <c r="BS497" s="1"/>
      <c r="BT497" s="1"/>
      <c r="BU497" s="1"/>
      <c r="BV497" s="1"/>
      <c r="BW497" s="1"/>
      <c r="BX497" s="1"/>
      <c r="BY497" s="1"/>
      <c r="BZ497" s="1"/>
      <c r="CA497" s="1"/>
      <c r="CB497" s="1"/>
      <c r="CC497" s="1"/>
    </row>
    <row r="498" spans="1:81" ht="18.75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86"/>
      <c r="T498" s="1"/>
      <c r="U498" s="1"/>
      <c r="V498" s="89"/>
      <c r="W498" s="3"/>
      <c r="X498" s="3"/>
      <c r="Y498" s="3"/>
      <c r="Z498" s="3"/>
      <c r="AA498" s="3"/>
      <c r="AB498" s="3"/>
      <c r="AC498" s="3"/>
      <c r="AD498" s="3"/>
      <c r="AE498" s="3"/>
      <c r="AF498" s="1"/>
      <c r="AG498" s="1"/>
      <c r="AH498" s="1"/>
      <c r="AI498" s="1"/>
      <c r="AJ498" s="1"/>
      <c r="AK498" s="1"/>
      <c r="AL498" s="1"/>
      <c r="AM498" s="86"/>
      <c r="AN498" s="1"/>
      <c r="AO498" s="1"/>
      <c r="AP498" s="1"/>
      <c r="AQ498" s="86"/>
      <c r="AR498" s="9"/>
      <c r="AS498" s="9"/>
      <c r="AT498" s="9"/>
      <c r="AU498" s="9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  <c r="BL498" s="1"/>
      <c r="BM498" s="1"/>
      <c r="BN498" s="1"/>
      <c r="BO498" s="1"/>
      <c r="BP498" s="1"/>
      <c r="BQ498" s="1"/>
      <c r="BR498" s="1"/>
      <c r="BS498" s="1"/>
      <c r="BT498" s="1"/>
      <c r="BU498" s="1"/>
      <c r="BV498" s="1"/>
      <c r="BW498" s="1"/>
      <c r="BX498" s="1"/>
      <c r="BY498" s="1"/>
      <c r="BZ498" s="1"/>
      <c r="CA498" s="1"/>
      <c r="CB498" s="1"/>
      <c r="CC498" s="1"/>
    </row>
    <row r="499" spans="1:81" ht="18.75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86"/>
      <c r="T499" s="1"/>
      <c r="U499" s="1"/>
      <c r="V499" s="89"/>
      <c r="W499" s="3"/>
      <c r="X499" s="3"/>
      <c r="Y499" s="3"/>
      <c r="Z499" s="3"/>
      <c r="AA499" s="3"/>
      <c r="AB499" s="3"/>
      <c r="AC499" s="3"/>
      <c r="AD499" s="3"/>
      <c r="AE499" s="3"/>
      <c r="AF499" s="1"/>
      <c r="AG499" s="1"/>
      <c r="AH499" s="1"/>
      <c r="AI499" s="1"/>
      <c r="AJ499" s="1"/>
      <c r="AK499" s="1"/>
      <c r="AL499" s="1"/>
      <c r="AM499" s="86"/>
      <c r="AN499" s="1"/>
      <c r="AO499" s="1"/>
      <c r="AP499" s="1"/>
      <c r="AQ499" s="86"/>
      <c r="AR499" s="9"/>
      <c r="AS499" s="9"/>
      <c r="AT499" s="9"/>
      <c r="AU499" s="9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  <c r="BL499" s="1"/>
      <c r="BM499" s="1"/>
      <c r="BN499" s="1"/>
      <c r="BO499" s="1"/>
      <c r="BP499" s="1"/>
      <c r="BQ499" s="1"/>
      <c r="BR499" s="1"/>
      <c r="BS499" s="1"/>
      <c r="BT499" s="1"/>
      <c r="BU499" s="1"/>
      <c r="BV499" s="1"/>
      <c r="BW499" s="1"/>
      <c r="BX499" s="1"/>
      <c r="BY499" s="1"/>
      <c r="BZ499" s="1"/>
      <c r="CA499" s="1"/>
      <c r="CB499" s="1"/>
      <c r="CC499" s="1"/>
    </row>
    <row r="500" spans="1:81" ht="18.75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86"/>
      <c r="T500" s="1"/>
      <c r="U500" s="1"/>
      <c r="V500" s="89"/>
      <c r="W500" s="3"/>
      <c r="X500" s="3"/>
      <c r="Y500" s="3"/>
      <c r="Z500" s="3"/>
      <c r="AA500" s="3"/>
      <c r="AB500" s="3"/>
      <c r="AC500" s="3"/>
      <c r="AD500" s="3"/>
      <c r="AE500" s="3"/>
      <c r="AF500" s="1"/>
      <c r="AG500" s="1"/>
      <c r="AH500" s="1"/>
      <c r="AI500" s="1"/>
      <c r="AJ500" s="1"/>
      <c r="AK500" s="1"/>
      <c r="AL500" s="1"/>
      <c r="AM500" s="86"/>
      <c r="AN500" s="1"/>
      <c r="AO500" s="1"/>
      <c r="AP500" s="1"/>
      <c r="AQ500" s="86"/>
      <c r="AR500" s="9"/>
      <c r="AS500" s="9"/>
      <c r="AT500" s="9"/>
      <c r="AU500" s="9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  <c r="BL500" s="1"/>
      <c r="BM500" s="1"/>
      <c r="BN500" s="1"/>
      <c r="BO500" s="1"/>
      <c r="BP500" s="1"/>
      <c r="BQ500" s="1"/>
      <c r="BR500" s="1"/>
      <c r="BS500" s="1"/>
      <c r="BT500" s="1"/>
      <c r="BU500" s="1"/>
      <c r="BV500" s="1"/>
      <c r="BW500" s="1"/>
      <c r="BX500" s="1"/>
      <c r="BY500" s="1"/>
      <c r="BZ500" s="1"/>
      <c r="CA500" s="1"/>
      <c r="CB500" s="1"/>
      <c r="CC500" s="1"/>
    </row>
    <row r="501" spans="1:81" ht="18.75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86"/>
      <c r="T501" s="1"/>
      <c r="U501" s="1"/>
      <c r="V501" s="89"/>
      <c r="W501" s="3"/>
      <c r="X501" s="3"/>
      <c r="Y501" s="3"/>
      <c r="Z501" s="3"/>
      <c r="AA501" s="3"/>
      <c r="AB501" s="3"/>
      <c r="AC501" s="3"/>
      <c r="AD501" s="3"/>
      <c r="AE501" s="3"/>
      <c r="AF501" s="1"/>
      <c r="AG501" s="1"/>
      <c r="AH501" s="1"/>
      <c r="AI501" s="1"/>
      <c r="AJ501" s="1"/>
      <c r="AK501" s="1"/>
      <c r="AL501" s="1"/>
      <c r="AM501" s="86"/>
      <c r="AN501" s="1"/>
      <c r="AO501" s="1"/>
      <c r="AP501" s="1"/>
      <c r="AQ501" s="86"/>
      <c r="AR501" s="9"/>
      <c r="AS501" s="9"/>
      <c r="AT501" s="9"/>
      <c r="AU501" s="9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  <c r="BL501" s="1"/>
      <c r="BM501" s="1"/>
      <c r="BN501" s="1"/>
      <c r="BO501" s="1"/>
      <c r="BP501" s="1"/>
      <c r="BQ501" s="1"/>
      <c r="BR501" s="1"/>
      <c r="BS501" s="1"/>
      <c r="BT501" s="1"/>
      <c r="BU501" s="1"/>
      <c r="BV501" s="1"/>
      <c r="BW501" s="1"/>
      <c r="BX501" s="1"/>
      <c r="BY501" s="1"/>
      <c r="BZ501" s="1"/>
      <c r="CA501" s="1"/>
      <c r="CB501" s="1"/>
      <c r="CC501" s="1"/>
    </row>
    <row r="502" spans="1:81" ht="18.75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86"/>
      <c r="T502" s="1"/>
      <c r="U502" s="1"/>
      <c r="V502" s="89"/>
      <c r="W502" s="3"/>
      <c r="X502" s="3"/>
      <c r="Y502" s="3"/>
      <c r="Z502" s="3"/>
      <c r="AA502" s="3"/>
      <c r="AB502" s="3"/>
      <c r="AC502" s="3"/>
      <c r="AD502" s="3"/>
      <c r="AE502" s="3"/>
      <c r="AF502" s="1"/>
      <c r="AG502" s="1"/>
      <c r="AH502" s="1"/>
      <c r="AI502" s="1"/>
      <c r="AJ502" s="1"/>
      <c r="AK502" s="1"/>
      <c r="AL502" s="1"/>
      <c r="AM502" s="86"/>
      <c r="AN502" s="1"/>
      <c r="AO502" s="1"/>
      <c r="AP502" s="1"/>
      <c r="AQ502" s="86"/>
      <c r="AR502" s="9"/>
      <c r="AS502" s="9"/>
      <c r="AT502" s="9"/>
      <c r="AU502" s="9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  <c r="BL502" s="1"/>
      <c r="BM502" s="1"/>
      <c r="BN502" s="1"/>
      <c r="BO502" s="1"/>
      <c r="BP502" s="1"/>
      <c r="BQ502" s="1"/>
      <c r="BR502" s="1"/>
      <c r="BS502" s="1"/>
      <c r="BT502" s="1"/>
      <c r="BU502" s="1"/>
      <c r="BV502" s="1"/>
      <c r="BW502" s="1"/>
      <c r="BX502" s="1"/>
      <c r="BY502" s="1"/>
      <c r="BZ502" s="1"/>
      <c r="CA502" s="1"/>
      <c r="CB502" s="1"/>
      <c r="CC502" s="1"/>
    </row>
    <row r="503" spans="1:81" ht="18.75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86"/>
      <c r="T503" s="1"/>
      <c r="U503" s="1"/>
      <c r="V503" s="89"/>
      <c r="W503" s="3"/>
      <c r="X503" s="3"/>
      <c r="Y503" s="3"/>
      <c r="Z503" s="3"/>
      <c r="AA503" s="3"/>
      <c r="AB503" s="3"/>
      <c r="AC503" s="3"/>
      <c r="AD503" s="3"/>
      <c r="AE503" s="3"/>
      <c r="AF503" s="1"/>
      <c r="AG503" s="1"/>
      <c r="AH503" s="1"/>
      <c r="AI503" s="1"/>
      <c r="AJ503" s="1"/>
      <c r="AK503" s="1"/>
      <c r="AL503" s="1"/>
      <c r="AM503" s="86"/>
      <c r="AN503" s="1"/>
      <c r="AO503" s="1"/>
      <c r="AP503" s="1"/>
      <c r="AQ503" s="86"/>
      <c r="AR503" s="9"/>
      <c r="AS503" s="9"/>
      <c r="AT503" s="9"/>
      <c r="AU503" s="9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  <c r="BL503" s="1"/>
      <c r="BM503" s="1"/>
      <c r="BN503" s="1"/>
      <c r="BO503" s="1"/>
      <c r="BP503" s="1"/>
      <c r="BQ503" s="1"/>
      <c r="BR503" s="1"/>
      <c r="BS503" s="1"/>
      <c r="BT503" s="1"/>
      <c r="BU503" s="1"/>
      <c r="BV503" s="1"/>
      <c r="BW503" s="1"/>
      <c r="BX503" s="1"/>
      <c r="BY503" s="1"/>
      <c r="BZ503" s="1"/>
      <c r="CA503" s="1"/>
      <c r="CB503" s="1"/>
      <c r="CC503" s="1"/>
    </row>
    <row r="504" spans="1:81" ht="18.75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86"/>
      <c r="T504" s="1"/>
      <c r="U504" s="1"/>
      <c r="V504" s="89"/>
      <c r="W504" s="3"/>
      <c r="X504" s="3"/>
      <c r="Y504" s="3"/>
      <c r="Z504" s="3"/>
      <c r="AA504" s="3"/>
      <c r="AB504" s="3"/>
      <c r="AC504" s="3"/>
      <c r="AD504" s="3"/>
      <c r="AE504" s="3"/>
      <c r="AF504" s="1"/>
      <c r="AG504" s="1"/>
      <c r="AH504" s="1"/>
      <c r="AI504" s="1"/>
      <c r="AJ504" s="1"/>
      <c r="AK504" s="1"/>
      <c r="AL504" s="1"/>
      <c r="AM504" s="86"/>
      <c r="AN504" s="1"/>
      <c r="AO504" s="1"/>
      <c r="AP504" s="1"/>
      <c r="AQ504" s="86"/>
      <c r="AR504" s="9"/>
      <c r="AS504" s="9"/>
      <c r="AT504" s="9"/>
      <c r="AU504" s="9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  <c r="BL504" s="1"/>
      <c r="BM504" s="1"/>
      <c r="BN504" s="1"/>
      <c r="BO504" s="1"/>
      <c r="BP504" s="1"/>
      <c r="BQ504" s="1"/>
      <c r="BR504" s="1"/>
      <c r="BS504" s="1"/>
      <c r="BT504" s="1"/>
      <c r="BU504" s="1"/>
      <c r="BV504" s="1"/>
      <c r="BW504" s="1"/>
      <c r="BX504" s="1"/>
      <c r="BY504" s="1"/>
      <c r="BZ504" s="1"/>
      <c r="CA504" s="1"/>
      <c r="CB504" s="1"/>
      <c r="CC504" s="1"/>
    </row>
    <row r="505" spans="1:81" ht="18.75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86"/>
      <c r="T505" s="1"/>
      <c r="U505" s="1"/>
      <c r="V505" s="89"/>
      <c r="W505" s="3"/>
      <c r="X505" s="3"/>
      <c r="Y505" s="3"/>
      <c r="Z505" s="3"/>
      <c r="AA505" s="3"/>
      <c r="AB505" s="3"/>
      <c r="AC505" s="3"/>
      <c r="AD505" s="3"/>
      <c r="AE505" s="3"/>
      <c r="AF505" s="1"/>
      <c r="AG505" s="1"/>
      <c r="AH505" s="1"/>
      <c r="AI505" s="1"/>
      <c r="AJ505" s="1"/>
      <c r="AK505" s="1"/>
      <c r="AL505" s="1"/>
      <c r="AM505" s="86"/>
      <c r="AN505" s="1"/>
      <c r="AO505" s="1"/>
      <c r="AP505" s="1"/>
      <c r="AQ505" s="86"/>
      <c r="AR505" s="9"/>
      <c r="AS505" s="9"/>
      <c r="AT505" s="9"/>
      <c r="AU505" s="9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  <c r="BL505" s="1"/>
      <c r="BM505" s="1"/>
      <c r="BN505" s="1"/>
      <c r="BO505" s="1"/>
      <c r="BP505" s="1"/>
      <c r="BQ505" s="1"/>
      <c r="BR505" s="1"/>
      <c r="BS505" s="1"/>
      <c r="BT505" s="1"/>
      <c r="BU505" s="1"/>
      <c r="BV505" s="1"/>
      <c r="BW505" s="1"/>
      <c r="BX505" s="1"/>
      <c r="BY505" s="1"/>
      <c r="BZ505" s="1"/>
      <c r="CA505" s="1"/>
      <c r="CB505" s="1"/>
      <c r="CC505" s="1"/>
    </row>
    <row r="506" spans="1:81" ht="18.75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86"/>
      <c r="T506" s="1"/>
      <c r="U506" s="1"/>
      <c r="V506" s="89"/>
      <c r="W506" s="3"/>
      <c r="X506" s="3"/>
      <c r="Y506" s="3"/>
      <c r="Z506" s="3"/>
      <c r="AA506" s="3"/>
      <c r="AB506" s="3"/>
      <c r="AC506" s="3"/>
      <c r="AD506" s="3"/>
      <c r="AE506" s="3"/>
      <c r="AF506" s="1"/>
      <c r="AG506" s="1"/>
      <c r="AH506" s="1"/>
      <c r="AI506" s="1"/>
      <c r="AJ506" s="1"/>
      <c r="AK506" s="1"/>
      <c r="AL506" s="1"/>
      <c r="AM506" s="86"/>
      <c r="AN506" s="1"/>
      <c r="AO506" s="1"/>
      <c r="AP506" s="1"/>
      <c r="AQ506" s="86"/>
      <c r="AR506" s="9"/>
      <c r="AS506" s="9"/>
      <c r="AT506" s="9"/>
      <c r="AU506" s="9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  <c r="BL506" s="1"/>
      <c r="BM506" s="1"/>
      <c r="BN506" s="1"/>
      <c r="BO506" s="1"/>
      <c r="BP506" s="1"/>
      <c r="BQ506" s="1"/>
      <c r="BR506" s="1"/>
      <c r="BS506" s="1"/>
      <c r="BT506" s="1"/>
      <c r="BU506" s="1"/>
      <c r="BV506" s="1"/>
      <c r="BW506" s="1"/>
      <c r="BX506" s="1"/>
      <c r="BY506" s="1"/>
      <c r="BZ506" s="1"/>
      <c r="CA506" s="1"/>
      <c r="CB506" s="1"/>
      <c r="CC506" s="1"/>
    </row>
    <row r="507" spans="1:81" ht="18.75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86"/>
      <c r="T507" s="1"/>
      <c r="U507" s="1"/>
      <c r="V507" s="89"/>
      <c r="W507" s="3"/>
      <c r="X507" s="3"/>
      <c r="Y507" s="3"/>
      <c r="Z507" s="3"/>
      <c r="AA507" s="3"/>
      <c r="AB507" s="3"/>
      <c r="AC507" s="3"/>
      <c r="AD507" s="3"/>
      <c r="AE507" s="3"/>
      <c r="AF507" s="1"/>
      <c r="AG507" s="1"/>
      <c r="AH507" s="1"/>
      <c r="AI507" s="1"/>
      <c r="AJ507" s="1"/>
      <c r="AK507" s="1"/>
      <c r="AL507" s="1"/>
      <c r="AM507" s="86"/>
      <c r="AN507" s="1"/>
      <c r="AO507" s="1"/>
      <c r="AP507" s="1"/>
      <c r="AQ507" s="86"/>
      <c r="AR507" s="9"/>
      <c r="AS507" s="9"/>
      <c r="AT507" s="9"/>
      <c r="AU507" s="9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  <c r="BL507" s="1"/>
      <c r="BM507" s="1"/>
      <c r="BN507" s="1"/>
      <c r="BO507" s="1"/>
      <c r="BP507" s="1"/>
      <c r="BQ507" s="1"/>
      <c r="BR507" s="1"/>
      <c r="BS507" s="1"/>
      <c r="BT507" s="1"/>
      <c r="BU507" s="1"/>
      <c r="BV507" s="1"/>
      <c r="BW507" s="1"/>
      <c r="BX507" s="1"/>
      <c r="BY507" s="1"/>
      <c r="BZ507" s="1"/>
      <c r="CA507" s="1"/>
      <c r="CB507" s="1"/>
      <c r="CC507" s="1"/>
    </row>
    <row r="508" spans="1:81" ht="18.75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86"/>
      <c r="T508" s="1"/>
      <c r="U508" s="1"/>
      <c r="V508" s="89"/>
      <c r="W508" s="3"/>
      <c r="X508" s="3"/>
      <c r="Y508" s="3"/>
      <c r="Z508" s="3"/>
      <c r="AA508" s="3"/>
      <c r="AB508" s="3"/>
      <c r="AC508" s="3"/>
      <c r="AD508" s="3"/>
      <c r="AE508" s="3"/>
      <c r="AF508" s="1"/>
      <c r="AG508" s="1"/>
      <c r="AH508" s="1"/>
      <c r="AI508" s="1"/>
      <c r="AJ508" s="1"/>
      <c r="AK508" s="1"/>
      <c r="AL508" s="1"/>
      <c r="AM508" s="86"/>
      <c r="AN508" s="1"/>
      <c r="AO508" s="1"/>
      <c r="AP508" s="1"/>
      <c r="AQ508" s="86"/>
      <c r="AR508" s="9"/>
      <c r="AS508" s="9"/>
      <c r="AT508" s="9"/>
      <c r="AU508" s="9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  <c r="BL508" s="1"/>
      <c r="BM508" s="1"/>
      <c r="BN508" s="1"/>
      <c r="BO508" s="1"/>
      <c r="BP508" s="1"/>
      <c r="BQ508" s="1"/>
      <c r="BR508" s="1"/>
      <c r="BS508" s="1"/>
      <c r="BT508" s="1"/>
      <c r="BU508" s="1"/>
      <c r="BV508" s="1"/>
      <c r="BW508" s="1"/>
      <c r="BX508" s="1"/>
      <c r="BY508" s="1"/>
      <c r="BZ508" s="1"/>
      <c r="CA508" s="1"/>
      <c r="CB508" s="1"/>
      <c r="CC508" s="1"/>
    </row>
    <row r="509" spans="1:81" ht="18.75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86"/>
      <c r="T509" s="1"/>
      <c r="U509" s="1"/>
      <c r="V509" s="89"/>
      <c r="W509" s="3"/>
      <c r="X509" s="3"/>
      <c r="Y509" s="3"/>
      <c r="Z509" s="3"/>
      <c r="AA509" s="3"/>
      <c r="AB509" s="3"/>
      <c r="AC509" s="3"/>
      <c r="AD509" s="3"/>
      <c r="AE509" s="3"/>
      <c r="AF509" s="1"/>
      <c r="AG509" s="1"/>
      <c r="AH509" s="1"/>
      <c r="AI509" s="1"/>
      <c r="AJ509" s="1"/>
      <c r="AK509" s="1"/>
      <c r="AL509" s="1"/>
      <c r="AM509" s="86"/>
      <c r="AN509" s="1"/>
      <c r="AO509" s="1"/>
      <c r="AP509" s="1"/>
      <c r="AQ509" s="86"/>
      <c r="AR509" s="9"/>
      <c r="AS509" s="9"/>
      <c r="AT509" s="9"/>
      <c r="AU509" s="9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  <c r="BL509" s="1"/>
      <c r="BM509" s="1"/>
      <c r="BN509" s="1"/>
      <c r="BO509" s="1"/>
      <c r="BP509" s="1"/>
      <c r="BQ509" s="1"/>
      <c r="BR509" s="1"/>
      <c r="BS509" s="1"/>
      <c r="BT509" s="1"/>
      <c r="BU509" s="1"/>
      <c r="BV509" s="1"/>
      <c r="BW509" s="1"/>
      <c r="BX509" s="1"/>
      <c r="BY509" s="1"/>
      <c r="BZ509" s="1"/>
      <c r="CA509" s="1"/>
      <c r="CB509" s="1"/>
      <c r="CC509" s="1"/>
    </row>
    <row r="510" spans="1:81" ht="18.75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86"/>
      <c r="T510" s="1"/>
      <c r="U510" s="1"/>
      <c r="V510" s="89"/>
      <c r="W510" s="3"/>
      <c r="X510" s="3"/>
      <c r="Y510" s="3"/>
      <c r="Z510" s="3"/>
      <c r="AA510" s="3"/>
      <c r="AB510" s="3"/>
      <c r="AC510" s="3"/>
      <c r="AD510" s="3"/>
      <c r="AE510" s="3"/>
      <c r="AF510" s="1"/>
      <c r="AG510" s="1"/>
      <c r="AH510" s="1"/>
      <c r="AI510" s="1"/>
      <c r="AJ510" s="1"/>
      <c r="AK510" s="1"/>
      <c r="AL510" s="1"/>
      <c r="AM510" s="86"/>
      <c r="AN510" s="1"/>
      <c r="AO510" s="1"/>
      <c r="AP510" s="1"/>
      <c r="AQ510" s="86"/>
      <c r="AR510" s="9"/>
      <c r="AS510" s="9"/>
      <c r="AT510" s="9"/>
      <c r="AU510" s="9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  <c r="BL510" s="1"/>
      <c r="BM510" s="1"/>
      <c r="BN510" s="1"/>
      <c r="BO510" s="1"/>
      <c r="BP510" s="1"/>
      <c r="BQ510" s="1"/>
      <c r="BR510" s="1"/>
      <c r="BS510" s="1"/>
      <c r="BT510" s="1"/>
      <c r="BU510" s="1"/>
      <c r="BV510" s="1"/>
      <c r="BW510" s="1"/>
      <c r="BX510" s="1"/>
      <c r="BY510" s="1"/>
      <c r="BZ510" s="1"/>
      <c r="CA510" s="1"/>
      <c r="CB510" s="1"/>
      <c r="CC510" s="1"/>
    </row>
    <row r="511" spans="1:81" ht="18.75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86"/>
      <c r="T511" s="1"/>
      <c r="U511" s="1"/>
      <c r="V511" s="89"/>
      <c r="W511" s="3"/>
      <c r="X511" s="3"/>
      <c r="Y511" s="3"/>
      <c r="Z511" s="3"/>
      <c r="AA511" s="3"/>
      <c r="AB511" s="3"/>
      <c r="AC511" s="3"/>
      <c r="AD511" s="3"/>
      <c r="AE511" s="3"/>
      <c r="AF511" s="1"/>
      <c r="AG511" s="1"/>
      <c r="AH511" s="1"/>
      <c r="AI511" s="1"/>
      <c r="AJ511" s="1"/>
      <c r="AK511" s="1"/>
      <c r="AL511" s="1"/>
      <c r="AM511" s="86"/>
      <c r="AN511" s="1"/>
      <c r="AO511" s="1"/>
      <c r="AP511" s="1"/>
      <c r="AQ511" s="86"/>
      <c r="AR511" s="9"/>
      <c r="AS511" s="9"/>
      <c r="AT511" s="9"/>
      <c r="AU511" s="9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  <c r="BL511" s="1"/>
      <c r="BM511" s="1"/>
      <c r="BN511" s="1"/>
      <c r="BO511" s="1"/>
      <c r="BP511" s="1"/>
      <c r="BQ511" s="1"/>
      <c r="BR511" s="1"/>
      <c r="BS511" s="1"/>
      <c r="BT511" s="1"/>
      <c r="BU511" s="1"/>
      <c r="BV511" s="1"/>
      <c r="BW511" s="1"/>
      <c r="BX511" s="1"/>
      <c r="BY511" s="1"/>
      <c r="BZ511" s="1"/>
      <c r="CA511" s="1"/>
      <c r="CB511" s="1"/>
      <c r="CC511" s="1"/>
    </row>
    <row r="512" spans="1:81" ht="18.75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86"/>
      <c r="T512" s="1"/>
      <c r="U512" s="1"/>
      <c r="V512" s="89"/>
      <c r="W512" s="3"/>
      <c r="X512" s="3"/>
      <c r="Y512" s="3"/>
      <c r="Z512" s="3"/>
      <c r="AA512" s="3"/>
      <c r="AB512" s="3"/>
      <c r="AC512" s="3"/>
      <c r="AD512" s="3"/>
      <c r="AE512" s="3"/>
      <c r="AF512" s="1"/>
      <c r="AG512" s="1"/>
      <c r="AH512" s="1"/>
      <c r="AI512" s="1"/>
      <c r="AJ512" s="1"/>
      <c r="AK512" s="1"/>
      <c r="AL512" s="1"/>
      <c r="AM512" s="86"/>
      <c r="AN512" s="1"/>
      <c r="AO512" s="1"/>
      <c r="AP512" s="1"/>
      <c r="AQ512" s="86"/>
      <c r="AR512" s="9"/>
      <c r="AS512" s="9"/>
      <c r="AT512" s="9"/>
      <c r="AU512" s="9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  <c r="BL512" s="1"/>
      <c r="BM512" s="1"/>
      <c r="BN512" s="1"/>
      <c r="BO512" s="1"/>
      <c r="BP512" s="1"/>
      <c r="BQ512" s="1"/>
      <c r="BR512" s="1"/>
      <c r="BS512" s="1"/>
      <c r="BT512" s="1"/>
      <c r="BU512" s="1"/>
      <c r="BV512" s="1"/>
      <c r="BW512" s="1"/>
      <c r="BX512" s="1"/>
      <c r="BY512" s="1"/>
      <c r="BZ512" s="1"/>
      <c r="CA512" s="1"/>
      <c r="CB512" s="1"/>
      <c r="CC512" s="1"/>
    </row>
    <row r="513" spans="1:81" ht="18.75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86"/>
      <c r="T513" s="1"/>
      <c r="U513" s="1"/>
      <c r="V513" s="89"/>
      <c r="W513" s="3"/>
      <c r="X513" s="3"/>
      <c r="Y513" s="3"/>
      <c r="Z513" s="3"/>
      <c r="AA513" s="3"/>
      <c r="AB513" s="3"/>
      <c r="AC513" s="3"/>
      <c r="AD513" s="3"/>
      <c r="AE513" s="3"/>
      <c r="AF513" s="1"/>
      <c r="AG513" s="1"/>
      <c r="AH513" s="1"/>
      <c r="AI513" s="1"/>
      <c r="AJ513" s="1"/>
      <c r="AK513" s="1"/>
      <c r="AL513" s="1"/>
      <c r="AM513" s="86"/>
      <c r="AN513" s="1"/>
      <c r="AO513" s="1"/>
      <c r="AP513" s="1"/>
      <c r="AQ513" s="86"/>
      <c r="AR513" s="9"/>
      <c r="AS513" s="9"/>
      <c r="AT513" s="9"/>
      <c r="AU513" s="9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  <c r="BL513" s="1"/>
      <c r="BM513" s="1"/>
      <c r="BN513" s="1"/>
      <c r="BO513" s="1"/>
      <c r="BP513" s="1"/>
      <c r="BQ513" s="1"/>
      <c r="BR513" s="1"/>
      <c r="BS513" s="1"/>
      <c r="BT513" s="1"/>
      <c r="BU513" s="1"/>
      <c r="BV513" s="1"/>
      <c r="BW513" s="1"/>
      <c r="BX513" s="1"/>
      <c r="BY513" s="1"/>
      <c r="BZ513" s="1"/>
      <c r="CA513" s="1"/>
      <c r="CB513" s="1"/>
      <c r="CC513" s="1"/>
    </row>
    <row r="514" spans="1:81" ht="18.75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86"/>
      <c r="T514" s="1"/>
      <c r="U514" s="1"/>
      <c r="V514" s="89"/>
      <c r="W514" s="3"/>
      <c r="X514" s="3"/>
      <c r="Y514" s="3"/>
      <c r="Z514" s="3"/>
      <c r="AA514" s="3"/>
      <c r="AB514" s="3"/>
      <c r="AC514" s="3"/>
      <c r="AD514" s="3"/>
      <c r="AE514" s="3"/>
      <c r="AF514" s="1"/>
      <c r="AG514" s="1"/>
      <c r="AH514" s="1"/>
      <c r="AI514" s="1"/>
      <c r="AJ514" s="1"/>
      <c r="AK514" s="1"/>
      <c r="AL514" s="1"/>
      <c r="AM514" s="86"/>
      <c r="AN514" s="1"/>
      <c r="AO514" s="1"/>
      <c r="AP514" s="1"/>
      <c r="AQ514" s="86"/>
      <c r="AR514" s="9"/>
      <c r="AS514" s="9"/>
      <c r="AT514" s="9"/>
      <c r="AU514" s="9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  <c r="BL514" s="1"/>
      <c r="BM514" s="1"/>
      <c r="BN514" s="1"/>
      <c r="BO514" s="1"/>
      <c r="BP514" s="1"/>
      <c r="BQ514" s="1"/>
      <c r="BR514" s="1"/>
      <c r="BS514" s="1"/>
      <c r="BT514" s="1"/>
      <c r="BU514" s="1"/>
      <c r="BV514" s="1"/>
      <c r="BW514" s="1"/>
      <c r="BX514" s="1"/>
      <c r="BY514" s="1"/>
      <c r="BZ514" s="1"/>
      <c r="CA514" s="1"/>
      <c r="CB514" s="1"/>
      <c r="CC514" s="1"/>
    </row>
    <row r="515" spans="1:81" ht="18.75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86"/>
      <c r="T515" s="1"/>
      <c r="U515" s="1"/>
      <c r="V515" s="89"/>
      <c r="W515" s="3"/>
      <c r="X515" s="3"/>
      <c r="Y515" s="3"/>
      <c r="Z515" s="3"/>
      <c r="AA515" s="3"/>
      <c r="AB515" s="3"/>
      <c r="AC515" s="3"/>
      <c r="AD515" s="3"/>
      <c r="AE515" s="3"/>
      <c r="AF515" s="1"/>
      <c r="AG515" s="1"/>
      <c r="AH515" s="1"/>
      <c r="AI515" s="1"/>
      <c r="AJ515" s="1"/>
      <c r="AK515" s="1"/>
      <c r="AL515" s="1"/>
      <c r="AM515" s="86"/>
      <c r="AN515" s="1"/>
      <c r="AO515" s="1"/>
      <c r="AP515" s="1"/>
      <c r="AQ515" s="86"/>
      <c r="AR515" s="9"/>
      <c r="AS515" s="9"/>
      <c r="AT515" s="9"/>
      <c r="AU515" s="9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  <c r="BL515" s="1"/>
      <c r="BM515" s="1"/>
      <c r="BN515" s="1"/>
      <c r="BO515" s="1"/>
      <c r="BP515" s="1"/>
      <c r="BQ515" s="1"/>
      <c r="BR515" s="1"/>
      <c r="BS515" s="1"/>
      <c r="BT515" s="1"/>
      <c r="BU515" s="1"/>
      <c r="BV515" s="1"/>
      <c r="BW515" s="1"/>
      <c r="BX515" s="1"/>
      <c r="BY515" s="1"/>
      <c r="BZ515" s="1"/>
      <c r="CA515" s="1"/>
      <c r="CB515" s="1"/>
      <c r="CC515" s="1"/>
    </row>
    <row r="516" spans="1:81" ht="18.75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86"/>
      <c r="T516" s="1"/>
      <c r="U516" s="1"/>
      <c r="V516" s="89"/>
      <c r="W516" s="3"/>
      <c r="X516" s="3"/>
      <c r="Y516" s="3"/>
      <c r="Z516" s="3"/>
      <c r="AA516" s="3"/>
      <c r="AB516" s="3"/>
      <c r="AC516" s="3"/>
      <c r="AD516" s="3"/>
      <c r="AE516" s="3"/>
      <c r="AF516" s="1"/>
      <c r="AG516" s="1"/>
      <c r="AH516" s="1"/>
      <c r="AI516" s="1"/>
      <c r="AJ516" s="1"/>
      <c r="AK516" s="1"/>
      <c r="AL516" s="1"/>
      <c r="AM516" s="86"/>
      <c r="AN516" s="1"/>
      <c r="AO516" s="1"/>
      <c r="AP516" s="1"/>
      <c r="AQ516" s="86"/>
      <c r="AR516" s="9"/>
      <c r="AS516" s="9"/>
      <c r="AT516" s="9"/>
      <c r="AU516" s="9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  <c r="BL516" s="1"/>
      <c r="BM516" s="1"/>
      <c r="BN516" s="1"/>
      <c r="BO516" s="1"/>
      <c r="BP516" s="1"/>
      <c r="BQ516" s="1"/>
      <c r="BR516" s="1"/>
      <c r="BS516" s="1"/>
      <c r="BT516" s="1"/>
      <c r="BU516" s="1"/>
      <c r="BV516" s="1"/>
      <c r="BW516" s="1"/>
      <c r="BX516" s="1"/>
      <c r="BY516" s="1"/>
      <c r="BZ516" s="1"/>
      <c r="CA516" s="1"/>
      <c r="CB516" s="1"/>
      <c r="CC516" s="1"/>
    </row>
    <row r="517" spans="1:81" ht="18.75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86"/>
      <c r="T517" s="1"/>
      <c r="U517" s="1"/>
      <c r="V517" s="89"/>
      <c r="W517" s="3"/>
      <c r="X517" s="3"/>
      <c r="Y517" s="3"/>
      <c r="Z517" s="3"/>
      <c r="AA517" s="3"/>
      <c r="AB517" s="3"/>
      <c r="AC517" s="3"/>
      <c r="AD517" s="3"/>
      <c r="AE517" s="3"/>
      <c r="AF517" s="1"/>
      <c r="AG517" s="1"/>
      <c r="AH517" s="1"/>
      <c r="AI517" s="1"/>
      <c r="AJ517" s="1"/>
      <c r="AK517" s="1"/>
      <c r="AL517" s="1"/>
      <c r="AM517" s="86"/>
      <c r="AN517" s="1"/>
      <c r="AO517" s="1"/>
      <c r="AP517" s="1"/>
      <c r="AQ517" s="86"/>
      <c r="AR517" s="9"/>
      <c r="AS517" s="9"/>
      <c r="AT517" s="9"/>
      <c r="AU517" s="9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  <c r="BL517" s="1"/>
      <c r="BM517" s="1"/>
      <c r="BN517" s="1"/>
      <c r="BO517" s="1"/>
      <c r="BP517" s="1"/>
      <c r="BQ517" s="1"/>
      <c r="BR517" s="1"/>
      <c r="BS517" s="1"/>
      <c r="BT517" s="1"/>
      <c r="BU517" s="1"/>
      <c r="BV517" s="1"/>
      <c r="BW517" s="1"/>
      <c r="BX517" s="1"/>
      <c r="BY517" s="1"/>
      <c r="BZ517" s="1"/>
      <c r="CA517" s="1"/>
      <c r="CB517" s="1"/>
      <c r="CC517" s="1"/>
    </row>
    <row r="518" spans="1:81" ht="18.75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86"/>
      <c r="T518" s="1"/>
      <c r="U518" s="1"/>
      <c r="V518" s="89"/>
      <c r="W518" s="3"/>
      <c r="X518" s="3"/>
      <c r="Y518" s="3"/>
      <c r="Z518" s="3"/>
      <c r="AA518" s="3"/>
      <c r="AB518" s="3"/>
      <c r="AC518" s="3"/>
      <c r="AD518" s="3"/>
      <c r="AE518" s="3"/>
      <c r="AF518" s="1"/>
      <c r="AG518" s="1"/>
      <c r="AH518" s="1"/>
      <c r="AI518" s="1"/>
      <c r="AJ518" s="1"/>
      <c r="AK518" s="1"/>
      <c r="AL518" s="1"/>
      <c r="AM518" s="86"/>
      <c r="AN518" s="1"/>
      <c r="AO518" s="1"/>
      <c r="AP518" s="1"/>
      <c r="AQ518" s="86"/>
      <c r="AR518" s="9"/>
      <c r="AS518" s="9"/>
      <c r="AT518" s="9"/>
      <c r="AU518" s="9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  <c r="BL518" s="1"/>
      <c r="BM518" s="1"/>
      <c r="BN518" s="1"/>
      <c r="BO518" s="1"/>
      <c r="BP518" s="1"/>
      <c r="BQ518" s="1"/>
      <c r="BR518" s="1"/>
      <c r="BS518" s="1"/>
      <c r="BT518" s="1"/>
      <c r="BU518" s="1"/>
      <c r="BV518" s="1"/>
      <c r="BW518" s="1"/>
      <c r="BX518" s="1"/>
      <c r="BY518" s="1"/>
      <c r="BZ518" s="1"/>
      <c r="CA518" s="1"/>
      <c r="CB518" s="1"/>
      <c r="CC518" s="1"/>
    </row>
    <row r="519" spans="1:81" ht="18.75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86"/>
      <c r="T519" s="1"/>
      <c r="U519" s="1"/>
      <c r="V519" s="89"/>
      <c r="W519" s="3"/>
      <c r="X519" s="3"/>
      <c r="Y519" s="3"/>
      <c r="Z519" s="3"/>
      <c r="AA519" s="3"/>
      <c r="AB519" s="3"/>
      <c r="AC519" s="3"/>
      <c r="AD519" s="3"/>
      <c r="AE519" s="3"/>
      <c r="AF519" s="1"/>
      <c r="AG519" s="1"/>
      <c r="AH519" s="1"/>
      <c r="AI519" s="1"/>
      <c r="AJ519" s="1"/>
      <c r="AK519" s="1"/>
      <c r="AL519" s="1"/>
      <c r="AM519" s="86"/>
      <c r="AN519" s="1"/>
      <c r="AO519" s="1"/>
      <c r="AP519" s="1"/>
      <c r="AQ519" s="86"/>
      <c r="AR519" s="9"/>
      <c r="AS519" s="9"/>
      <c r="AT519" s="9"/>
      <c r="AU519" s="9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  <c r="BL519" s="1"/>
      <c r="BM519" s="1"/>
      <c r="BN519" s="1"/>
      <c r="BO519" s="1"/>
      <c r="BP519" s="1"/>
      <c r="BQ519" s="1"/>
      <c r="BR519" s="1"/>
      <c r="BS519" s="1"/>
      <c r="BT519" s="1"/>
      <c r="BU519" s="1"/>
      <c r="BV519" s="1"/>
      <c r="BW519" s="1"/>
      <c r="BX519" s="1"/>
      <c r="BY519" s="1"/>
      <c r="BZ519" s="1"/>
      <c r="CA519" s="1"/>
      <c r="CB519" s="1"/>
      <c r="CC519" s="1"/>
    </row>
    <row r="520" spans="1:81" ht="18.75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86"/>
      <c r="T520" s="1"/>
      <c r="U520" s="1"/>
      <c r="V520" s="89"/>
      <c r="W520" s="3"/>
      <c r="X520" s="3"/>
      <c r="Y520" s="3"/>
      <c r="Z520" s="3"/>
      <c r="AA520" s="3"/>
      <c r="AB520" s="3"/>
      <c r="AC520" s="3"/>
      <c r="AD520" s="3"/>
      <c r="AE520" s="3"/>
      <c r="AF520" s="1"/>
      <c r="AG520" s="1"/>
      <c r="AH520" s="1"/>
      <c r="AI520" s="1"/>
      <c r="AJ520" s="1"/>
      <c r="AK520" s="1"/>
      <c r="AL520" s="1"/>
      <c r="AM520" s="86"/>
      <c r="AN520" s="1"/>
      <c r="AO520" s="1"/>
      <c r="AP520" s="1"/>
      <c r="AQ520" s="86"/>
      <c r="AR520" s="9"/>
      <c r="AS520" s="9"/>
      <c r="AT520" s="9"/>
      <c r="AU520" s="9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  <c r="BL520" s="1"/>
      <c r="BM520" s="1"/>
      <c r="BN520" s="1"/>
      <c r="BO520" s="1"/>
      <c r="BP520" s="1"/>
      <c r="BQ520" s="1"/>
      <c r="BR520" s="1"/>
      <c r="BS520" s="1"/>
      <c r="BT520" s="1"/>
      <c r="BU520" s="1"/>
      <c r="BV520" s="1"/>
      <c r="BW520" s="1"/>
      <c r="BX520" s="1"/>
      <c r="BY520" s="1"/>
      <c r="BZ520" s="1"/>
      <c r="CA520" s="1"/>
      <c r="CB520" s="1"/>
      <c r="CC520" s="1"/>
    </row>
    <row r="521" spans="1:81" ht="18.75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86"/>
      <c r="T521" s="1"/>
      <c r="U521" s="1"/>
      <c r="V521" s="89"/>
      <c r="W521" s="3"/>
      <c r="X521" s="3"/>
      <c r="Y521" s="3"/>
      <c r="Z521" s="3"/>
      <c r="AA521" s="3"/>
      <c r="AB521" s="3"/>
      <c r="AC521" s="3"/>
      <c r="AD521" s="3"/>
      <c r="AE521" s="3"/>
      <c r="AF521" s="1"/>
      <c r="AG521" s="1"/>
      <c r="AH521" s="1"/>
      <c r="AI521" s="1"/>
      <c r="AJ521" s="1"/>
      <c r="AK521" s="1"/>
      <c r="AL521" s="1"/>
      <c r="AM521" s="86"/>
      <c r="AN521" s="1"/>
      <c r="AO521" s="1"/>
      <c r="AP521" s="1"/>
      <c r="AQ521" s="86"/>
      <c r="AR521" s="9"/>
      <c r="AS521" s="9"/>
      <c r="AT521" s="9"/>
      <c r="AU521" s="9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  <c r="BL521" s="1"/>
      <c r="BM521" s="1"/>
      <c r="BN521" s="1"/>
      <c r="BO521" s="1"/>
      <c r="BP521" s="1"/>
      <c r="BQ521" s="1"/>
      <c r="BR521" s="1"/>
      <c r="BS521" s="1"/>
      <c r="BT521" s="1"/>
      <c r="BU521" s="1"/>
      <c r="BV521" s="1"/>
      <c r="BW521" s="1"/>
      <c r="BX521" s="1"/>
      <c r="BY521" s="1"/>
      <c r="BZ521" s="1"/>
      <c r="CA521" s="1"/>
      <c r="CB521" s="1"/>
      <c r="CC521" s="1"/>
    </row>
    <row r="522" spans="1:81" ht="18.75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86"/>
      <c r="T522" s="1"/>
      <c r="U522" s="1"/>
      <c r="V522" s="89"/>
      <c r="W522" s="3"/>
      <c r="X522" s="3"/>
      <c r="Y522" s="3"/>
      <c r="Z522" s="3"/>
      <c r="AA522" s="3"/>
      <c r="AB522" s="3"/>
      <c r="AC522" s="3"/>
      <c r="AD522" s="3"/>
      <c r="AE522" s="3"/>
      <c r="AF522" s="1"/>
      <c r="AG522" s="1"/>
      <c r="AH522" s="1"/>
      <c r="AI522" s="1"/>
      <c r="AJ522" s="1"/>
      <c r="AK522" s="1"/>
      <c r="AL522" s="1"/>
      <c r="AM522" s="86"/>
      <c r="AN522" s="1"/>
      <c r="AO522" s="1"/>
      <c r="AP522" s="1"/>
      <c r="AQ522" s="86"/>
      <c r="AR522" s="9"/>
      <c r="AS522" s="9"/>
      <c r="AT522" s="9"/>
      <c r="AU522" s="9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  <c r="BL522" s="1"/>
      <c r="BM522" s="1"/>
      <c r="BN522" s="1"/>
      <c r="BO522" s="1"/>
      <c r="BP522" s="1"/>
      <c r="BQ522" s="1"/>
      <c r="BR522" s="1"/>
      <c r="BS522" s="1"/>
      <c r="BT522" s="1"/>
      <c r="BU522" s="1"/>
      <c r="BV522" s="1"/>
      <c r="BW522" s="1"/>
      <c r="BX522" s="1"/>
      <c r="BY522" s="1"/>
      <c r="BZ522" s="1"/>
      <c r="CA522" s="1"/>
      <c r="CB522" s="1"/>
      <c r="CC522" s="1"/>
    </row>
    <row r="523" spans="1:81" ht="18.75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86"/>
      <c r="T523" s="1"/>
      <c r="U523" s="1"/>
      <c r="V523" s="89"/>
      <c r="W523" s="3"/>
      <c r="X523" s="3"/>
      <c r="Y523" s="3"/>
      <c r="Z523" s="3"/>
      <c r="AA523" s="3"/>
      <c r="AB523" s="3"/>
      <c r="AC523" s="3"/>
      <c r="AD523" s="3"/>
      <c r="AE523" s="3"/>
      <c r="AF523" s="1"/>
      <c r="AG523" s="1"/>
      <c r="AH523" s="1"/>
      <c r="AI523" s="1"/>
      <c r="AJ523" s="1"/>
      <c r="AK523" s="1"/>
      <c r="AL523" s="1"/>
      <c r="AM523" s="86"/>
      <c r="AN523" s="1"/>
      <c r="AO523" s="1"/>
      <c r="AP523" s="1"/>
      <c r="AQ523" s="86"/>
      <c r="AR523" s="9"/>
      <c r="AS523" s="9"/>
      <c r="AT523" s="9"/>
      <c r="AU523" s="9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  <c r="BL523" s="1"/>
      <c r="BM523" s="1"/>
      <c r="BN523" s="1"/>
      <c r="BO523" s="1"/>
      <c r="BP523" s="1"/>
      <c r="BQ523" s="1"/>
      <c r="BR523" s="1"/>
      <c r="BS523" s="1"/>
      <c r="BT523" s="1"/>
      <c r="BU523" s="1"/>
      <c r="BV523" s="1"/>
      <c r="BW523" s="1"/>
      <c r="BX523" s="1"/>
      <c r="BY523" s="1"/>
      <c r="BZ523" s="1"/>
      <c r="CA523" s="1"/>
      <c r="CB523" s="1"/>
      <c r="CC523" s="1"/>
    </row>
    <row r="524" spans="1:81" ht="18.75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86"/>
      <c r="T524" s="1"/>
      <c r="U524" s="1"/>
      <c r="V524" s="89"/>
      <c r="W524" s="3"/>
      <c r="X524" s="3"/>
      <c r="Y524" s="3"/>
      <c r="Z524" s="3"/>
      <c r="AA524" s="3"/>
      <c r="AB524" s="3"/>
      <c r="AC524" s="3"/>
      <c r="AD524" s="3"/>
      <c r="AE524" s="3"/>
      <c r="AF524" s="1"/>
      <c r="AG524" s="1"/>
      <c r="AH524" s="1"/>
      <c r="AI524" s="1"/>
      <c r="AJ524" s="1"/>
      <c r="AK524" s="1"/>
      <c r="AL524" s="1"/>
      <c r="AM524" s="86"/>
      <c r="AN524" s="1"/>
      <c r="AO524" s="1"/>
      <c r="AP524" s="1"/>
      <c r="AQ524" s="86"/>
      <c r="AR524" s="9"/>
      <c r="AS524" s="9"/>
      <c r="AT524" s="9"/>
      <c r="AU524" s="9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  <c r="BL524" s="1"/>
      <c r="BM524" s="1"/>
      <c r="BN524" s="1"/>
      <c r="BO524" s="1"/>
      <c r="BP524" s="1"/>
      <c r="BQ524" s="1"/>
      <c r="BR524" s="1"/>
      <c r="BS524" s="1"/>
      <c r="BT524" s="1"/>
      <c r="BU524" s="1"/>
      <c r="BV524" s="1"/>
      <c r="BW524" s="1"/>
      <c r="BX524" s="1"/>
      <c r="BY524" s="1"/>
      <c r="BZ524" s="1"/>
      <c r="CA524" s="1"/>
      <c r="CB524" s="1"/>
      <c r="CC524" s="1"/>
    </row>
    <row r="525" spans="1:81" ht="18.75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86"/>
      <c r="T525" s="1"/>
      <c r="U525" s="1"/>
      <c r="V525" s="89"/>
      <c r="W525" s="3"/>
      <c r="X525" s="3"/>
      <c r="Y525" s="3"/>
      <c r="Z525" s="3"/>
      <c r="AA525" s="3"/>
      <c r="AB525" s="3"/>
      <c r="AC525" s="3"/>
      <c r="AD525" s="3"/>
      <c r="AE525" s="3"/>
      <c r="AF525" s="1"/>
      <c r="AG525" s="1"/>
      <c r="AH525" s="1"/>
      <c r="AI525" s="1"/>
      <c r="AJ525" s="1"/>
      <c r="AK525" s="1"/>
      <c r="AL525" s="1"/>
      <c r="AM525" s="86"/>
      <c r="AN525" s="1"/>
      <c r="AO525" s="1"/>
      <c r="AP525" s="1"/>
      <c r="AQ525" s="86"/>
      <c r="AR525" s="9"/>
      <c r="AS525" s="9"/>
      <c r="AT525" s="9"/>
      <c r="AU525" s="9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  <c r="BL525" s="1"/>
      <c r="BM525" s="1"/>
      <c r="BN525" s="1"/>
      <c r="BO525" s="1"/>
      <c r="BP525" s="1"/>
      <c r="BQ525" s="1"/>
      <c r="BR525" s="1"/>
      <c r="BS525" s="1"/>
      <c r="BT525" s="1"/>
      <c r="BU525" s="1"/>
      <c r="BV525" s="1"/>
      <c r="BW525" s="1"/>
      <c r="BX525" s="1"/>
      <c r="BY525" s="1"/>
      <c r="BZ525" s="1"/>
      <c r="CA525" s="1"/>
      <c r="CB525" s="1"/>
      <c r="CC525" s="1"/>
    </row>
    <row r="526" spans="1:81" ht="18.75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86"/>
      <c r="T526" s="1"/>
      <c r="U526" s="1"/>
      <c r="V526" s="89"/>
      <c r="W526" s="3"/>
      <c r="X526" s="3"/>
      <c r="Y526" s="3"/>
      <c r="Z526" s="3"/>
      <c r="AA526" s="3"/>
      <c r="AB526" s="3"/>
      <c r="AC526" s="3"/>
      <c r="AD526" s="3"/>
      <c r="AE526" s="3"/>
      <c r="AF526" s="1"/>
      <c r="AG526" s="1"/>
      <c r="AH526" s="1"/>
      <c r="AI526" s="1"/>
      <c r="AJ526" s="1"/>
      <c r="AK526" s="1"/>
      <c r="AL526" s="1"/>
      <c r="AM526" s="86"/>
      <c r="AN526" s="1"/>
      <c r="AO526" s="1"/>
      <c r="AP526" s="1"/>
      <c r="AQ526" s="86"/>
      <c r="AR526" s="9"/>
      <c r="AS526" s="9"/>
      <c r="AT526" s="9"/>
      <c r="AU526" s="9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  <c r="BL526" s="1"/>
      <c r="BM526" s="1"/>
      <c r="BN526" s="1"/>
      <c r="BO526" s="1"/>
      <c r="BP526" s="1"/>
      <c r="BQ526" s="1"/>
      <c r="BR526" s="1"/>
      <c r="BS526" s="1"/>
      <c r="BT526" s="1"/>
      <c r="BU526" s="1"/>
      <c r="BV526" s="1"/>
      <c r="BW526" s="1"/>
      <c r="BX526" s="1"/>
      <c r="BY526" s="1"/>
      <c r="BZ526" s="1"/>
      <c r="CA526" s="1"/>
      <c r="CB526" s="1"/>
      <c r="CC526" s="1"/>
    </row>
    <row r="527" spans="1:81" ht="18.75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86"/>
      <c r="T527" s="1"/>
      <c r="U527" s="1"/>
      <c r="V527" s="89"/>
      <c r="W527" s="3"/>
      <c r="X527" s="3"/>
      <c r="Y527" s="3"/>
      <c r="Z527" s="3"/>
      <c r="AA527" s="3"/>
      <c r="AB527" s="3"/>
      <c r="AC527" s="3"/>
      <c r="AD527" s="3"/>
      <c r="AE527" s="3"/>
      <c r="AF527" s="1"/>
      <c r="AG527" s="1"/>
      <c r="AH527" s="1"/>
      <c r="AI527" s="1"/>
      <c r="AJ527" s="1"/>
      <c r="AK527" s="1"/>
      <c r="AL527" s="1"/>
      <c r="AM527" s="86"/>
      <c r="AN527" s="1"/>
      <c r="AO527" s="1"/>
      <c r="AP527" s="1"/>
      <c r="AQ527" s="86"/>
      <c r="AR527" s="9"/>
      <c r="AS527" s="9"/>
      <c r="AT527" s="9"/>
      <c r="AU527" s="9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  <c r="BL527" s="1"/>
      <c r="BM527" s="1"/>
      <c r="BN527" s="1"/>
      <c r="BO527" s="1"/>
      <c r="BP527" s="1"/>
      <c r="BQ527" s="1"/>
      <c r="BR527" s="1"/>
      <c r="BS527" s="1"/>
      <c r="BT527" s="1"/>
      <c r="BU527" s="1"/>
      <c r="BV527" s="1"/>
      <c r="BW527" s="1"/>
      <c r="BX527" s="1"/>
      <c r="BY527" s="1"/>
      <c r="BZ527" s="1"/>
      <c r="CA527" s="1"/>
      <c r="CB527" s="1"/>
      <c r="CC527" s="1"/>
    </row>
    <row r="528" spans="1:81" ht="18.75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86"/>
      <c r="T528" s="1"/>
      <c r="U528" s="1"/>
      <c r="V528" s="89"/>
      <c r="W528" s="3"/>
      <c r="X528" s="3"/>
      <c r="Y528" s="3"/>
      <c r="Z528" s="3"/>
      <c r="AA528" s="3"/>
      <c r="AB528" s="3"/>
      <c r="AC528" s="3"/>
      <c r="AD528" s="3"/>
      <c r="AE528" s="3"/>
      <c r="AF528" s="1"/>
      <c r="AG528" s="1"/>
      <c r="AH528" s="1"/>
      <c r="AI528" s="1"/>
      <c r="AJ528" s="1"/>
      <c r="AK528" s="1"/>
      <c r="AL528" s="1"/>
      <c r="AM528" s="86"/>
      <c r="AN528" s="1"/>
      <c r="AO528" s="1"/>
      <c r="AP528" s="1"/>
      <c r="AQ528" s="86"/>
      <c r="AR528" s="9"/>
      <c r="AS528" s="9"/>
      <c r="AT528" s="9"/>
      <c r="AU528" s="9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  <c r="BL528" s="1"/>
      <c r="BM528" s="1"/>
      <c r="BN528" s="1"/>
      <c r="BO528" s="1"/>
      <c r="BP528" s="1"/>
      <c r="BQ528" s="1"/>
      <c r="BR528" s="1"/>
      <c r="BS528" s="1"/>
      <c r="BT528" s="1"/>
      <c r="BU528" s="1"/>
      <c r="BV528" s="1"/>
      <c r="BW528" s="1"/>
      <c r="BX528" s="1"/>
      <c r="BY528" s="1"/>
      <c r="BZ528" s="1"/>
      <c r="CA528" s="1"/>
      <c r="CB528" s="1"/>
      <c r="CC528" s="1"/>
    </row>
    <row r="529" spans="1:81" ht="18.75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86"/>
      <c r="T529" s="1"/>
      <c r="U529" s="1"/>
      <c r="V529" s="89"/>
      <c r="W529" s="3"/>
      <c r="X529" s="3"/>
      <c r="Y529" s="3"/>
      <c r="Z529" s="3"/>
      <c r="AA529" s="3"/>
      <c r="AB529" s="3"/>
      <c r="AC529" s="3"/>
      <c r="AD529" s="3"/>
      <c r="AE529" s="3"/>
      <c r="AF529" s="1"/>
      <c r="AG529" s="1"/>
      <c r="AH529" s="1"/>
      <c r="AI529" s="1"/>
      <c r="AJ529" s="1"/>
      <c r="AK529" s="1"/>
      <c r="AL529" s="1"/>
      <c r="AM529" s="86"/>
      <c r="AN529" s="1"/>
      <c r="AO529" s="1"/>
      <c r="AP529" s="1"/>
      <c r="AQ529" s="86"/>
      <c r="AR529" s="9"/>
      <c r="AS529" s="9"/>
      <c r="AT529" s="9"/>
      <c r="AU529" s="9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  <c r="BL529" s="1"/>
      <c r="BM529" s="1"/>
      <c r="BN529" s="1"/>
      <c r="BO529" s="1"/>
      <c r="BP529" s="1"/>
      <c r="BQ529" s="1"/>
      <c r="BR529" s="1"/>
      <c r="BS529" s="1"/>
      <c r="BT529" s="1"/>
      <c r="BU529" s="1"/>
      <c r="BV529" s="1"/>
      <c r="BW529" s="1"/>
      <c r="BX529" s="1"/>
      <c r="BY529" s="1"/>
      <c r="BZ529" s="1"/>
      <c r="CA529" s="1"/>
      <c r="CB529" s="1"/>
      <c r="CC529" s="1"/>
    </row>
    <row r="530" spans="1:81" ht="18.75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86"/>
      <c r="T530" s="1"/>
      <c r="U530" s="1"/>
      <c r="V530" s="89"/>
      <c r="W530" s="3"/>
      <c r="X530" s="3"/>
      <c r="Y530" s="3"/>
      <c r="Z530" s="3"/>
      <c r="AA530" s="3"/>
      <c r="AB530" s="3"/>
      <c r="AC530" s="3"/>
      <c r="AD530" s="3"/>
      <c r="AE530" s="3"/>
      <c r="AF530" s="1"/>
      <c r="AG530" s="1"/>
      <c r="AH530" s="1"/>
      <c r="AI530" s="1"/>
      <c r="AJ530" s="1"/>
      <c r="AK530" s="1"/>
      <c r="AL530" s="1"/>
      <c r="AM530" s="86"/>
      <c r="AN530" s="1"/>
      <c r="AO530" s="1"/>
      <c r="AP530" s="1"/>
      <c r="AQ530" s="86"/>
      <c r="AR530" s="9"/>
      <c r="AS530" s="9"/>
      <c r="AT530" s="9"/>
      <c r="AU530" s="9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  <c r="BL530" s="1"/>
      <c r="BM530" s="1"/>
      <c r="BN530" s="1"/>
      <c r="BO530" s="1"/>
      <c r="BP530" s="1"/>
      <c r="BQ530" s="1"/>
      <c r="BR530" s="1"/>
      <c r="BS530" s="1"/>
      <c r="BT530" s="1"/>
      <c r="BU530" s="1"/>
      <c r="BV530" s="1"/>
      <c r="BW530" s="1"/>
      <c r="BX530" s="1"/>
      <c r="BY530" s="1"/>
      <c r="BZ530" s="1"/>
      <c r="CA530" s="1"/>
      <c r="CB530" s="1"/>
      <c r="CC530" s="1"/>
    </row>
    <row r="531" spans="1:81" ht="18.75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86"/>
      <c r="T531" s="1"/>
      <c r="U531" s="1"/>
      <c r="V531" s="89"/>
      <c r="W531" s="3"/>
      <c r="X531" s="3"/>
      <c r="Y531" s="3"/>
      <c r="Z531" s="3"/>
      <c r="AA531" s="3"/>
      <c r="AB531" s="3"/>
      <c r="AC531" s="3"/>
      <c r="AD531" s="3"/>
      <c r="AE531" s="3"/>
      <c r="AF531" s="1"/>
      <c r="AG531" s="1"/>
      <c r="AH531" s="1"/>
      <c r="AI531" s="1"/>
      <c r="AJ531" s="1"/>
      <c r="AK531" s="1"/>
      <c r="AL531" s="1"/>
      <c r="AM531" s="86"/>
      <c r="AN531" s="1"/>
      <c r="AO531" s="1"/>
      <c r="AP531" s="1"/>
      <c r="AQ531" s="86"/>
      <c r="AR531" s="9"/>
      <c r="AS531" s="9"/>
      <c r="AT531" s="9"/>
      <c r="AU531" s="9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  <c r="BL531" s="1"/>
      <c r="BM531" s="1"/>
      <c r="BN531" s="1"/>
      <c r="BO531" s="1"/>
      <c r="BP531" s="1"/>
      <c r="BQ531" s="1"/>
      <c r="BR531" s="1"/>
      <c r="BS531" s="1"/>
      <c r="BT531" s="1"/>
      <c r="BU531" s="1"/>
      <c r="BV531" s="1"/>
      <c r="BW531" s="1"/>
      <c r="BX531" s="1"/>
      <c r="BY531" s="1"/>
      <c r="BZ531" s="1"/>
      <c r="CA531" s="1"/>
      <c r="CB531" s="1"/>
      <c r="CC531" s="1"/>
    </row>
    <row r="532" spans="1:81" ht="18.75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86"/>
      <c r="T532" s="1"/>
      <c r="U532" s="1"/>
      <c r="V532" s="89"/>
      <c r="W532" s="3"/>
      <c r="X532" s="3"/>
      <c r="Y532" s="3"/>
      <c r="Z532" s="3"/>
      <c r="AA532" s="3"/>
      <c r="AB532" s="3"/>
      <c r="AC532" s="3"/>
      <c r="AD532" s="3"/>
      <c r="AE532" s="3"/>
      <c r="AF532" s="1"/>
      <c r="AG532" s="1"/>
      <c r="AH532" s="1"/>
      <c r="AI532" s="1"/>
      <c r="AJ532" s="1"/>
      <c r="AK532" s="1"/>
      <c r="AL532" s="1"/>
      <c r="AM532" s="86"/>
      <c r="AN532" s="1"/>
      <c r="AO532" s="1"/>
      <c r="AP532" s="1"/>
      <c r="AQ532" s="86"/>
      <c r="AR532" s="9"/>
      <c r="AS532" s="9"/>
      <c r="AT532" s="9"/>
      <c r="AU532" s="9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  <c r="BL532" s="1"/>
      <c r="BM532" s="1"/>
      <c r="BN532" s="1"/>
      <c r="BO532" s="1"/>
      <c r="BP532" s="1"/>
      <c r="BQ532" s="1"/>
      <c r="BR532" s="1"/>
      <c r="BS532" s="1"/>
      <c r="BT532" s="1"/>
      <c r="BU532" s="1"/>
      <c r="BV532" s="1"/>
      <c r="BW532" s="1"/>
      <c r="BX532" s="1"/>
      <c r="BY532" s="1"/>
      <c r="BZ532" s="1"/>
      <c r="CA532" s="1"/>
      <c r="CB532" s="1"/>
      <c r="CC532" s="1"/>
    </row>
    <row r="533" spans="1:81" ht="18.75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86"/>
      <c r="T533" s="1"/>
      <c r="U533" s="1"/>
      <c r="V533" s="89"/>
      <c r="W533" s="3"/>
      <c r="X533" s="3"/>
      <c r="Y533" s="3"/>
      <c r="Z533" s="3"/>
      <c r="AA533" s="3"/>
      <c r="AB533" s="3"/>
      <c r="AC533" s="3"/>
      <c r="AD533" s="3"/>
      <c r="AE533" s="3"/>
      <c r="AF533" s="1"/>
      <c r="AG533" s="1"/>
      <c r="AH533" s="1"/>
      <c r="AI533" s="1"/>
      <c r="AJ533" s="1"/>
      <c r="AK533" s="1"/>
      <c r="AL533" s="1"/>
      <c r="AM533" s="86"/>
      <c r="AN533" s="1"/>
      <c r="AO533" s="1"/>
      <c r="AP533" s="1"/>
      <c r="AQ533" s="86"/>
      <c r="AR533" s="9"/>
      <c r="AS533" s="9"/>
      <c r="AT533" s="9"/>
      <c r="AU533" s="9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  <c r="BL533" s="1"/>
      <c r="BM533" s="1"/>
      <c r="BN533" s="1"/>
      <c r="BO533" s="1"/>
      <c r="BP533" s="1"/>
      <c r="BQ533" s="1"/>
      <c r="BR533" s="1"/>
      <c r="BS533" s="1"/>
      <c r="BT533" s="1"/>
      <c r="BU533" s="1"/>
      <c r="BV533" s="1"/>
      <c r="BW533" s="1"/>
      <c r="BX533" s="1"/>
      <c r="BY533" s="1"/>
      <c r="BZ533" s="1"/>
      <c r="CA533" s="1"/>
      <c r="CB533" s="1"/>
      <c r="CC533" s="1"/>
    </row>
    <row r="534" spans="1:81" ht="18.75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86"/>
      <c r="T534" s="1"/>
      <c r="U534" s="1"/>
      <c r="V534" s="89"/>
      <c r="W534" s="3"/>
      <c r="X534" s="3"/>
      <c r="Y534" s="3"/>
      <c r="Z534" s="3"/>
      <c r="AA534" s="3"/>
      <c r="AB534" s="3"/>
      <c r="AC534" s="3"/>
      <c r="AD534" s="3"/>
      <c r="AE534" s="3"/>
      <c r="AF534" s="1"/>
      <c r="AG534" s="1"/>
      <c r="AH534" s="1"/>
      <c r="AI534" s="1"/>
      <c r="AJ534" s="1"/>
      <c r="AK534" s="1"/>
      <c r="AL534" s="1"/>
      <c r="AM534" s="86"/>
      <c r="AN534" s="1"/>
      <c r="AO534" s="1"/>
      <c r="AP534" s="1"/>
      <c r="AQ534" s="86"/>
      <c r="AR534" s="9"/>
      <c r="AS534" s="9"/>
      <c r="AT534" s="9"/>
      <c r="AU534" s="9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  <c r="BL534" s="1"/>
      <c r="BM534" s="1"/>
      <c r="BN534" s="1"/>
      <c r="BO534" s="1"/>
      <c r="BP534" s="1"/>
      <c r="BQ534" s="1"/>
      <c r="BR534" s="1"/>
      <c r="BS534" s="1"/>
      <c r="BT534" s="1"/>
      <c r="BU534" s="1"/>
      <c r="BV534" s="1"/>
      <c r="BW534" s="1"/>
      <c r="BX534" s="1"/>
      <c r="BY534" s="1"/>
      <c r="BZ534" s="1"/>
      <c r="CA534" s="1"/>
      <c r="CB534" s="1"/>
      <c r="CC534" s="1"/>
    </row>
    <row r="535" spans="1:81" ht="18.75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86"/>
      <c r="T535" s="1"/>
      <c r="U535" s="1"/>
      <c r="V535" s="89"/>
      <c r="W535" s="3"/>
      <c r="X535" s="3"/>
      <c r="Y535" s="3"/>
      <c r="Z535" s="3"/>
      <c r="AA535" s="3"/>
      <c r="AB535" s="3"/>
      <c r="AC535" s="3"/>
      <c r="AD535" s="3"/>
      <c r="AE535" s="3"/>
      <c r="AF535" s="1"/>
      <c r="AG535" s="1"/>
      <c r="AH535" s="1"/>
      <c r="AI535" s="1"/>
      <c r="AJ535" s="1"/>
      <c r="AK535" s="1"/>
      <c r="AL535" s="1"/>
      <c r="AM535" s="86"/>
      <c r="AN535" s="1"/>
      <c r="AO535" s="1"/>
      <c r="AP535" s="1"/>
      <c r="AQ535" s="86"/>
      <c r="AR535" s="9"/>
      <c r="AS535" s="9"/>
      <c r="AT535" s="9"/>
      <c r="AU535" s="9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  <c r="BL535" s="1"/>
      <c r="BM535" s="1"/>
      <c r="BN535" s="1"/>
      <c r="BO535" s="1"/>
      <c r="BP535" s="1"/>
      <c r="BQ535" s="1"/>
      <c r="BR535" s="1"/>
      <c r="BS535" s="1"/>
      <c r="BT535" s="1"/>
      <c r="BU535" s="1"/>
      <c r="BV535" s="1"/>
      <c r="BW535" s="1"/>
      <c r="BX535" s="1"/>
      <c r="BY535" s="1"/>
      <c r="BZ535" s="1"/>
      <c r="CA535" s="1"/>
      <c r="CB535" s="1"/>
      <c r="CC535" s="1"/>
    </row>
    <row r="536" spans="1:81" ht="18.75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86"/>
      <c r="T536" s="1"/>
      <c r="U536" s="1"/>
      <c r="V536" s="89"/>
      <c r="W536" s="3"/>
      <c r="X536" s="3"/>
      <c r="Y536" s="3"/>
      <c r="Z536" s="3"/>
      <c r="AA536" s="3"/>
      <c r="AB536" s="3"/>
      <c r="AC536" s="3"/>
      <c r="AD536" s="3"/>
      <c r="AE536" s="3"/>
      <c r="AF536" s="1"/>
      <c r="AG536" s="1"/>
      <c r="AH536" s="1"/>
      <c r="AI536" s="1"/>
      <c r="AJ536" s="1"/>
      <c r="AK536" s="1"/>
      <c r="AL536" s="1"/>
      <c r="AM536" s="86"/>
      <c r="AN536" s="1"/>
      <c r="AO536" s="1"/>
      <c r="AP536" s="1"/>
      <c r="AQ536" s="86"/>
      <c r="AR536" s="9"/>
      <c r="AS536" s="9"/>
      <c r="AT536" s="9"/>
      <c r="AU536" s="9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  <c r="BL536" s="1"/>
      <c r="BM536" s="1"/>
      <c r="BN536" s="1"/>
      <c r="BO536" s="1"/>
      <c r="BP536" s="1"/>
      <c r="BQ536" s="1"/>
      <c r="BR536" s="1"/>
      <c r="BS536" s="1"/>
      <c r="BT536" s="1"/>
      <c r="BU536" s="1"/>
      <c r="BV536" s="1"/>
      <c r="BW536" s="1"/>
      <c r="BX536" s="1"/>
      <c r="BY536" s="1"/>
      <c r="BZ536" s="1"/>
      <c r="CA536" s="1"/>
      <c r="CB536" s="1"/>
      <c r="CC536" s="1"/>
    </row>
    <row r="537" spans="1:81" ht="18.75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86"/>
      <c r="T537" s="1"/>
      <c r="U537" s="1"/>
      <c r="V537" s="89"/>
      <c r="W537" s="3"/>
      <c r="X537" s="3"/>
      <c r="Y537" s="3"/>
      <c r="Z537" s="3"/>
      <c r="AA537" s="3"/>
      <c r="AB537" s="3"/>
      <c r="AC537" s="3"/>
      <c r="AD537" s="3"/>
      <c r="AE537" s="3"/>
      <c r="AF537" s="1"/>
      <c r="AG537" s="1"/>
      <c r="AH537" s="1"/>
      <c r="AI537" s="1"/>
      <c r="AJ537" s="1"/>
      <c r="AK537" s="1"/>
      <c r="AL537" s="1"/>
      <c r="AM537" s="86"/>
      <c r="AN537" s="1"/>
      <c r="AO537" s="1"/>
      <c r="AP537" s="1"/>
      <c r="AQ537" s="86"/>
      <c r="AR537" s="9"/>
      <c r="AS537" s="9"/>
      <c r="AT537" s="9"/>
      <c r="AU537" s="9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  <c r="BL537" s="1"/>
      <c r="BM537" s="1"/>
      <c r="BN537" s="1"/>
      <c r="BO537" s="1"/>
      <c r="BP537" s="1"/>
      <c r="BQ537" s="1"/>
      <c r="BR537" s="1"/>
      <c r="BS537" s="1"/>
      <c r="BT537" s="1"/>
      <c r="BU537" s="1"/>
      <c r="BV537" s="1"/>
      <c r="BW537" s="1"/>
      <c r="BX537" s="1"/>
      <c r="BY537" s="1"/>
      <c r="BZ537" s="1"/>
      <c r="CA537" s="1"/>
      <c r="CB537" s="1"/>
      <c r="CC537" s="1"/>
    </row>
    <row r="538" spans="1:81" ht="18.75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86"/>
      <c r="T538" s="1"/>
      <c r="U538" s="1"/>
      <c r="V538" s="89"/>
      <c r="W538" s="3"/>
      <c r="X538" s="3"/>
      <c r="Y538" s="3"/>
      <c r="Z538" s="3"/>
      <c r="AA538" s="3"/>
      <c r="AB538" s="3"/>
      <c r="AC538" s="3"/>
      <c r="AD538" s="3"/>
      <c r="AE538" s="3"/>
      <c r="AF538" s="1"/>
      <c r="AG538" s="1"/>
      <c r="AH538" s="1"/>
      <c r="AI538" s="1"/>
      <c r="AJ538" s="1"/>
      <c r="AK538" s="1"/>
      <c r="AL538" s="1"/>
      <c r="AM538" s="86"/>
      <c r="AN538" s="1"/>
      <c r="AO538" s="1"/>
      <c r="AP538" s="1"/>
      <c r="AQ538" s="86"/>
      <c r="AR538" s="9"/>
      <c r="AS538" s="9"/>
      <c r="AT538" s="9"/>
      <c r="AU538" s="9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  <c r="BL538" s="1"/>
      <c r="BM538" s="1"/>
      <c r="BN538" s="1"/>
      <c r="BO538" s="1"/>
      <c r="BP538" s="1"/>
      <c r="BQ538" s="1"/>
      <c r="BR538" s="1"/>
      <c r="BS538" s="1"/>
      <c r="BT538" s="1"/>
      <c r="BU538" s="1"/>
      <c r="BV538" s="1"/>
      <c r="BW538" s="1"/>
      <c r="BX538" s="1"/>
      <c r="BY538" s="1"/>
      <c r="BZ538" s="1"/>
      <c r="CA538" s="1"/>
      <c r="CB538" s="1"/>
      <c r="CC538" s="1"/>
    </row>
    <row r="539" spans="1:81" ht="18.75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86"/>
      <c r="T539" s="1"/>
      <c r="U539" s="1"/>
      <c r="V539" s="89"/>
      <c r="W539" s="3"/>
      <c r="X539" s="3"/>
      <c r="Y539" s="3"/>
      <c r="Z539" s="3"/>
      <c r="AA539" s="3"/>
      <c r="AB539" s="3"/>
      <c r="AC539" s="3"/>
      <c r="AD539" s="3"/>
      <c r="AE539" s="3"/>
      <c r="AF539" s="1"/>
      <c r="AG539" s="1"/>
      <c r="AH539" s="1"/>
      <c r="AI539" s="1"/>
      <c r="AJ539" s="1"/>
      <c r="AK539" s="1"/>
      <c r="AL539" s="1"/>
      <c r="AM539" s="86"/>
      <c r="AN539" s="1"/>
      <c r="AO539" s="1"/>
      <c r="AP539" s="1"/>
      <c r="AQ539" s="86"/>
      <c r="AR539" s="9"/>
      <c r="AS539" s="9"/>
      <c r="AT539" s="9"/>
      <c r="AU539" s="9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  <c r="BL539" s="1"/>
      <c r="BM539" s="1"/>
      <c r="BN539" s="1"/>
      <c r="BO539" s="1"/>
      <c r="BP539" s="1"/>
      <c r="BQ539" s="1"/>
      <c r="BR539" s="1"/>
      <c r="BS539" s="1"/>
      <c r="BT539" s="1"/>
      <c r="BU539" s="1"/>
      <c r="BV539" s="1"/>
      <c r="BW539" s="1"/>
      <c r="BX539" s="1"/>
      <c r="BY539" s="1"/>
      <c r="BZ539" s="1"/>
      <c r="CA539" s="1"/>
      <c r="CB539" s="1"/>
      <c r="CC539" s="1"/>
    </row>
    <row r="540" spans="1:81" ht="18.75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86"/>
      <c r="T540" s="1"/>
      <c r="U540" s="1"/>
      <c r="V540" s="89"/>
      <c r="W540" s="3"/>
      <c r="X540" s="3"/>
      <c r="Y540" s="3"/>
      <c r="Z540" s="3"/>
      <c r="AA540" s="3"/>
      <c r="AB540" s="3"/>
      <c r="AC540" s="3"/>
      <c r="AD540" s="3"/>
      <c r="AE540" s="3"/>
      <c r="AF540" s="1"/>
      <c r="AG540" s="1"/>
      <c r="AH540" s="1"/>
      <c r="AI540" s="1"/>
      <c r="AJ540" s="1"/>
      <c r="AK540" s="1"/>
      <c r="AL540" s="1"/>
      <c r="AM540" s="86"/>
      <c r="AN540" s="1"/>
      <c r="AO540" s="1"/>
      <c r="AP540" s="1"/>
      <c r="AQ540" s="86"/>
      <c r="AR540" s="9"/>
      <c r="AS540" s="9"/>
      <c r="AT540" s="9"/>
      <c r="AU540" s="9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  <c r="BL540" s="1"/>
      <c r="BM540" s="1"/>
      <c r="BN540" s="1"/>
      <c r="BO540" s="1"/>
      <c r="BP540" s="1"/>
      <c r="BQ540" s="1"/>
      <c r="BR540" s="1"/>
      <c r="BS540" s="1"/>
      <c r="BT540" s="1"/>
      <c r="BU540" s="1"/>
      <c r="BV540" s="1"/>
      <c r="BW540" s="1"/>
      <c r="BX540" s="1"/>
      <c r="BY540" s="1"/>
      <c r="BZ540" s="1"/>
      <c r="CA540" s="1"/>
      <c r="CB540" s="1"/>
      <c r="CC540" s="1"/>
    </row>
    <row r="541" spans="1:81" ht="18.75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86"/>
      <c r="T541" s="1"/>
      <c r="U541" s="1"/>
      <c r="V541" s="89"/>
      <c r="W541" s="3"/>
      <c r="X541" s="3"/>
      <c r="Y541" s="3"/>
      <c r="Z541" s="3"/>
      <c r="AA541" s="3"/>
      <c r="AB541" s="3"/>
      <c r="AC541" s="3"/>
      <c r="AD541" s="3"/>
      <c r="AE541" s="3"/>
      <c r="AF541" s="1"/>
      <c r="AG541" s="1"/>
      <c r="AH541" s="1"/>
      <c r="AI541" s="1"/>
      <c r="AJ541" s="1"/>
      <c r="AK541" s="1"/>
      <c r="AL541" s="1"/>
      <c r="AM541" s="86"/>
      <c r="AN541" s="1"/>
      <c r="AO541" s="1"/>
      <c r="AP541" s="1"/>
      <c r="AQ541" s="86"/>
      <c r="AR541" s="9"/>
      <c r="AS541" s="9"/>
      <c r="AT541" s="9"/>
      <c r="AU541" s="9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  <c r="BL541" s="1"/>
      <c r="BM541" s="1"/>
      <c r="BN541" s="1"/>
      <c r="BO541" s="1"/>
      <c r="BP541" s="1"/>
      <c r="BQ541" s="1"/>
      <c r="BR541" s="1"/>
      <c r="BS541" s="1"/>
      <c r="BT541" s="1"/>
      <c r="BU541" s="1"/>
      <c r="BV541" s="1"/>
      <c r="BW541" s="1"/>
      <c r="BX541" s="1"/>
      <c r="BY541" s="1"/>
      <c r="BZ541" s="1"/>
      <c r="CA541" s="1"/>
      <c r="CB541" s="1"/>
      <c r="CC541" s="1"/>
    </row>
    <row r="542" spans="1:81" ht="18.75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86"/>
      <c r="T542" s="1"/>
      <c r="U542" s="1"/>
      <c r="V542" s="89"/>
      <c r="W542" s="3"/>
      <c r="X542" s="3"/>
      <c r="Y542" s="3"/>
      <c r="Z542" s="3"/>
      <c r="AA542" s="3"/>
      <c r="AB542" s="3"/>
      <c r="AC542" s="3"/>
      <c r="AD542" s="3"/>
      <c r="AE542" s="3"/>
      <c r="AF542" s="1"/>
      <c r="AG542" s="1"/>
      <c r="AH542" s="1"/>
      <c r="AI542" s="1"/>
      <c r="AJ542" s="1"/>
      <c r="AK542" s="1"/>
      <c r="AL542" s="1"/>
      <c r="AM542" s="86"/>
      <c r="AN542" s="1"/>
      <c r="AO542" s="1"/>
      <c r="AP542" s="1"/>
      <c r="AQ542" s="86"/>
      <c r="AR542" s="9"/>
      <c r="AS542" s="9"/>
      <c r="AT542" s="9"/>
      <c r="AU542" s="9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  <c r="BL542" s="1"/>
      <c r="BM542" s="1"/>
      <c r="BN542" s="1"/>
      <c r="BO542" s="1"/>
      <c r="BP542" s="1"/>
      <c r="BQ542" s="1"/>
      <c r="BR542" s="1"/>
      <c r="BS542" s="1"/>
      <c r="BT542" s="1"/>
      <c r="BU542" s="1"/>
      <c r="BV542" s="1"/>
      <c r="BW542" s="1"/>
      <c r="BX542" s="1"/>
      <c r="BY542" s="1"/>
      <c r="BZ542" s="1"/>
      <c r="CA542" s="1"/>
      <c r="CB542" s="1"/>
      <c r="CC542" s="1"/>
    </row>
    <row r="543" spans="1:81" ht="18.75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86"/>
      <c r="T543" s="1"/>
      <c r="U543" s="1"/>
      <c r="V543" s="89"/>
      <c r="W543" s="3"/>
      <c r="X543" s="3"/>
      <c r="Y543" s="3"/>
      <c r="Z543" s="3"/>
      <c r="AA543" s="3"/>
      <c r="AB543" s="3"/>
      <c r="AC543" s="3"/>
      <c r="AD543" s="3"/>
      <c r="AE543" s="3"/>
      <c r="AF543" s="1"/>
      <c r="AG543" s="1"/>
      <c r="AH543" s="1"/>
      <c r="AI543" s="1"/>
      <c r="AJ543" s="1"/>
      <c r="AK543" s="1"/>
      <c r="AL543" s="1"/>
      <c r="AM543" s="86"/>
      <c r="AN543" s="1"/>
      <c r="AO543" s="1"/>
      <c r="AP543" s="1"/>
      <c r="AQ543" s="86"/>
      <c r="AR543" s="9"/>
      <c r="AS543" s="9"/>
      <c r="AT543" s="9"/>
      <c r="AU543" s="9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  <c r="BL543" s="1"/>
      <c r="BM543" s="1"/>
      <c r="BN543" s="1"/>
      <c r="BO543" s="1"/>
      <c r="BP543" s="1"/>
      <c r="BQ543" s="1"/>
      <c r="BR543" s="1"/>
      <c r="BS543" s="1"/>
      <c r="BT543" s="1"/>
      <c r="BU543" s="1"/>
      <c r="BV543" s="1"/>
      <c r="BW543" s="1"/>
      <c r="BX543" s="1"/>
      <c r="BY543" s="1"/>
      <c r="BZ543" s="1"/>
      <c r="CA543" s="1"/>
      <c r="CB543" s="1"/>
      <c r="CC543" s="1"/>
    </row>
    <row r="544" spans="1:81" ht="18.75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86"/>
      <c r="T544" s="1"/>
      <c r="U544" s="1"/>
      <c r="V544" s="89"/>
      <c r="W544" s="3"/>
      <c r="X544" s="3"/>
      <c r="Y544" s="3"/>
      <c r="Z544" s="3"/>
      <c r="AA544" s="3"/>
      <c r="AB544" s="3"/>
      <c r="AC544" s="3"/>
      <c r="AD544" s="3"/>
      <c r="AE544" s="3"/>
      <c r="AF544" s="1"/>
      <c r="AG544" s="1"/>
      <c r="AH544" s="1"/>
      <c r="AI544" s="1"/>
      <c r="AJ544" s="1"/>
      <c r="AK544" s="1"/>
      <c r="AL544" s="1"/>
      <c r="AM544" s="86"/>
      <c r="AN544" s="1"/>
      <c r="AO544" s="1"/>
      <c r="AP544" s="1"/>
      <c r="AQ544" s="86"/>
      <c r="AR544" s="9"/>
      <c r="AS544" s="9"/>
      <c r="AT544" s="9"/>
      <c r="AU544" s="9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  <c r="BL544" s="1"/>
      <c r="BM544" s="1"/>
      <c r="BN544" s="1"/>
      <c r="BO544" s="1"/>
      <c r="BP544" s="1"/>
      <c r="BQ544" s="1"/>
      <c r="BR544" s="1"/>
      <c r="BS544" s="1"/>
      <c r="BT544" s="1"/>
      <c r="BU544" s="1"/>
      <c r="BV544" s="1"/>
      <c r="BW544" s="1"/>
      <c r="BX544" s="1"/>
      <c r="BY544" s="1"/>
      <c r="BZ544" s="1"/>
      <c r="CA544" s="1"/>
      <c r="CB544" s="1"/>
      <c r="CC544" s="1"/>
    </row>
    <row r="545" spans="1:81" ht="18.75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86"/>
      <c r="T545" s="1"/>
      <c r="U545" s="1"/>
      <c r="V545" s="89"/>
      <c r="W545" s="3"/>
      <c r="X545" s="3"/>
      <c r="Y545" s="3"/>
      <c r="Z545" s="3"/>
      <c r="AA545" s="3"/>
      <c r="AB545" s="3"/>
      <c r="AC545" s="3"/>
      <c r="AD545" s="3"/>
      <c r="AE545" s="3"/>
      <c r="AF545" s="1"/>
      <c r="AG545" s="1"/>
      <c r="AH545" s="1"/>
      <c r="AI545" s="1"/>
      <c r="AJ545" s="1"/>
      <c r="AK545" s="1"/>
      <c r="AL545" s="1"/>
      <c r="AM545" s="86"/>
      <c r="AN545" s="1"/>
      <c r="AO545" s="1"/>
      <c r="AP545" s="1"/>
      <c r="AQ545" s="86"/>
      <c r="AR545" s="9"/>
      <c r="AS545" s="9"/>
      <c r="AT545" s="9"/>
      <c r="AU545" s="9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  <c r="BL545" s="1"/>
      <c r="BM545" s="1"/>
      <c r="BN545" s="1"/>
      <c r="BO545" s="1"/>
      <c r="BP545" s="1"/>
      <c r="BQ545" s="1"/>
      <c r="BR545" s="1"/>
      <c r="BS545" s="1"/>
      <c r="BT545" s="1"/>
      <c r="BU545" s="1"/>
      <c r="BV545" s="1"/>
      <c r="BW545" s="1"/>
      <c r="BX545" s="1"/>
      <c r="BY545" s="1"/>
      <c r="BZ545" s="1"/>
      <c r="CA545" s="1"/>
      <c r="CB545" s="1"/>
      <c r="CC545" s="1"/>
    </row>
    <row r="546" spans="1:81" ht="18.75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86"/>
      <c r="T546" s="1"/>
      <c r="U546" s="1"/>
      <c r="V546" s="89"/>
      <c r="W546" s="3"/>
      <c r="X546" s="3"/>
      <c r="Y546" s="3"/>
      <c r="Z546" s="3"/>
      <c r="AA546" s="3"/>
      <c r="AB546" s="3"/>
      <c r="AC546" s="3"/>
      <c r="AD546" s="3"/>
      <c r="AE546" s="3"/>
      <c r="AF546" s="1"/>
      <c r="AG546" s="1"/>
      <c r="AH546" s="1"/>
      <c r="AI546" s="1"/>
      <c r="AJ546" s="1"/>
      <c r="AK546" s="1"/>
      <c r="AL546" s="1"/>
      <c r="AM546" s="86"/>
      <c r="AN546" s="1"/>
      <c r="AO546" s="1"/>
      <c r="AP546" s="1"/>
      <c r="AQ546" s="86"/>
      <c r="AR546" s="9"/>
      <c r="AS546" s="9"/>
      <c r="AT546" s="9"/>
      <c r="AU546" s="9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  <c r="BL546" s="1"/>
      <c r="BM546" s="1"/>
      <c r="BN546" s="1"/>
      <c r="BO546" s="1"/>
      <c r="BP546" s="1"/>
      <c r="BQ546" s="1"/>
      <c r="BR546" s="1"/>
      <c r="BS546" s="1"/>
      <c r="BT546" s="1"/>
      <c r="BU546" s="1"/>
      <c r="BV546" s="1"/>
      <c r="BW546" s="1"/>
      <c r="BX546" s="1"/>
      <c r="BY546" s="1"/>
      <c r="BZ546" s="1"/>
      <c r="CA546" s="1"/>
      <c r="CB546" s="1"/>
      <c r="CC546" s="1"/>
    </row>
    <row r="547" spans="1:81" ht="18.75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86"/>
      <c r="T547" s="1"/>
      <c r="U547" s="1"/>
      <c r="V547" s="89"/>
      <c r="W547" s="3"/>
      <c r="X547" s="3"/>
      <c r="Y547" s="3"/>
      <c r="Z547" s="3"/>
      <c r="AA547" s="3"/>
      <c r="AB547" s="3"/>
      <c r="AC547" s="3"/>
      <c r="AD547" s="3"/>
      <c r="AE547" s="3"/>
      <c r="AF547" s="1"/>
      <c r="AG547" s="1"/>
      <c r="AH547" s="1"/>
      <c r="AI547" s="1"/>
      <c r="AJ547" s="1"/>
      <c r="AK547" s="1"/>
      <c r="AL547" s="1"/>
      <c r="AM547" s="86"/>
      <c r="AN547" s="1"/>
      <c r="AO547" s="1"/>
      <c r="AP547" s="1"/>
      <c r="AQ547" s="86"/>
      <c r="AR547" s="9"/>
      <c r="AS547" s="9"/>
      <c r="AT547" s="9"/>
      <c r="AU547" s="9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  <c r="BL547" s="1"/>
      <c r="BM547" s="1"/>
      <c r="BN547" s="1"/>
      <c r="BO547" s="1"/>
      <c r="BP547" s="1"/>
      <c r="BQ547" s="1"/>
      <c r="BR547" s="1"/>
      <c r="BS547" s="1"/>
      <c r="BT547" s="1"/>
      <c r="BU547" s="1"/>
      <c r="BV547" s="1"/>
      <c r="BW547" s="1"/>
      <c r="BX547" s="1"/>
      <c r="BY547" s="1"/>
      <c r="BZ547" s="1"/>
      <c r="CA547" s="1"/>
      <c r="CB547" s="1"/>
      <c r="CC547" s="1"/>
    </row>
    <row r="548" spans="1:81" ht="18.75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86"/>
      <c r="T548" s="1"/>
      <c r="U548" s="1"/>
      <c r="V548" s="89"/>
      <c r="W548" s="3"/>
      <c r="X548" s="3"/>
      <c r="Y548" s="3"/>
      <c r="Z548" s="3"/>
      <c r="AA548" s="3"/>
      <c r="AB548" s="3"/>
      <c r="AC548" s="3"/>
      <c r="AD548" s="3"/>
      <c r="AE548" s="3"/>
      <c r="AF548" s="1"/>
      <c r="AG548" s="1"/>
      <c r="AH548" s="1"/>
      <c r="AI548" s="1"/>
      <c r="AJ548" s="1"/>
      <c r="AK548" s="1"/>
      <c r="AL548" s="1"/>
      <c r="AM548" s="86"/>
      <c r="AN548" s="1"/>
      <c r="AO548" s="1"/>
      <c r="AP548" s="1"/>
      <c r="AQ548" s="86"/>
      <c r="AR548" s="9"/>
      <c r="AS548" s="9"/>
      <c r="AT548" s="9"/>
      <c r="AU548" s="9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  <c r="BL548" s="1"/>
      <c r="BM548" s="1"/>
      <c r="BN548" s="1"/>
      <c r="BO548" s="1"/>
      <c r="BP548" s="1"/>
      <c r="BQ548" s="1"/>
      <c r="BR548" s="1"/>
      <c r="BS548" s="1"/>
      <c r="BT548" s="1"/>
      <c r="BU548" s="1"/>
      <c r="BV548" s="1"/>
      <c r="BW548" s="1"/>
      <c r="BX548" s="1"/>
      <c r="BY548" s="1"/>
      <c r="BZ548" s="1"/>
      <c r="CA548" s="1"/>
      <c r="CB548" s="1"/>
      <c r="CC548" s="1"/>
    </row>
    <row r="549" spans="1:81" ht="18.75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86"/>
      <c r="T549" s="1"/>
      <c r="U549" s="1"/>
      <c r="V549" s="89"/>
      <c r="W549" s="3"/>
      <c r="X549" s="3"/>
      <c r="Y549" s="3"/>
      <c r="Z549" s="3"/>
      <c r="AA549" s="3"/>
      <c r="AB549" s="3"/>
      <c r="AC549" s="3"/>
      <c r="AD549" s="3"/>
      <c r="AE549" s="3"/>
      <c r="AF549" s="1"/>
      <c r="AG549" s="1"/>
      <c r="AH549" s="1"/>
      <c r="AI549" s="1"/>
      <c r="AJ549" s="1"/>
      <c r="AK549" s="1"/>
      <c r="AL549" s="1"/>
      <c r="AM549" s="86"/>
      <c r="AN549" s="1"/>
      <c r="AO549" s="1"/>
      <c r="AP549" s="1"/>
      <c r="AQ549" s="86"/>
      <c r="AR549" s="9"/>
      <c r="AS549" s="9"/>
      <c r="AT549" s="9"/>
      <c r="AU549" s="9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  <c r="BL549" s="1"/>
      <c r="BM549" s="1"/>
      <c r="BN549" s="1"/>
      <c r="BO549" s="1"/>
      <c r="BP549" s="1"/>
      <c r="BQ549" s="1"/>
      <c r="BR549" s="1"/>
      <c r="BS549" s="1"/>
      <c r="BT549" s="1"/>
      <c r="BU549" s="1"/>
      <c r="BV549" s="1"/>
      <c r="BW549" s="1"/>
      <c r="BX549" s="1"/>
      <c r="BY549" s="1"/>
      <c r="BZ549" s="1"/>
      <c r="CA549" s="1"/>
      <c r="CB549" s="1"/>
      <c r="CC549" s="1"/>
    </row>
    <row r="550" spans="1:81" ht="18.75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86"/>
      <c r="T550" s="1"/>
      <c r="U550" s="1"/>
      <c r="V550" s="89"/>
      <c r="W550" s="3"/>
      <c r="X550" s="3"/>
      <c r="Y550" s="3"/>
      <c r="Z550" s="3"/>
      <c r="AA550" s="3"/>
      <c r="AB550" s="3"/>
      <c r="AC550" s="3"/>
      <c r="AD550" s="3"/>
      <c r="AE550" s="3"/>
      <c r="AF550" s="1"/>
      <c r="AG550" s="1"/>
      <c r="AH550" s="1"/>
      <c r="AI550" s="1"/>
      <c r="AJ550" s="1"/>
      <c r="AK550" s="1"/>
      <c r="AL550" s="1"/>
      <c r="AM550" s="86"/>
      <c r="AN550" s="1"/>
      <c r="AO550" s="1"/>
      <c r="AP550" s="1"/>
      <c r="AQ550" s="86"/>
      <c r="AR550" s="9"/>
      <c r="AS550" s="9"/>
      <c r="AT550" s="9"/>
      <c r="AU550" s="9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  <c r="BL550" s="1"/>
      <c r="BM550" s="1"/>
      <c r="BN550" s="1"/>
      <c r="BO550" s="1"/>
      <c r="BP550" s="1"/>
      <c r="BQ550" s="1"/>
      <c r="BR550" s="1"/>
      <c r="BS550" s="1"/>
      <c r="BT550" s="1"/>
      <c r="BU550" s="1"/>
      <c r="BV550" s="1"/>
      <c r="BW550" s="1"/>
      <c r="BX550" s="1"/>
      <c r="BY550" s="1"/>
      <c r="BZ550" s="1"/>
      <c r="CA550" s="1"/>
      <c r="CB550" s="1"/>
      <c r="CC550" s="1"/>
    </row>
    <row r="551" spans="1:81" ht="18.75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86"/>
      <c r="T551" s="1"/>
      <c r="U551" s="1"/>
      <c r="V551" s="89"/>
      <c r="W551" s="3"/>
      <c r="X551" s="3"/>
      <c r="Y551" s="3"/>
      <c r="Z551" s="3"/>
      <c r="AA551" s="3"/>
      <c r="AB551" s="3"/>
      <c r="AC551" s="3"/>
      <c r="AD551" s="3"/>
      <c r="AE551" s="3"/>
      <c r="AF551" s="1"/>
      <c r="AG551" s="1"/>
      <c r="AH551" s="1"/>
      <c r="AI551" s="1"/>
      <c r="AJ551" s="1"/>
      <c r="AK551" s="1"/>
      <c r="AL551" s="1"/>
      <c r="AM551" s="86"/>
      <c r="AN551" s="1"/>
      <c r="AO551" s="1"/>
      <c r="AP551" s="1"/>
      <c r="AQ551" s="86"/>
      <c r="AR551" s="9"/>
      <c r="AS551" s="9"/>
      <c r="AT551" s="9"/>
      <c r="AU551" s="9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  <c r="BL551" s="1"/>
      <c r="BM551" s="1"/>
      <c r="BN551" s="1"/>
      <c r="BO551" s="1"/>
      <c r="BP551" s="1"/>
      <c r="BQ551" s="1"/>
      <c r="BR551" s="1"/>
      <c r="BS551" s="1"/>
      <c r="BT551" s="1"/>
      <c r="BU551" s="1"/>
      <c r="BV551" s="1"/>
      <c r="BW551" s="1"/>
      <c r="BX551" s="1"/>
      <c r="BY551" s="1"/>
      <c r="BZ551" s="1"/>
      <c r="CA551" s="1"/>
      <c r="CB551" s="1"/>
      <c r="CC551" s="1"/>
    </row>
    <row r="552" spans="1:81" ht="18.75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86"/>
      <c r="T552" s="1"/>
      <c r="U552" s="1"/>
      <c r="V552" s="89"/>
      <c r="W552" s="3"/>
      <c r="X552" s="3"/>
      <c r="Y552" s="3"/>
      <c r="Z552" s="3"/>
      <c r="AA552" s="3"/>
      <c r="AB552" s="3"/>
      <c r="AC552" s="3"/>
      <c r="AD552" s="3"/>
      <c r="AE552" s="3"/>
      <c r="AF552" s="1"/>
      <c r="AG552" s="1"/>
      <c r="AH552" s="1"/>
      <c r="AI552" s="1"/>
      <c r="AJ552" s="1"/>
      <c r="AK552" s="1"/>
      <c r="AL552" s="1"/>
      <c r="AM552" s="86"/>
      <c r="AN552" s="1"/>
      <c r="AO552" s="1"/>
      <c r="AP552" s="1"/>
      <c r="AQ552" s="86"/>
      <c r="AR552" s="9"/>
      <c r="AS552" s="9"/>
      <c r="AT552" s="9"/>
      <c r="AU552" s="9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  <c r="BL552" s="1"/>
      <c r="BM552" s="1"/>
      <c r="BN552" s="1"/>
      <c r="BO552" s="1"/>
      <c r="BP552" s="1"/>
      <c r="BQ552" s="1"/>
      <c r="BR552" s="1"/>
      <c r="BS552" s="1"/>
      <c r="BT552" s="1"/>
      <c r="BU552" s="1"/>
      <c r="BV552" s="1"/>
      <c r="BW552" s="1"/>
      <c r="BX552" s="1"/>
      <c r="BY552" s="1"/>
      <c r="BZ552" s="1"/>
      <c r="CA552" s="1"/>
      <c r="CB552" s="1"/>
      <c r="CC552" s="1"/>
    </row>
    <row r="553" spans="1:81" ht="18.75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86"/>
      <c r="T553" s="1"/>
      <c r="U553" s="1"/>
      <c r="V553" s="89"/>
      <c r="W553" s="3"/>
      <c r="X553" s="3"/>
      <c r="Y553" s="3"/>
      <c r="Z553" s="3"/>
      <c r="AA553" s="3"/>
      <c r="AB553" s="3"/>
      <c r="AC553" s="3"/>
      <c r="AD553" s="3"/>
      <c r="AE553" s="3"/>
      <c r="AF553" s="1"/>
      <c r="AG553" s="1"/>
      <c r="AH553" s="1"/>
      <c r="AI553" s="1"/>
      <c r="AJ553" s="1"/>
      <c r="AK553" s="1"/>
      <c r="AL553" s="1"/>
      <c r="AM553" s="86"/>
      <c r="AN553" s="1"/>
      <c r="AO553" s="1"/>
      <c r="AP553" s="1"/>
      <c r="AQ553" s="86"/>
      <c r="AR553" s="9"/>
      <c r="AS553" s="9"/>
      <c r="AT553" s="9"/>
      <c r="AU553" s="9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  <c r="BL553" s="1"/>
      <c r="BM553" s="1"/>
      <c r="BN553" s="1"/>
      <c r="BO553" s="1"/>
      <c r="BP553" s="1"/>
      <c r="BQ553" s="1"/>
      <c r="BR553" s="1"/>
      <c r="BS553" s="1"/>
      <c r="BT553" s="1"/>
      <c r="BU553" s="1"/>
      <c r="BV553" s="1"/>
      <c r="BW553" s="1"/>
      <c r="BX553" s="1"/>
      <c r="BY553" s="1"/>
      <c r="BZ553" s="1"/>
      <c r="CA553" s="1"/>
      <c r="CB553" s="1"/>
      <c r="CC553" s="1"/>
    </row>
    <row r="554" spans="1:81" ht="18.75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86"/>
      <c r="T554" s="1"/>
      <c r="U554" s="1"/>
      <c r="V554" s="89"/>
      <c r="W554" s="3"/>
      <c r="X554" s="3"/>
      <c r="Y554" s="3"/>
      <c r="Z554" s="3"/>
      <c r="AA554" s="3"/>
      <c r="AB554" s="3"/>
      <c r="AC554" s="3"/>
      <c r="AD554" s="3"/>
      <c r="AE554" s="3"/>
      <c r="AF554" s="1"/>
      <c r="AG554" s="1"/>
      <c r="AH554" s="1"/>
      <c r="AI554" s="1"/>
      <c r="AJ554" s="1"/>
      <c r="AK554" s="1"/>
      <c r="AL554" s="1"/>
      <c r="AM554" s="86"/>
      <c r="AN554" s="1"/>
      <c r="AO554" s="1"/>
      <c r="AP554" s="1"/>
      <c r="AQ554" s="86"/>
      <c r="AR554" s="9"/>
      <c r="AS554" s="9"/>
      <c r="AT554" s="9"/>
      <c r="AU554" s="9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  <c r="BL554" s="1"/>
      <c r="BM554" s="1"/>
      <c r="BN554" s="1"/>
      <c r="BO554" s="1"/>
      <c r="BP554" s="1"/>
      <c r="BQ554" s="1"/>
      <c r="BR554" s="1"/>
      <c r="BS554" s="1"/>
      <c r="BT554" s="1"/>
      <c r="BU554" s="1"/>
      <c r="BV554" s="1"/>
      <c r="BW554" s="1"/>
      <c r="BX554" s="1"/>
      <c r="BY554" s="1"/>
      <c r="BZ554" s="1"/>
      <c r="CA554" s="1"/>
      <c r="CB554" s="1"/>
      <c r="CC554" s="1"/>
    </row>
    <row r="555" spans="1:81" ht="18.75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86"/>
      <c r="T555" s="1"/>
      <c r="U555" s="1"/>
      <c r="V555" s="89"/>
      <c r="W555" s="3"/>
      <c r="X555" s="3"/>
      <c r="Y555" s="3"/>
      <c r="Z555" s="3"/>
      <c r="AA555" s="3"/>
      <c r="AB555" s="3"/>
      <c r="AC555" s="3"/>
      <c r="AD555" s="3"/>
      <c r="AE555" s="3"/>
      <c r="AF555" s="1"/>
      <c r="AG555" s="1"/>
      <c r="AH555" s="1"/>
      <c r="AI555" s="1"/>
      <c r="AJ555" s="1"/>
      <c r="AK555" s="1"/>
      <c r="AL555" s="1"/>
      <c r="AM555" s="86"/>
      <c r="AN555" s="1"/>
      <c r="AO555" s="1"/>
      <c r="AP555" s="1"/>
      <c r="AQ555" s="86"/>
      <c r="AR555" s="9"/>
      <c r="AS555" s="9"/>
      <c r="AT555" s="9"/>
      <c r="AU555" s="9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  <c r="BL555" s="1"/>
      <c r="BM555" s="1"/>
      <c r="BN555" s="1"/>
      <c r="BO555" s="1"/>
      <c r="BP555" s="1"/>
      <c r="BQ555" s="1"/>
      <c r="BR555" s="1"/>
      <c r="BS555" s="1"/>
      <c r="BT555" s="1"/>
      <c r="BU555" s="1"/>
      <c r="BV555" s="1"/>
      <c r="BW555" s="1"/>
      <c r="BX555" s="1"/>
      <c r="BY555" s="1"/>
      <c r="BZ555" s="1"/>
      <c r="CA555" s="1"/>
      <c r="CB555" s="1"/>
      <c r="CC555" s="1"/>
    </row>
    <row r="556" spans="1:81" ht="18.75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86"/>
      <c r="T556" s="1"/>
      <c r="U556" s="1"/>
      <c r="V556" s="89"/>
      <c r="W556" s="3"/>
      <c r="X556" s="3"/>
      <c r="Y556" s="3"/>
      <c r="Z556" s="3"/>
      <c r="AA556" s="3"/>
      <c r="AB556" s="3"/>
      <c r="AC556" s="3"/>
      <c r="AD556" s="3"/>
      <c r="AE556" s="3"/>
      <c r="AF556" s="1"/>
      <c r="AG556" s="1"/>
      <c r="AH556" s="1"/>
      <c r="AI556" s="1"/>
      <c r="AJ556" s="1"/>
      <c r="AK556" s="1"/>
      <c r="AL556" s="1"/>
      <c r="AM556" s="86"/>
      <c r="AN556" s="1"/>
      <c r="AO556" s="1"/>
      <c r="AP556" s="1"/>
      <c r="AQ556" s="86"/>
      <c r="AR556" s="9"/>
      <c r="AS556" s="9"/>
      <c r="AT556" s="9"/>
      <c r="AU556" s="9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  <c r="BL556" s="1"/>
      <c r="BM556" s="1"/>
      <c r="BN556" s="1"/>
      <c r="BO556" s="1"/>
      <c r="BP556" s="1"/>
      <c r="BQ556" s="1"/>
      <c r="BR556" s="1"/>
      <c r="BS556" s="1"/>
      <c r="BT556" s="1"/>
      <c r="BU556" s="1"/>
      <c r="BV556" s="1"/>
      <c r="BW556" s="1"/>
      <c r="BX556" s="1"/>
      <c r="BY556" s="1"/>
      <c r="BZ556" s="1"/>
      <c r="CA556" s="1"/>
      <c r="CB556" s="1"/>
      <c r="CC556" s="1"/>
    </row>
    <row r="557" spans="1:81" ht="18.75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86"/>
      <c r="T557" s="1"/>
      <c r="U557" s="1"/>
      <c r="V557" s="89"/>
      <c r="W557" s="3"/>
      <c r="X557" s="3"/>
      <c r="Y557" s="3"/>
      <c r="Z557" s="3"/>
      <c r="AA557" s="3"/>
      <c r="AB557" s="3"/>
      <c r="AC557" s="3"/>
      <c r="AD557" s="3"/>
      <c r="AE557" s="3"/>
      <c r="AF557" s="1"/>
      <c r="AG557" s="1"/>
      <c r="AH557" s="1"/>
      <c r="AI557" s="1"/>
      <c r="AJ557" s="1"/>
      <c r="AK557" s="1"/>
      <c r="AL557" s="1"/>
      <c r="AM557" s="86"/>
      <c r="AN557" s="1"/>
      <c r="AO557" s="1"/>
      <c r="AP557" s="1"/>
      <c r="AQ557" s="86"/>
      <c r="AR557" s="9"/>
      <c r="AS557" s="9"/>
      <c r="AT557" s="9"/>
      <c r="AU557" s="9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  <c r="BL557" s="1"/>
      <c r="BM557" s="1"/>
      <c r="BN557" s="1"/>
      <c r="BO557" s="1"/>
      <c r="BP557" s="1"/>
      <c r="BQ557" s="1"/>
      <c r="BR557" s="1"/>
      <c r="BS557" s="1"/>
      <c r="BT557" s="1"/>
      <c r="BU557" s="1"/>
      <c r="BV557" s="1"/>
      <c r="BW557" s="1"/>
      <c r="BX557" s="1"/>
      <c r="BY557" s="1"/>
      <c r="BZ557" s="1"/>
      <c r="CA557" s="1"/>
      <c r="CB557" s="1"/>
      <c r="CC557" s="1"/>
    </row>
    <row r="558" spans="1:81" ht="18.75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86"/>
      <c r="T558" s="1"/>
      <c r="U558" s="1"/>
      <c r="V558" s="89"/>
      <c r="W558" s="3"/>
      <c r="X558" s="3"/>
      <c r="Y558" s="3"/>
      <c r="Z558" s="3"/>
      <c r="AA558" s="3"/>
      <c r="AB558" s="3"/>
      <c r="AC558" s="3"/>
      <c r="AD558" s="3"/>
      <c r="AE558" s="3"/>
      <c r="AF558" s="1"/>
      <c r="AG558" s="1"/>
      <c r="AH558" s="1"/>
      <c r="AI558" s="1"/>
      <c r="AJ558" s="1"/>
      <c r="AK558" s="1"/>
      <c r="AL558" s="1"/>
      <c r="AM558" s="86"/>
      <c r="AN558" s="1"/>
      <c r="AO558" s="1"/>
      <c r="AP558" s="1"/>
      <c r="AQ558" s="86"/>
      <c r="AR558" s="9"/>
      <c r="AS558" s="9"/>
      <c r="AT558" s="9"/>
      <c r="AU558" s="9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  <c r="BL558" s="1"/>
      <c r="BM558" s="1"/>
      <c r="BN558" s="1"/>
      <c r="BO558" s="1"/>
      <c r="BP558" s="1"/>
      <c r="BQ558" s="1"/>
      <c r="BR558" s="1"/>
      <c r="BS558" s="1"/>
      <c r="BT558" s="1"/>
      <c r="BU558" s="1"/>
      <c r="BV558" s="1"/>
      <c r="BW558" s="1"/>
      <c r="BX558" s="1"/>
      <c r="BY558" s="1"/>
      <c r="BZ558" s="1"/>
      <c r="CA558" s="1"/>
      <c r="CB558" s="1"/>
      <c r="CC558" s="1"/>
    </row>
    <row r="559" spans="1:81" ht="18.75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86"/>
      <c r="T559" s="1"/>
      <c r="U559" s="1"/>
      <c r="V559" s="89"/>
      <c r="W559" s="3"/>
      <c r="X559" s="3"/>
      <c r="Y559" s="3"/>
      <c r="Z559" s="3"/>
      <c r="AA559" s="3"/>
      <c r="AB559" s="3"/>
      <c r="AC559" s="3"/>
      <c r="AD559" s="3"/>
      <c r="AE559" s="3"/>
      <c r="AF559" s="1"/>
      <c r="AG559" s="1"/>
      <c r="AH559" s="1"/>
      <c r="AI559" s="1"/>
      <c r="AJ559" s="1"/>
      <c r="AK559" s="1"/>
      <c r="AL559" s="1"/>
      <c r="AM559" s="86"/>
      <c r="AN559" s="1"/>
      <c r="AO559" s="1"/>
      <c r="AP559" s="1"/>
      <c r="AQ559" s="86"/>
      <c r="AR559" s="9"/>
      <c r="AS559" s="9"/>
      <c r="AT559" s="9"/>
      <c r="AU559" s="9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  <c r="BL559" s="1"/>
      <c r="BM559" s="1"/>
      <c r="BN559" s="1"/>
      <c r="BO559" s="1"/>
      <c r="BP559" s="1"/>
      <c r="BQ559" s="1"/>
      <c r="BR559" s="1"/>
      <c r="BS559" s="1"/>
      <c r="BT559" s="1"/>
      <c r="BU559" s="1"/>
      <c r="BV559" s="1"/>
      <c r="BW559" s="1"/>
      <c r="BX559" s="1"/>
      <c r="BY559" s="1"/>
      <c r="BZ559" s="1"/>
      <c r="CA559" s="1"/>
      <c r="CB559" s="1"/>
      <c r="CC559" s="1"/>
    </row>
    <row r="560" spans="1:81" ht="18.75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86"/>
      <c r="T560" s="1"/>
      <c r="U560" s="1"/>
      <c r="V560" s="89"/>
      <c r="W560" s="3"/>
      <c r="X560" s="3"/>
      <c r="Y560" s="3"/>
      <c r="Z560" s="3"/>
      <c r="AA560" s="3"/>
      <c r="AB560" s="3"/>
      <c r="AC560" s="3"/>
      <c r="AD560" s="3"/>
      <c r="AE560" s="3"/>
      <c r="AF560" s="1"/>
      <c r="AG560" s="1"/>
      <c r="AH560" s="1"/>
      <c r="AI560" s="1"/>
      <c r="AJ560" s="1"/>
      <c r="AK560" s="1"/>
      <c r="AL560" s="1"/>
      <c r="AM560" s="86"/>
      <c r="AN560" s="1"/>
      <c r="AO560" s="1"/>
      <c r="AP560" s="1"/>
      <c r="AQ560" s="86"/>
      <c r="AR560" s="9"/>
      <c r="AS560" s="9"/>
      <c r="AT560" s="9"/>
      <c r="AU560" s="9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  <c r="BL560" s="1"/>
      <c r="BM560" s="1"/>
      <c r="BN560" s="1"/>
      <c r="BO560" s="1"/>
      <c r="BP560" s="1"/>
      <c r="BQ560" s="1"/>
      <c r="BR560" s="1"/>
      <c r="BS560" s="1"/>
      <c r="BT560" s="1"/>
      <c r="BU560" s="1"/>
      <c r="BV560" s="1"/>
      <c r="BW560" s="1"/>
      <c r="BX560" s="1"/>
      <c r="BY560" s="1"/>
      <c r="BZ560" s="1"/>
      <c r="CA560" s="1"/>
      <c r="CB560" s="1"/>
      <c r="CC560" s="1"/>
    </row>
    <row r="561" spans="1:81" ht="18.75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86"/>
      <c r="T561" s="1"/>
      <c r="U561" s="1"/>
      <c r="V561" s="89"/>
      <c r="W561" s="3"/>
      <c r="X561" s="3"/>
      <c r="Y561" s="3"/>
      <c r="Z561" s="3"/>
      <c r="AA561" s="3"/>
      <c r="AB561" s="3"/>
      <c r="AC561" s="3"/>
      <c r="AD561" s="3"/>
      <c r="AE561" s="3"/>
      <c r="AF561" s="1"/>
      <c r="AG561" s="1"/>
      <c r="AH561" s="1"/>
      <c r="AI561" s="1"/>
      <c r="AJ561" s="1"/>
      <c r="AK561" s="1"/>
      <c r="AL561" s="1"/>
      <c r="AM561" s="86"/>
      <c r="AN561" s="1"/>
      <c r="AO561" s="1"/>
      <c r="AP561" s="1"/>
      <c r="AQ561" s="86"/>
      <c r="AR561" s="9"/>
      <c r="AS561" s="9"/>
      <c r="AT561" s="9"/>
      <c r="AU561" s="9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  <c r="BL561" s="1"/>
      <c r="BM561" s="1"/>
      <c r="BN561" s="1"/>
      <c r="BO561" s="1"/>
      <c r="BP561" s="1"/>
      <c r="BQ561" s="1"/>
      <c r="BR561" s="1"/>
      <c r="BS561" s="1"/>
      <c r="BT561" s="1"/>
      <c r="BU561" s="1"/>
      <c r="BV561" s="1"/>
      <c r="BW561" s="1"/>
      <c r="BX561" s="1"/>
      <c r="BY561" s="1"/>
      <c r="BZ561" s="1"/>
      <c r="CA561" s="1"/>
      <c r="CB561" s="1"/>
      <c r="CC561" s="1"/>
    </row>
    <row r="562" spans="1:81" ht="18.75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86"/>
      <c r="T562" s="1"/>
      <c r="U562" s="1"/>
      <c r="V562" s="89"/>
      <c r="W562" s="3"/>
      <c r="X562" s="3"/>
      <c r="Y562" s="3"/>
      <c r="Z562" s="3"/>
      <c r="AA562" s="3"/>
      <c r="AB562" s="3"/>
      <c r="AC562" s="3"/>
      <c r="AD562" s="3"/>
      <c r="AE562" s="3"/>
      <c r="AF562" s="1"/>
      <c r="AG562" s="1"/>
      <c r="AH562" s="1"/>
      <c r="AI562" s="1"/>
      <c r="AJ562" s="1"/>
      <c r="AK562" s="1"/>
      <c r="AL562" s="1"/>
      <c r="AM562" s="86"/>
      <c r="AN562" s="1"/>
      <c r="AO562" s="1"/>
      <c r="AP562" s="1"/>
      <c r="AQ562" s="86"/>
      <c r="AR562" s="9"/>
      <c r="AS562" s="9"/>
      <c r="AT562" s="9"/>
      <c r="AU562" s="9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  <c r="BL562" s="1"/>
      <c r="BM562" s="1"/>
      <c r="BN562" s="1"/>
      <c r="BO562" s="1"/>
      <c r="BP562" s="1"/>
      <c r="BQ562" s="1"/>
      <c r="BR562" s="1"/>
      <c r="BS562" s="1"/>
      <c r="BT562" s="1"/>
      <c r="BU562" s="1"/>
      <c r="BV562" s="1"/>
      <c r="BW562" s="1"/>
      <c r="BX562" s="1"/>
      <c r="BY562" s="1"/>
      <c r="BZ562" s="1"/>
      <c r="CA562" s="1"/>
      <c r="CB562" s="1"/>
      <c r="CC562" s="1"/>
    </row>
    <row r="563" spans="1:81" ht="18.75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86"/>
      <c r="T563" s="1"/>
      <c r="U563" s="1"/>
      <c r="V563" s="89"/>
      <c r="W563" s="3"/>
      <c r="X563" s="3"/>
      <c r="Y563" s="3"/>
      <c r="Z563" s="3"/>
      <c r="AA563" s="3"/>
      <c r="AB563" s="3"/>
      <c r="AC563" s="3"/>
      <c r="AD563" s="3"/>
      <c r="AE563" s="3"/>
      <c r="AF563" s="1"/>
      <c r="AG563" s="1"/>
      <c r="AH563" s="1"/>
      <c r="AI563" s="1"/>
      <c r="AJ563" s="1"/>
      <c r="AK563" s="1"/>
      <c r="AL563" s="1"/>
      <c r="AM563" s="86"/>
      <c r="AN563" s="1"/>
      <c r="AO563" s="1"/>
      <c r="AP563" s="1"/>
      <c r="AQ563" s="86"/>
      <c r="AR563" s="9"/>
      <c r="AS563" s="9"/>
      <c r="AT563" s="9"/>
      <c r="AU563" s="9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  <c r="BL563" s="1"/>
      <c r="BM563" s="1"/>
      <c r="BN563" s="1"/>
      <c r="BO563" s="1"/>
      <c r="BP563" s="1"/>
      <c r="BQ563" s="1"/>
      <c r="BR563" s="1"/>
      <c r="BS563" s="1"/>
      <c r="BT563" s="1"/>
      <c r="BU563" s="1"/>
      <c r="BV563" s="1"/>
      <c r="BW563" s="1"/>
      <c r="BX563" s="1"/>
      <c r="BY563" s="1"/>
      <c r="BZ563" s="1"/>
      <c r="CA563" s="1"/>
      <c r="CB563" s="1"/>
      <c r="CC563" s="1"/>
    </row>
    <row r="564" spans="1:81" ht="18.75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86"/>
      <c r="T564" s="1"/>
      <c r="U564" s="1"/>
      <c r="V564" s="89"/>
      <c r="W564" s="3"/>
      <c r="X564" s="3"/>
      <c r="Y564" s="3"/>
      <c r="Z564" s="3"/>
      <c r="AA564" s="3"/>
      <c r="AB564" s="3"/>
      <c r="AC564" s="3"/>
      <c r="AD564" s="3"/>
      <c r="AE564" s="3"/>
      <c r="AF564" s="1"/>
      <c r="AG564" s="1"/>
      <c r="AH564" s="1"/>
      <c r="AI564" s="1"/>
      <c r="AJ564" s="1"/>
      <c r="AK564" s="1"/>
      <c r="AL564" s="1"/>
      <c r="AM564" s="86"/>
      <c r="AN564" s="1"/>
      <c r="AO564" s="1"/>
      <c r="AP564" s="1"/>
      <c r="AQ564" s="86"/>
      <c r="AR564" s="9"/>
      <c r="AS564" s="9"/>
      <c r="AT564" s="9"/>
      <c r="AU564" s="9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  <c r="BL564" s="1"/>
      <c r="BM564" s="1"/>
      <c r="BN564" s="1"/>
      <c r="BO564" s="1"/>
      <c r="BP564" s="1"/>
      <c r="BQ564" s="1"/>
      <c r="BR564" s="1"/>
      <c r="BS564" s="1"/>
      <c r="BT564" s="1"/>
      <c r="BU564" s="1"/>
      <c r="BV564" s="1"/>
      <c r="BW564" s="1"/>
      <c r="BX564" s="1"/>
      <c r="BY564" s="1"/>
      <c r="BZ564" s="1"/>
      <c r="CA564" s="1"/>
      <c r="CB564" s="1"/>
      <c r="CC564" s="1"/>
    </row>
    <row r="565" spans="1:81" ht="18.75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86"/>
      <c r="T565" s="1"/>
      <c r="U565" s="1"/>
      <c r="V565" s="89"/>
      <c r="W565" s="3"/>
      <c r="X565" s="3"/>
      <c r="Y565" s="3"/>
      <c r="Z565" s="3"/>
      <c r="AA565" s="3"/>
      <c r="AB565" s="3"/>
      <c r="AC565" s="3"/>
      <c r="AD565" s="3"/>
      <c r="AE565" s="3"/>
      <c r="AF565" s="1"/>
      <c r="AG565" s="1"/>
      <c r="AH565" s="1"/>
      <c r="AI565" s="1"/>
      <c r="AJ565" s="1"/>
      <c r="AK565" s="1"/>
      <c r="AL565" s="1"/>
      <c r="AM565" s="86"/>
      <c r="AN565" s="1"/>
      <c r="AO565" s="1"/>
      <c r="AP565" s="1"/>
      <c r="AQ565" s="86"/>
      <c r="AR565" s="9"/>
      <c r="AS565" s="9"/>
      <c r="AT565" s="9"/>
      <c r="AU565" s="9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  <c r="BL565" s="1"/>
      <c r="BM565" s="1"/>
      <c r="BN565" s="1"/>
      <c r="BO565" s="1"/>
      <c r="BP565" s="1"/>
      <c r="BQ565" s="1"/>
      <c r="BR565" s="1"/>
      <c r="BS565" s="1"/>
      <c r="BT565" s="1"/>
      <c r="BU565" s="1"/>
      <c r="BV565" s="1"/>
      <c r="BW565" s="1"/>
      <c r="BX565" s="1"/>
      <c r="BY565" s="1"/>
      <c r="BZ565" s="1"/>
      <c r="CA565" s="1"/>
      <c r="CB565" s="1"/>
      <c r="CC565" s="1"/>
    </row>
    <row r="566" spans="1:81" ht="18.75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86"/>
      <c r="T566" s="1"/>
      <c r="U566" s="1"/>
      <c r="V566" s="89"/>
      <c r="W566" s="3"/>
      <c r="X566" s="3"/>
      <c r="Y566" s="3"/>
      <c r="Z566" s="3"/>
      <c r="AA566" s="3"/>
      <c r="AB566" s="3"/>
      <c r="AC566" s="3"/>
      <c r="AD566" s="3"/>
      <c r="AE566" s="3"/>
      <c r="AF566" s="1"/>
      <c r="AG566" s="1"/>
      <c r="AH566" s="1"/>
      <c r="AI566" s="1"/>
      <c r="AJ566" s="1"/>
      <c r="AK566" s="1"/>
      <c r="AL566" s="1"/>
      <c r="AM566" s="86"/>
      <c r="AN566" s="1"/>
      <c r="AO566" s="1"/>
      <c r="AP566" s="1"/>
      <c r="AQ566" s="86"/>
      <c r="AR566" s="9"/>
      <c r="AS566" s="9"/>
      <c r="AT566" s="9"/>
      <c r="AU566" s="9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  <c r="BL566" s="1"/>
      <c r="BM566" s="1"/>
      <c r="BN566" s="1"/>
      <c r="BO566" s="1"/>
      <c r="BP566" s="1"/>
      <c r="BQ566" s="1"/>
      <c r="BR566" s="1"/>
      <c r="BS566" s="1"/>
      <c r="BT566" s="1"/>
      <c r="BU566" s="1"/>
      <c r="BV566" s="1"/>
      <c r="BW566" s="1"/>
      <c r="BX566" s="1"/>
      <c r="BY566" s="1"/>
      <c r="BZ566" s="1"/>
      <c r="CA566" s="1"/>
      <c r="CB566" s="1"/>
      <c r="CC566" s="1"/>
    </row>
    <row r="567" spans="1:81" ht="18.75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86"/>
      <c r="T567" s="1"/>
      <c r="U567" s="1"/>
      <c r="V567" s="89"/>
      <c r="W567" s="3"/>
      <c r="X567" s="3"/>
      <c r="Y567" s="3"/>
      <c r="Z567" s="3"/>
      <c r="AA567" s="3"/>
      <c r="AB567" s="3"/>
      <c r="AC567" s="3"/>
      <c r="AD567" s="3"/>
      <c r="AE567" s="3"/>
      <c r="AF567" s="1"/>
      <c r="AG567" s="1"/>
      <c r="AH567" s="1"/>
      <c r="AI567" s="1"/>
      <c r="AJ567" s="1"/>
      <c r="AK567" s="1"/>
      <c r="AL567" s="1"/>
      <c r="AM567" s="86"/>
      <c r="AN567" s="1"/>
      <c r="AO567" s="1"/>
      <c r="AP567" s="1"/>
      <c r="AQ567" s="86"/>
      <c r="AR567" s="9"/>
      <c r="AS567" s="9"/>
      <c r="AT567" s="9"/>
      <c r="AU567" s="9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  <c r="BL567" s="1"/>
      <c r="BM567" s="1"/>
      <c r="BN567" s="1"/>
      <c r="BO567" s="1"/>
      <c r="BP567" s="1"/>
      <c r="BQ567" s="1"/>
      <c r="BR567" s="1"/>
      <c r="BS567" s="1"/>
      <c r="BT567" s="1"/>
      <c r="BU567" s="1"/>
      <c r="BV567" s="1"/>
      <c r="BW567" s="1"/>
      <c r="BX567" s="1"/>
      <c r="BY567" s="1"/>
      <c r="BZ567" s="1"/>
      <c r="CA567" s="1"/>
      <c r="CB567" s="1"/>
      <c r="CC567" s="1"/>
    </row>
    <row r="568" spans="1:81" ht="18.75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86"/>
      <c r="T568" s="1"/>
      <c r="U568" s="1"/>
      <c r="V568" s="89"/>
      <c r="W568" s="3"/>
      <c r="X568" s="3"/>
      <c r="Y568" s="3"/>
      <c r="Z568" s="3"/>
      <c r="AA568" s="3"/>
      <c r="AB568" s="3"/>
      <c r="AC568" s="3"/>
      <c r="AD568" s="3"/>
      <c r="AE568" s="3"/>
      <c r="AF568" s="1"/>
      <c r="AG568" s="1"/>
      <c r="AH568" s="1"/>
      <c r="AI568" s="1"/>
      <c r="AJ568" s="1"/>
      <c r="AK568" s="1"/>
      <c r="AL568" s="1"/>
      <c r="AM568" s="86"/>
      <c r="AN568" s="1"/>
      <c r="AO568" s="1"/>
      <c r="AP568" s="1"/>
      <c r="AQ568" s="86"/>
      <c r="AR568" s="9"/>
      <c r="AS568" s="9"/>
      <c r="AT568" s="9"/>
      <c r="AU568" s="9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  <c r="BL568" s="1"/>
      <c r="BM568" s="1"/>
      <c r="BN568" s="1"/>
      <c r="BO568" s="1"/>
      <c r="BP568" s="1"/>
      <c r="BQ568" s="1"/>
      <c r="BR568" s="1"/>
      <c r="BS568" s="1"/>
      <c r="BT568" s="1"/>
      <c r="BU568" s="1"/>
      <c r="BV568" s="1"/>
      <c r="BW568" s="1"/>
      <c r="BX568" s="1"/>
      <c r="BY568" s="1"/>
      <c r="BZ568" s="1"/>
      <c r="CA568" s="1"/>
      <c r="CB568" s="1"/>
      <c r="CC568" s="1"/>
    </row>
    <row r="569" spans="1:81" ht="18.75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86"/>
      <c r="T569" s="1"/>
      <c r="U569" s="1"/>
      <c r="V569" s="89"/>
      <c r="W569" s="3"/>
      <c r="X569" s="3"/>
      <c r="Y569" s="3"/>
      <c r="Z569" s="3"/>
      <c r="AA569" s="3"/>
      <c r="AB569" s="3"/>
      <c r="AC569" s="3"/>
      <c r="AD569" s="3"/>
      <c r="AE569" s="3"/>
      <c r="AF569" s="1"/>
      <c r="AG569" s="1"/>
      <c r="AH569" s="1"/>
      <c r="AI569" s="1"/>
      <c r="AJ569" s="1"/>
      <c r="AK569" s="1"/>
      <c r="AL569" s="1"/>
      <c r="AM569" s="86"/>
      <c r="AN569" s="1"/>
      <c r="AO569" s="1"/>
      <c r="AP569" s="1"/>
      <c r="AQ569" s="86"/>
      <c r="AR569" s="9"/>
      <c r="AS569" s="9"/>
      <c r="AT569" s="9"/>
      <c r="AU569" s="9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  <c r="BL569" s="1"/>
      <c r="BM569" s="1"/>
      <c r="BN569" s="1"/>
      <c r="BO569" s="1"/>
      <c r="BP569" s="1"/>
      <c r="BQ569" s="1"/>
      <c r="BR569" s="1"/>
      <c r="BS569" s="1"/>
      <c r="BT569" s="1"/>
      <c r="BU569" s="1"/>
      <c r="BV569" s="1"/>
      <c r="BW569" s="1"/>
      <c r="BX569" s="1"/>
      <c r="BY569" s="1"/>
      <c r="BZ569" s="1"/>
      <c r="CA569" s="1"/>
      <c r="CB569" s="1"/>
      <c r="CC569" s="1"/>
    </row>
    <row r="570" spans="1:81" ht="18.75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86"/>
      <c r="T570" s="1"/>
      <c r="U570" s="1"/>
      <c r="V570" s="89"/>
      <c r="W570" s="3"/>
      <c r="X570" s="3"/>
      <c r="Y570" s="3"/>
      <c r="Z570" s="3"/>
      <c r="AA570" s="3"/>
      <c r="AB570" s="3"/>
      <c r="AC570" s="3"/>
      <c r="AD570" s="3"/>
      <c r="AE570" s="3"/>
      <c r="AF570" s="1"/>
      <c r="AG570" s="1"/>
      <c r="AH570" s="1"/>
      <c r="AI570" s="1"/>
      <c r="AJ570" s="1"/>
      <c r="AK570" s="1"/>
      <c r="AL570" s="1"/>
      <c r="AM570" s="86"/>
      <c r="AN570" s="1"/>
      <c r="AO570" s="1"/>
      <c r="AP570" s="1"/>
      <c r="AQ570" s="86"/>
      <c r="AR570" s="9"/>
      <c r="AS570" s="9"/>
      <c r="AT570" s="9"/>
      <c r="AU570" s="9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  <c r="BL570" s="1"/>
      <c r="BM570" s="1"/>
      <c r="BN570" s="1"/>
      <c r="BO570" s="1"/>
      <c r="BP570" s="1"/>
      <c r="BQ570" s="1"/>
      <c r="BR570" s="1"/>
      <c r="BS570" s="1"/>
      <c r="BT570" s="1"/>
      <c r="BU570" s="1"/>
      <c r="BV570" s="1"/>
      <c r="BW570" s="1"/>
      <c r="BX570" s="1"/>
      <c r="BY570" s="1"/>
      <c r="BZ570" s="1"/>
      <c r="CA570" s="1"/>
      <c r="CB570" s="1"/>
      <c r="CC570" s="1"/>
    </row>
    <row r="571" spans="1:81" ht="18.75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86"/>
      <c r="T571" s="1"/>
      <c r="U571" s="1"/>
      <c r="V571" s="89"/>
      <c r="W571" s="3"/>
      <c r="X571" s="3"/>
      <c r="Y571" s="3"/>
      <c r="Z571" s="3"/>
      <c r="AA571" s="3"/>
      <c r="AB571" s="3"/>
      <c r="AC571" s="3"/>
      <c r="AD571" s="3"/>
      <c r="AE571" s="3"/>
      <c r="AF571" s="1"/>
      <c r="AG571" s="1"/>
      <c r="AH571" s="1"/>
      <c r="AI571" s="1"/>
      <c r="AJ571" s="1"/>
      <c r="AK571" s="1"/>
      <c r="AL571" s="1"/>
      <c r="AM571" s="86"/>
      <c r="AN571" s="1"/>
      <c r="AO571" s="1"/>
      <c r="AP571" s="1"/>
      <c r="AQ571" s="86"/>
      <c r="AR571" s="9"/>
      <c r="AS571" s="9"/>
      <c r="AT571" s="9"/>
      <c r="AU571" s="9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  <c r="BL571" s="1"/>
      <c r="BM571" s="1"/>
      <c r="BN571" s="1"/>
      <c r="BO571" s="1"/>
      <c r="BP571" s="1"/>
      <c r="BQ571" s="1"/>
      <c r="BR571" s="1"/>
      <c r="BS571" s="1"/>
      <c r="BT571" s="1"/>
      <c r="BU571" s="1"/>
      <c r="BV571" s="1"/>
      <c r="BW571" s="1"/>
      <c r="BX571" s="1"/>
      <c r="BY571" s="1"/>
      <c r="BZ571" s="1"/>
      <c r="CA571" s="1"/>
      <c r="CB571" s="1"/>
      <c r="CC571" s="1"/>
    </row>
    <row r="572" spans="1:81" ht="18.75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86"/>
      <c r="T572" s="1"/>
      <c r="U572" s="1"/>
      <c r="V572" s="89"/>
      <c r="W572" s="3"/>
      <c r="X572" s="3"/>
      <c r="Y572" s="3"/>
      <c r="Z572" s="3"/>
      <c r="AA572" s="3"/>
      <c r="AB572" s="3"/>
      <c r="AC572" s="3"/>
      <c r="AD572" s="3"/>
      <c r="AE572" s="3"/>
      <c r="AF572" s="1"/>
      <c r="AG572" s="1"/>
      <c r="AH572" s="1"/>
      <c r="AI572" s="1"/>
      <c r="AJ572" s="1"/>
      <c r="AK572" s="1"/>
      <c r="AL572" s="1"/>
      <c r="AM572" s="86"/>
      <c r="AN572" s="1"/>
      <c r="AO572" s="1"/>
      <c r="AP572" s="1"/>
      <c r="AQ572" s="86"/>
      <c r="AR572" s="9"/>
      <c r="AS572" s="9"/>
      <c r="AT572" s="9"/>
      <c r="AU572" s="9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  <c r="BL572" s="1"/>
      <c r="BM572" s="1"/>
      <c r="BN572" s="1"/>
      <c r="BO572" s="1"/>
      <c r="BP572" s="1"/>
      <c r="BQ572" s="1"/>
      <c r="BR572" s="1"/>
      <c r="BS572" s="1"/>
      <c r="BT572" s="1"/>
      <c r="BU572" s="1"/>
      <c r="BV572" s="1"/>
      <c r="BW572" s="1"/>
      <c r="BX572" s="1"/>
      <c r="BY572" s="1"/>
      <c r="BZ572" s="1"/>
      <c r="CA572" s="1"/>
      <c r="CB572" s="1"/>
      <c r="CC572" s="1"/>
    </row>
    <row r="573" spans="1:81" ht="18.75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86"/>
      <c r="T573" s="1"/>
      <c r="U573" s="1"/>
      <c r="V573" s="89"/>
      <c r="W573" s="3"/>
      <c r="X573" s="3"/>
      <c r="Y573" s="3"/>
      <c r="Z573" s="3"/>
      <c r="AA573" s="3"/>
      <c r="AB573" s="3"/>
      <c r="AC573" s="3"/>
      <c r="AD573" s="3"/>
      <c r="AE573" s="3"/>
      <c r="AF573" s="1"/>
      <c r="AG573" s="1"/>
      <c r="AH573" s="1"/>
      <c r="AI573" s="1"/>
      <c r="AJ573" s="1"/>
      <c r="AK573" s="1"/>
      <c r="AL573" s="1"/>
      <c r="AM573" s="86"/>
      <c r="AN573" s="1"/>
      <c r="AO573" s="1"/>
      <c r="AP573" s="1"/>
      <c r="AQ573" s="86"/>
      <c r="AR573" s="9"/>
      <c r="AS573" s="9"/>
      <c r="AT573" s="9"/>
      <c r="AU573" s="9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  <c r="BL573" s="1"/>
      <c r="BM573" s="1"/>
      <c r="BN573" s="1"/>
      <c r="BO573" s="1"/>
      <c r="BP573" s="1"/>
      <c r="BQ573" s="1"/>
      <c r="BR573" s="1"/>
      <c r="BS573" s="1"/>
      <c r="BT573" s="1"/>
      <c r="BU573" s="1"/>
      <c r="BV573" s="1"/>
      <c r="BW573" s="1"/>
      <c r="BX573" s="1"/>
      <c r="BY573" s="1"/>
      <c r="BZ573" s="1"/>
      <c r="CA573" s="1"/>
      <c r="CB573" s="1"/>
      <c r="CC573" s="1"/>
    </row>
    <row r="574" spans="1:81" ht="18.75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86"/>
      <c r="T574" s="1"/>
      <c r="U574" s="1"/>
      <c r="V574" s="89"/>
      <c r="W574" s="3"/>
      <c r="X574" s="3"/>
      <c r="Y574" s="3"/>
      <c r="Z574" s="3"/>
      <c r="AA574" s="3"/>
      <c r="AB574" s="3"/>
      <c r="AC574" s="3"/>
      <c r="AD574" s="3"/>
      <c r="AE574" s="3"/>
      <c r="AF574" s="1"/>
      <c r="AG574" s="1"/>
      <c r="AH574" s="1"/>
      <c r="AI574" s="1"/>
      <c r="AJ574" s="1"/>
      <c r="AK574" s="1"/>
      <c r="AL574" s="1"/>
      <c r="AM574" s="86"/>
      <c r="AN574" s="1"/>
      <c r="AO574" s="1"/>
      <c r="AP574" s="1"/>
      <c r="AQ574" s="86"/>
      <c r="AR574" s="9"/>
      <c r="AS574" s="9"/>
      <c r="AT574" s="9"/>
      <c r="AU574" s="9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  <c r="BL574" s="1"/>
      <c r="BM574" s="1"/>
      <c r="BN574" s="1"/>
      <c r="BO574" s="1"/>
      <c r="BP574" s="1"/>
      <c r="BQ574" s="1"/>
      <c r="BR574" s="1"/>
      <c r="BS574" s="1"/>
      <c r="BT574" s="1"/>
      <c r="BU574" s="1"/>
      <c r="BV574" s="1"/>
      <c r="BW574" s="1"/>
      <c r="BX574" s="1"/>
      <c r="BY574" s="1"/>
      <c r="BZ574" s="1"/>
      <c r="CA574" s="1"/>
      <c r="CB574" s="1"/>
      <c r="CC574" s="1"/>
    </row>
    <row r="575" spans="1:81" ht="18.75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86"/>
      <c r="T575" s="1"/>
      <c r="U575" s="1"/>
      <c r="V575" s="89"/>
      <c r="W575" s="3"/>
      <c r="X575" s="3"/>
      <c r="Y575" s="3"/>
      <c r="Z575" s="3"/>
      <c r="AA575" s="3"/>
      <c r="AB575" s="3"/>
      <c r="AC575" s="3"/>
      <c r="AD575" s="3"/>
      <c r="AE575" s="3"/>
      <c r="AF575" s="1"/>
      <c r="AG575" s="1"/>
      <c r="AH575" s="1"/>
      <c r="AI575" s="1"/>
      <c r="AJ575" s="1"/>
      <c r="AK575" s="1"/>
      <c r="AL575" s="1"/>
      <c r="AM575" s="86"/>
      <c r="AN575" s="1"/>
      <c r="AO575" s="1"/>
      <c r="AP575" s="1"/>
      <c r="AQ575" s="86"/>
      <c r="AR575" s="9"/>
      <c r="AS575" s="9"/>
      <c r="AT575" s="9"/>
      <c r="AU575" s="9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  <c r="BL575" s="1"/>
      <c r="BM575" s="1"/>
      <c r="BN575" s="1"/>
      <c r="BO575" s="1"/>
      <c r="BP575" s="1"/>
      <c r="BQ575" s="1"/>
      <c r="BR575" s="1"/>
      <c r="BS575" s="1"/>
      <c r="BT575" s="1"/>
      <c r="BU575" s="1"/>
      <c r="BV575" s="1"/>
      <c r="BW575" s="1"/>
      <c r="BX575" s="1"/>
      <c r="BY575" s="1"/>
      <c r="BZ575" s="1"/>
      <c r="CA575" s="1"/>
      <c r="CB575" s="1"/>
      <c r="CC575" s="1"/>
    </row>
    <row r="576" spans="1:81" ht="18.75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86"/>
      <c r="T576" s="1"/>
      <c r="U576" s="1"/>
      <c r="V576" s="89"/>
      <c r="W576" s="3"/>
      <c r="X576" s="3"/>
      <c r="Y576" s="3"/>
      <c r="Z576" s="3"/>
      <c r="AA576" s="3"/>
      <c r="AB576" s="3"/>
      <c r="AC576" s="3"/>
      <c r="AD576" s="3"/>
      <c r="AE576" s="3"/>
      <c r="AF576" s="1"/>
      <c r="AG576" s="1"/>
      <c r="AH576" s="1"/>
      <c r="AI576" s="1"/>
      <c r="AJ576" s="1"/>
      <c r="AK576" s="1"/>
      <c r="AL576" s="1"/>
      <c r="AM576" s="86"/>
      <c r="AN576" s="1"/>
      <c r="AO576" s="1"/>
      <c r="AP576" s="1"/>
      <c r="AQ576" s="86"/>
      <c r="AR576" s="9"/>
      <c r="AS576" s="9"/>
      <c r="AT576" s="9"/>
      <c r="AU576" s="9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  <c r="BL576" s="1"/>
      <c r="BM576" s="1"/>
      <c r="BN576" s="1"/>
      <c r="BO576" s="1"/>
      <c r="BP576" s="1"/>
      <c r="BQ576" s="1"/>
      <c r="BR576" s="1"/>
      <c r="BS576" s="1"/>
      <c r="BT576" s="1"/>
      <c r="BU576" s="1"/>
      <c r="BV576" s="1"/>
      <c r="BW576" s="1"/>
      <c r="BX576" s="1"/>
      <c r="BY576" s="1"/>
      <c r="BZ576" s="1"/>
      <c r="CA576" s="1"/>
      <c r="CB576" s="1"/>
      <c r="CC576" s="1"/>
    </row>
    <row r="577" spans="1:81" ht="18.75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86"/>
      <c r="T577" s="1"/>
      <c r="U577" s="1"/>
      <c r="V577" s="89"/>
      <c r="W577" s="3"/>
      <c r="X577" s="3"/>
      <c r="Y577" s="3"/>
      <c r="Z577" s="3"/>
      <c r="AA577" s="3"/>
      <c r="AB577" s="3"/>
      <c r="AC577" s="3"/>
      <c r="AD577" s="3"/>
      <c r="AE577" s="3"/>
      <c r="AF577" s="1"/>
      <c r="AG577" s="1"/>
      <c r="AH577" s="1"/>
      <c r="AI577" s="1"/>
      <c r="AJ577" s="1"/>
      <c r="AK577" s="1"/>
      <c r="AL577" s="1"/>
      <c r="AM577" s="86"/>
      <c r="AN577" s="1"/>
      <c r="AO577" s="1"/>
      <c r="AP577" s="1"/>
      <c r="AQ577" s="86"/>
      <c r="AR577" s="9"/>
      <c r="AS577" s="9"/>
      <c r="AT577" s="9"/>
      <c r="AU577" s="9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  <c r="BL577" s="1"/>
      <c r="BM577" s="1"/>
      <c r="BN577" s="1"/>
      <c r="BO577" s="1"/>
      <c r="BP577" s="1"/>
      <c r="BQ577" s="1"/>
      <c r="BR577" s="1"/>
      <c r="BS577" s="1"/>
      <c r="BT577" s="1"/>
      <c r="BU577" s="1"/>
      <c r="BV577" s="1"/>
      <c r="BW577" s="1"/>
      <c r="BX577" s="1"/>
      <c r="BY577" s="1"/>
      <c r="BZ577" s="1"/>
      <c r="CA577" s="1"/>
      <c r="CB577" s="1"/>
      <c r="CC577" s="1"/>
    </row>
    <row r="578" spans="1:81" ht="18.75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86"/>
      <c r="T578" s="1"/>
      <c r="U578" s="1"/>
      <c r="V578" s="89"/>
      <c r="W578" s="3"/>
      <c r="X578" s="3"/>
      <c r="Y578" s="3"/>
      <c r="Z578" s="3"/>
      <c r="AA578" s="3"/>
      <c r="AB578" s="3"/>
      <c r="AC578" s="3"/>
      <c r="AD578" s="3"/>
      <c r="AE578" s="3"/>
      <c r="AF578" s="1"/>
      <c r="AG578" s="1"/>
      <c r="AH578" s="1"/>
      <c r="AI578" s="1"/>
      <c r="AJ578" s="1"/>
      <c r="AK578" s="1"/>
      <c r="AL578" s="1"/>
      <c r="AM578" s="86"/>
      <c r="AN578" s="1"/>
      <c r="AO578" s="1"/>
      <c r="AP578" s="1"/>
      <c r="AQ578" s="86"/>
      <c r="AR578" s="9"/>
      <c r="AS578" s="9"/>
      <c r="AT578" s="9"/>
      <c r="AU578" s="9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  <c r="BL578" s="1"/>
      <c r="BM578" s="1"/>
      <c r="BN578" s="1"/>
      <c r="BO578" s="1"/>
      <c r="BP578" s="1"/>
      <c r="BQ578" s="1"/>
      <c r="BR578" s="1"/>
      <c r="BS578" s="1"/>
      <c r="BT578" s="1"/>
      <c r="BU578" s="1"/>
      <c r="BV578" s="1"/>
      <c r="BW578" s="1"/>
      <c r="BX578" s="1"/>
      <c r="BY578" s="1"/>
      <c r="BZ578" s="1"/>
      <c r="CA578" s="1"/>
      <c r="CB578" s="1"/>
      <c r="CC578" s="1"/>
    </row>
    <row r="579" spans="1:81" ht="18.75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86"/>
      <c r="T579" s="1"/>
      <c r="U579" s="1"/>
      <c r="V579" s="89"/>
      <c r="W579" s="3"/>
      <c r="X579" s="3"/>
      <c r="Y579" s="3"/>
      <c r="Z579" s="3"/>
      <c r="AA579" s="3"/>
      <c r="AB579" s="3"/>
      <c r="AC579" s="3"/>
      <c r="AD579" s="3"/>
      <c r="AE579" s="3"/>
      <c r="AF579" s="1"/>
      <c r="AG579" s="1"/>
      <c r="AH579" s="1"/>
      <c r="AI579" s="1"/>
      <c r="AJ579" s="1"/>
      <c r="AK579" s="1"/>
      <c r="AL579" s="1"/>
      <c r="AM579" s="86"/>
      <c r="AN579" s="1"/>
      <c r="AO579" s="1"/>
      <c r="AP579" s="1"/>
      <c r="AQ579" s="86"/>
      <c r="AR579" s="9"/>
      <c r="AS579" s="9"/>
      <c r="AT579" s="9"/>
      <c r="AU579" s="9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  <c r="BL579" s="1"/>
      <c r="BM579" s="1"/>
      <c r="BN579" s="1"/>
      <c r="BO579" s="1"/>
      <c r="BP579" s="1"/>
      <c r="BQ579" s="1"/>
      <c r="BR579" s="1"/>
      <c r="BS579" s="1"/>
      <c r="BT579" s="1"/>
      <c r="BU579" s="1"/>
      <c r="BV579" s="1"/>
      <c r="BW579" s="1"/>
      <c r="BX579" s="1"/>
      <c r="BY579" s="1"/>
      <c r="BZ579" s="1"/>
      <c r="CA579" s="1"/>
      <c r="CB579" s="1"/>
      <c r="CC579" s="1"/>
    </row>
    <row r="580" spans="1:81" ht="18.75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86"/>
      <c r="T580" s="1"/>
      <c r="U580" s="1"/>
      <c r="V580" s="89"/>
      <c r="W580" s="3"/>
      <c r="X580" s="3"/>
      <c r="Y580" s="3"/>
      <c r="Z580" s="3"/>
      <c r="AA580" s="3"/>
      <c r="AB580" s="3"/>
      <c r="AC580" s="3"/>
      <c r="AD580" s="3"/>
      <c r="AE580" s="3"/>
      <c r="AF580" s="1"/>
      <c r="AG580" s="1"/>
      <c r="AH580" s="1"/>
      <c r="AI580" s="1"/>
      <c r="AJ580" s="1"/>
      <c r="AK580" s="1"/>
      <c r="AL580" s="1"/>
      <c r="AM580" s="86"/>
      <c r="AN580" s="1"/>
      <c r="AO580" s="1"/>
      <c r="AP580" s="1"/>
      <c r="AQ580" s="86"/>
      <c r="AR580" s="9"/>
      <c r="AS580" s="9"/>
      <c r="AT580" s="9"/>
      <c r="AU580" s="9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  <c r="BL580" s="1"/>
      <c r="BM580" s="1"/>
      <c r="BN580" s="1"/>
      <c r="BO580" s="1"/>
      <c r="BP580" s="1"/>
      <c r="BQ580" s="1"/>
      <c r="BR580" s="1"/>
      <c r="BS580" s="1"/>
      <c r="BT580" s="1"/>
      <c r="BU580" s="1"/>
      <c r="BV580" s="1"/>
      <c r="BW580" s="1"/>
      <c r="BX580" s="1"/>
      <c r="BY580" s="1"/>
      <c r="BZ580" s="1"/>
      <c r="CA580" s="1"/>
      <c r="CB580" s="1"/>
      <c r="CC580" s="1"/>
    </row>
    <row r="581" spans="1:81" ht="18.75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86"/>
      <c r="T581" s="1"/>
      <c r="U581" s="1"/>
      <c r="V581" s="89"/>
      <c r="W581" s="3"/>
      <c r="X581" s="3"/>
      <c r="Y581" s="3"/>
      <c r="Z581" s="3"/>
      <c r="AA581" s="3"/>
      <c r="AB581" s="3"/>
      <c r="AC581" s="3"/>
      <c r="AD581" s="3"/>
      <c r="AE581" s="3"/>
      <c r="AF581" s="1"/>
      <c r="AG581" s="1"/>
      <c r="AH581" s="1"/>
      <c r="AI581" s="1"/>
      <c r="AJ581" s="1"/>
      <c r="AK581" s="1"/>
      <c r="AL581" s="1"/>
      <c r="AM581" s="86"/>
      <c r="AN581" s="1"/>
      <c r="AO581" s="1"/>
      <c r="AP581" s="1"/>
      <c r="AQ581" s="86"/>
      <c r="AR581" s="9"/>
      <c r="AS581" s="9"/>
      <c r="AT581" s="9"/>
      <c r="AU581" s="9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  <c r="BL581" s="1"/>
      <c r="BM581" s="1"/>
      <c r="BN581" s="1"/>
      <c r="BO581" s="1"/>
      <c r="BP581" s="1"/>
      <c r="BQ581" s="1"/>
      <c r="BR581" s="1"/>
      <c r="BS581" s="1"/>
      <c r="BT581" s="1"/>
      <c r="BU581" s="1"/>
      <c r="BV581" s="1"/>
      <c r="BW581" s="1"/>
      <c r="BX581" s="1"/>
      <c r="BY581" s="1"/>
      <c r="BZ581" s="1"/>
      <c r="CA581" s="1"/>
      <c r="CB581" s="1"/>
      <c r="CC581" s="1"/>
    </row>
    <row r="582" spans="1:81" ht="18.75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86"/>
      <c r="T582" s="1"/>
      <c r="U582" s="1"/>
      <c r="V582" s="89"/>
      <c r="W582" s="3"/>
      <c r="X582" s="3"/>
      <c r="Y582" s="3"/>
      <c r="Z582" s="3"/>
      <c r="AA582" s="3"/>
      <c r="AB582" s="3"/>
      <c r="AC582" s="3"/>
      <c r="AD582" s="3"/>
      <c r="AE582" s="3"/>
      <c r="AF582" s="1"/>
      <c r="AG582" s="1"/>
      <c r="AH582" s="1"/>
      <c r="AI582" s="1"/>
      <c r="AJ582" s="1"/>
      <c r="AK582" s="1"/>
      <c r="AL582" s="1"/>
      <c r="AM582" s="86"/>
      <c r="AN582" s="1"/>
      <c r="AO582" s="1"/>
      <c r="AP582" s="1"/>
      <c r="AQ582" s="86"/>
      <c r="AR582" s="9"/>
      <c r="AS582" s="9"/>
      <c r="AT582" s="9"/>
      <c r="AU582" s="9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  <c r="BL582" s="1"/>
      <c r="BM582" s="1"/>
      <c r="BN582" s="1"/>
      <c r="BO582" s="1"/>
      <c r="BP582" s="1"/>
      <c r="BQ582" s="1"/>
      <c r="BR582" s="1"/>
      <c r="BS582" s="1"/>
      <c r="BT582" s="1"/>
      <c r="BU582" s="1"/>
      <c r="BV582" s="1"/>
      <c r="BW582" s="1"/>
      <c r="BX582" s="1"/>
      <c r="BY582" s="1"/>
      <c r="BZ582" s="1"/>
      <c r="CA582" s="1"/>
      <c r="CB582" s="1"/>
      <c r="CC582" s="1"/>
    </row>
    <row r="583" spans="1:81" ht="18.75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86"/>
      <c r="T583" s="1"/>
      <c r="U583" s="1"/>
      <c r="V583" s="89"/>
      <c r="W583" s="3"/>
      <c r="X583" s="3"/>
      <c r="Y583" s="3"/>
      <c r="Z583" s="3"/>
      <c r="AA583" s="3"/>
      <c r="AB583" s="3"/>
      <c r="AC583" s="3"/>
      <c r="AD583" s="3"/>
      <c r="AE583" s="3"/>
      <c r="AF583" s="1"/>
      <c r="AG583" s="1"/>
      <c r="AH583" s="1"/>
      <c r="AI583" s="1"/>
      <c r="AJ583" s="1"/>
      <c r="AK583" s="1"/>
      <c r="AL583" s="1"/>
      <c r="AM583" s="86"/>
      <c r="AN583" s="1"/>
      <c r="AO583" s="1"/>
      <c r="AP583" s="1"/>
      <c r="AQ583" s="86"/>
      <c r="AR583" s="9"/>
      <c r="AS583" s="9"/>
      <c r="AT583" s="9"/>
      <c r="AU583" s="9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  <c r="BL583" s="1"/>
      <c r="BM583" s="1"/>
      <c r="BN583" s="1"/>
      <c r="BO583" s="1"/>
      <c r="BP583" s="1"/>
      <c r="BQ583" s="1"/>
      <c r="BR583" s="1"/>
      <c r="BS583" s="1"/>
      <c r="BT583" s="1"/>
      <c r="BU583" s="1"/>
      <c r="BV583" s="1"/>
      <c r="BW583" s="1"/>
      <c r="BX583" s="1"/>
      <c r="BY583" s="1"/>
      <c r="BZ583" s="1"/>
      <c r="CA583" s="1"/>
      <c r="CB583" s="1"/>
      <c r="CC583" s="1"/>
    </row>
    <row r="584" spans="1:81" ht="18.75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86"/>
      <c r="T584" s="1"/>
      <c r="U584" s="1"/>
      <c r="V584" s="89"/>
      <c r="W584" s="3"/>
      <c r="X584" s="3"/>
      <c r="Y584" s="3"/>
      <c r="Z584" s="3"/>
      <c r="AA584" s="3"/>
      <c r="AB584" s="3"/>
      <c r="AC584" s="3"/>
      <c r="AD584" s="3"/>
      <c r="AE584" s="3"/>
      <c r="AF584" s="1"/>
      <c r="AG584" s="1"/>
      <c r="AH584" s="1"/>
      <c r="AI584" s="1"/>
      <c r="AJ584" s="1"/>
      <c r="AK584" s="1"/>
      <c r="AL584" s="1"/>
      <c r="AM584" s="86"/>
      <c r="AN584" s="1"/>
      <c r="AO584" s="1"/>
      <c r="AP584" s="1"/>
      <c r="AQ584" s="86"/>
      <c r="AR584" s="9"/>
      <c r="AS584" s="9"/>
      <c r="AT584" s="9"/>
      <c r="AU584" s="9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  <c r="BL584" s="1"/>
      <c r="BM584" s="1"/>
      <c r="BN584" s="1"/>
      <c r="BO584" s="1"/>
      <c r="BP584" s="1"/>
      <c r="BQ584" s="1"/>
      <c r="BR584" s="1"/>
      <c r="BS584" s="1"/>
      <c r="BT584" s="1"/>
      <c r="BU584" s="1"/>
      <c r="BV584" s="1"/>
      <c r="BW584" s="1"/>
      <c r="BX584" s="1"/>
      <c r="BY584" s="1"/>
      <c r="BZ584" s="1"/>
      <c r="CA584" s="1"/>
      <c r="CB584" s="1"/>
      <c r="CC584" s="1"/>
    </row>
    <row r="585" spans="1:81" ht="18.75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86"/>
      <c r="T585" s="1"/>
      <c r="U585" s="1"/>
      <c r="V585" s="89"/>
      <c r="W585" s="3"/>
      <c r="X585" s="3"/>
      <c r="Y585" s="3"/>
      <c r="Z585" s="3"/>
      <c r="AA585" s="3"/>
      <c r="AB585" s="3"/>
      <c r="AC585" s="3"/>
      <c r="AD585" s="3"/>
      <c r="AE585" s="3"/>
      <c r="AF585" s="1"/>
      <c r="AG585" s="1"/>
      <c r="AH585" s="1"/>
      <c r="AI585" s="1"/>
      <c r="AJ585" s="1"/>
      <c r="AK585" s="1"/>
      <c r="AL585" s="1"/>
      <c r="AM585" s="86"/>
      <c r="AN585" s="1"/>
      <c r="AO585" s="1"/>
      <c r="AP585" s="1"/>
      <c r="AQ585" s="86"/>
      <c r="AR585" s="9"/>
      <c r="AS585" s="9"/>
      <c r="AT585" s="9"/>
      <c r="AU585" s="9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  <c r="BL585" s="1"/>
      <c r="BM585" s="1"/>
      <c r="BN585" s="1"/>
      <c r="BO585" s="1"/>
      <c r="BP585" s="1"/>
      <c r="BQ585" s="1"/>
      <c r="BR585" s="1"/>
      <c r="BS585" s="1"/>
      <c r="BT585" s="1"/>
      <c r="BU585" s="1"/>
      <c r="BV585" s="1"/>
      <c r="BW585" s="1"/>
      <c r="BX585" s="1"/>
      <c r="BY585" s="1"/>
      <c r="BZ585" s="1"/>
      <c r="CA585" s="1"/>
      <c r="CB585" s="1"/>
      <c r="CC585" s="1"/>
    </row>
    <row r="586" spans="1:81" ht="18.75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86"/>
      <c r="T586" s="1"/>
      <c r="U586" s="1"/>
      <c r="V586" s="89"/>
      <c r="W586" s="3"/>
      <c r="X586" s="3"/>
      <c r="Y586" s="3"/>
      <c r="Z586" s="3"/>
      <c r="AA586" s="3"/>
      <c r="AB586" s="3"/>
      <c r="AC586" s="3"/>
      <c r="AD586" s="3"/>
      <c r="AE586" s="3"/>
      <c r="AF586" s="1"/>
      <c r="AG586" s="1"/>
      <c r="AH586" s="1"/>
      <c r="AI586" s="1"/>
      <c r="AJ586" s="1"/>
      <c r="AK586" s="1"/>
      <c r="AL586" s="1"/>
      <c r="AM586" s="86"/>
      <c r="AN586" s="1"/>
      <c r="AO586" s="1"/>
      <c r="AP586" s="1"/>
      <c r="AQ586" s="86"/>
      <c r="AR586" s="9"/>
      <c r="AS586" s="9"/>
      <c r="AT586" s="9"/>
      <c r="AU586" s="9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  <c r="BK586" s="1"/>
      <c r="BL586" s="1"/>
      <c r="BM586" s="1"/>
      <c r="BN586" s="1"/>
      <c r="BO586" s="1"/>
      <c r="BP586" s="1"/>
      <c r="BQ586" s="1"/>
      <c r="BR586" s="1"/>
      <c r="BS586" s="1"/>
      <c r="BT586" s="1"/>
      <c r="BU586" s="1"/>
      <c r="BV586" s="1"/>
      <c r="BW586" s="1"/>
      <c r="BX586" s="1"/>
      <c r="BY586" s="1"/>
      <c r="BZ586" s="1"/>
      <c r="CA586" s="1"/>
      <c r="CB586" s="1"/>
      <c r="CC586" s="1"/>
    </row>
    <row r="587" spans="1:81" ht="18.75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86"/>
      <c r="T587" s="1"/>
      <c r="U587" s="1"/>
      <c r="V587" s="89"/>
      <c r="W587" s="3"/>
      <c r="X587" s="3"/>
      <c r="Y587" s="3"/>
      <c r="Z587" s="3"/>
      <c r="AA587" s="3"/>
      <c r="AB587" s="3"/>
      <c r="AC587" s="3"/>
      <c r="AD587" s="3"/>
      <c r="AE587" s="3"/>
      <c r="AF587" s="1"/>
      <c r="AG587" s="1"/>
      <c r="AH587" s="1"/>
      <c r="AI587" s="1"/>
      <c r="AJ587" s="1"/>
      <c r="AK587" s="1"/>
      <c r="AL587" s="1"/>
      <c r="AM587" s="86"/>
      <c r="AN587" s="1"/>
      <c r="AO587" s="1"/>
      <c r="AP587" s="1"/>
      <c r="AQ587" s="86"/>
      <c r="AR587" s="9"/>
      <c r="AS587" s="9"/>
      <c r="AT587" s="9"/>
      <c r="AU587" s="9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  <c r="BL587" s="1"/>
      <c r="BM587" s="1"/>
      <c r="BN587" s="1"/>
      <c r="BO587" s="1"/>
      <c r="BP587" s="1"/>
      <c r="BQ587" s="1"/>
      <c r="BR587" s="1"/>
      <c r="BS587" s="1"/>
      <c r="BT587" s="1"/>
      <c r="BU587" s="1"/>
      <c r="BV587" s="1"/>
      <c r="BW587" s="1"/>
      <c r="BX587" s="1"/>
      <c r="BY587" s="1"/>
      <c r="BZ587" s="1"/>
      <c r="CA587" s="1"/>
      <c r="CB587" s="1"/>
      <c r="CC587" s="1"/>
    </row>
    <row r="588" spans="1:81" ht="18.75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86"/>
      <c r="T588" s="1"/>
      <c r="U588" s="1"/>
      <c r="V588" s="89"/>
      <c r="W588" s="3"/>
      <c r="X588" s="3"/>
      <c r="Y588" s="3"/>
      <c r="Z588" s="3"/>
      <c r="AA588" s="3"/>
      <c r="AB588" s="3"/>
      <c r="AC588" s="3"/>
      <c r="AD588" s="3"/>
      <c r="AE588" s="3"/>
      <c r="AF588" s="1"/>
      <c r="AG588" s="1"/>
      <c r="AH588" s="1"/>
      <c r="AI588" s="1"/>
      <c r="AJ588" s="1"/>
      <c r="AK588" s="1"/>
      <c r="AL588" s="1"/>
      <c r="AM588" s="86"/>
      <c r="AQ588" s="86"/>
      <c r="AR588" s="9"/>
      <c r="AS588" s="9"/>
      <c r="AT588" s="9"/>
      <c r="AU588" s="9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  <c r="BK588" s="1"/>
      <c r="BL588" s="1"/>
      <c r="BM588" s="1"/>
      <c r="BN588" s="1"/>
      <c r="BO588" s="1"/>
      <c r="BP588" s="1"/>
      <c r="BQ588" s="1"/>
      <c r="BR588" s="1"/>
      <c r="BS588" s="1"/>
      <c r="BT588" s="1"/>
      <c r="BU588" s="1"/>
      <c r="BV588" s="1"/>
      <c r="BW588" s="1"/>
      <c r="BX588" s="1"/>
      <c r="BY588" s="1"/>
      <c r="BZ588" s="1"/>
      <c r="CA588" s="1"/>
      <c r="CB588" s="1"/>
      <c r="CC588" s="1"/>
    </row>
  </sheetData>
  <sheetProtection selectLockedCells="1"/>
  <mergeCells count="265">
    <mergeCell ref="K128:L128"/>
    <mergeCell ref="M128:N128"/>
    <mergeCell ref="O128:P128"/>
    <mergeCell ref="AB129:AC129"/>
    <mergeCell ref="AK128:AL128"/>
    <mergeCell ref="K3:L3"/>
    <mergeCell ref="M3:N3"/>
    <mergeCell ref="O3:P3"/>
    <mergeCell ref="Q3:R3"/>
    <mergeCell ref="AR3:AS3"/>
    <mergeCell ref="AT3:AU3"/>
    <mergeCell ref="A1:F1"/>
    <mergeCell ref="A2:R2"/>
    <mergeCell ref="W2:AE2"/>
    <mergeCell ref="AG2:AL2"/>
    <mergeCell ref="AN2:AP2"/>
    <mergeCell ref="AR2:AU2"/>
    <mergeCell ref="AK5:AL5"/>
    <mergeCell ref="AK6:AL6"/>
    <mergeCell ref="A8:A10"/>
    <mergeCell ref="K8:L10"/>
    <mergeCell ref="M8:N10"/>
    <mergeCell ref="O8:P10"/>
    <mergeCell ref="T8:T10"/>
    <mergeCell ref="U8:U10"/>
    <mergeCell ref="AK9:AL9"/>
    <mergeCell ref="AK10:AL10"/>
    <mergeCell ref="A4:A6"/>
    <mergeCell ref="K4:L6"/>
    <mergeCell ref="M4:N6"/>
    <mergeCell ref="O4:P6"/>
    <mergeCell ref="T4:T6"/>
    <mergeCell ref="U4:U6"/>
    <mergeCell ref="AK13:AL13"/>
    <mergeCell ref="AK14:AL14"/>
    <mergeCell ref="A16:A18"/>
    <mergeCell ref="K16:L18"/>
    <mergeCell ref="M16:N18"/>
    <mergeCell ref="O16:P18"/>
    <mergeCell ref="T16:T18"/>
    <mergeCell ref="U16:U18"/>
    <mergeCell ref="AK17:AL17"/>
    <mergeCell ref="AK18:AL18"/>
    <mergeCell ref="A12:A14"/>
    <mergeCell ref="K12:L14"/>
    <mergeCell ref="M12:N14"/>
    <mergeCell ref="O12:P14"/>
    <mergeCell ref="T12:T14"/>
    <mergeCell ref="U12:U14"/>
    <mergeCell ref="AK21:AL21"/>
    <mergeCell ref="AK22:AL22"/>
    <mergeCell ref="A24:A26"/>
    <mergeCell ref="K24:L26"/>
    <mergeCell ref="M24:N26"/>
    <mergeCell ref="O24:P26"/>
    <mergeCell ref="T24:T26"/>
    <mergeCell ref="U24:U26"/>
    <mergeCell ref="AK25:AL25"/>
    <mergeCell ref="AK26:AL26"/>
    <mergeCell ref="A20:A22"/>
    <mergeCell ref="K20:L22"/>
    <mergeCell ref="M20:N22"/>
    <mergeCell ref="O20:P22"/>
    <mergeCell ref="T20:T22"/>
    <mergeCell ref="U20:U22"/>
    <mergeCell ref="AK29:AL29"/>
    <mergeCell ref="AK30:AL30"/>
    <mergeCell ref="A32:A34"/>
    <mergeCell ref="K32:L34"/>
    <mergeCell ref="M32:N34"/>
    <mergeCell ref="O32:P34"/>
    <mergeCell ref="T32:T34"/>
    <mergeCell ref="U32:U34"/>
    <mergeCell ref="AK33:AL33"/>
    <mergeCell ref="AK34:AL34"/>
    <mergeCell ref="A28:A30"/>
    <mergeCell ref="K28:L30"/>
    <mergeCell ref="M28:N30"/>
    <mergeCell ref="O28:P30"/>
    <mergeCell ref="T28:T30"/>
    <mergeCell ref="U28:U30"/>
    <mergeCell ref="AK37:AL37"/>
    <mergeCell ref="AK38:AL38"/>
    <mergeCell ref="A40:A42"/>
    <mergeCell ref="K40:L42"/>
    <mergeCell ref="M40:N42"/>
    <mergeCell ref="O40:P42"/>
    <mergeCell ref="T40:T42"/>
    <mergeCell ref="U40:U42"/>
    <mergeCell ref="AK41:AL41"/>
    <mergeCell ref="AK42:AL42"/>
    <mergeCell ref="A36:A38"/>
    <mergeCell ref="K36:L38"/>
    <mergeCell ref="M36:N38"/>
    <mergeCell ref="O36:P38"/>
    <mergeCell ref="T36:T38"/>
    <mergeCell ref="U36:U38"/>
    <mergeCell ref="AK45:AL45"/>
    <mergeCell ref="AK46:AL46"/>
    <mergeCell ref="A48:A50"/>
    <mergeCell ref="K48:L50"/>
    <mergeCell ref="M48:N50"/>
    <mergeCell ref="O48:P50"/>
    <mergeCell ref="T48:T50"/>
    <mergeCell ref="U48:U50"/>
    <mergeCell ref="AK49:AL49"/>
    <mergeCell ref="AK50:AL50"/>
    <mergeCell ref="A44:A46"/>
    <mergeCell ref="K44:L46"/>
    <mergeCell ref="M44:N46"/>
    <mergeCell ref="O44:P46"/>
    <mergeCell ref="T44:T46"/>
    <mergeCell ref="U44:U46"/>
    <mergeCell ref="AK53:AL53"/>
    <mergeCell ref="AK54:AL54"/>
    <mergeCell ref="A56:A58"/>
    <mergeCell ref="K56:L58"/>
    <mergeCell ref="M56:N58"/>
    <mergeCell ref="O56:P58"/>
    <mergeCell ref="T56:T58"/>
    <mergeCell ref="U56:U58"/>
    <mergeCell ref="AK57:AL57"/>
    <mergeCell ref="AK58:AL58"/>
    <mergeCell ref="A52:A54"/>
    <mergeCell ref="K52:L54"/>
    <mergeCell ref="M52:N54"/>
    <mergeCell ref="O52:P54"/>
    <mergeCell ref="T52:T54"/>
    <mergeCell ref="U52:U54"/>
    <mergeCell ref="AK61:AL61"/>
    <mergeCell ref="AK62:AL62"/>
    <mergeCell ref="A64:A66"/>
    <mergeCell ref="K64:L66"/>
    <mergeCell ref="M64:N66"/>
    <mergeCell ref="O64:P66"/>
    <mergeCell ref="T64:T66"/>
    <mergeCell ref="U64:U66"/>
    <mergeCell ref="AK65:AL65"/>
    <mergeCell ref="AK66:AL66"/>
    <mergeCell ref="A60:A62"/>
    <mergeCell ref="K60:L62"/>
    <mergeCell ref="M60:N62"/>
    <mergeCell ref="O60:P62"/>
    <mergeCell ref="T60:T62"/>
    <mergeCell ref="U60:U62"/>
    <mergeCell ref="AK69:AL69"/>
    <mergeCell ref="AK70:AL70"/>
    <mergeCell ref="A72:A74"/>
    <mergeCell ref="K72:L74"/>
    <mergeCell ref="M72:N74"/>
    <mergeCell ref="O72:P74"/>
    <mergeCell ref="T72:T74"/>
    <mergeCell ref="U72:U74"/>
    <mergeCell ref="AK73:AL73"/>
    <mergeCell ref="AK74:AL74"/>
    <mergeCell ref="A68:A70"/>
    <mergeCell ref="K68:L70"/>
    <mergeCell ref="M68:N70"/>
    <mergeCell ref="O68:P70"/>
    <mergeCell ref="T68:T70"/>
    <mergeCell ref="U68:U70"/>
    <mergeCell ref="AK77:AL77"/>
    <mergeCell ref="AK78:AL78"/>
    <mergeCell ref="A80:A82"/>
    <mergeCell ref="K80:L82"/>
    <mergeCell ref="M80:N82"/>
    <mergeCell ref="O80:P82"/>
    <mergeCell ref="T80:T82"/>
    <mergeCell ref="U80:U82"/>
    <mergeCell ref="AK81:AL81"/>
    <mergeCell ref="AK82:AL82"/>
    <mergeCell ref="A76:A78"/>
    <mergeCell ref="K76:L78"/>
    <mergeCell ref="M76:N78"/>
    <mergeCell ref="O76:P78"/>
    <mergeCell ref="T76:T78"/>
    <mergeCell ref="U76:U78"/>
    <mergeCell ref="AK85:AL85"/>
    <mergeCell ref="AK86:AL86"/>
    <mergeCell ref="A88:A90"/>
    <mergeCell ref="K88:L90"/>
    <mergeCell ref="M88:N90"/>
    <mergeCell ref="O88:P90"/>
    <mergeCell ref="T88:T90"/>
    <mergeCell ref="U88:U90"/>
    <mergeCell ref="AK89:AL89"/>
    <mergeCell ref="AK90:AL90"/>
    <mergeCell ref="A84:A86"/>
    <mergeCell ref="K84:L86"/>
    <mergeCell ref="M84:N86"/>
    <mergeCell ref="O84:P86"/>
    <mergeCell ref="T84:T86"/>
    <mergeCell ref="U84:U86"/>
    <mergeCell ref="AK93:AL93"/>
    <mergeCell ref="AK94:AL94"/>
    <mergeCell ref="A96:A98"/>
    <mergeCell ref="K96:L98"/>
    <mergeCell ref="M96:N98"/>
    <mergeCell ref="O96:P98"/>
    <mergeCell ref="T96:T98"/>
    <mergeCell ref="U96:U98"/>
    <mergeCell ref="AK97:AL97"/>
    <mergeCell ref="AK98:AL98"/>
    <mergeCell ref="A92:A94"/>
    <mergeCell ref="K92:L94"/>
    <mergeCell ref="M92:N94"/>
    <mergeCell ref="O92:P94"/>
    <mergeCell ref="T92:T94"/>
    <mergeCell ref="U92:U94"/>
    <mergeCell ref="AK101:AL101"/>
    <mergeCell ref="AK102:AL102"/>
    <mergeCell ref="A104:A106"/>
    <mergeCell ref="K104:L106"/>
    <mergeCell ref="M104:N106"/>
    <mergeCell ref="O104:P106"/>
    <mergeCell ref="T104:T106"/>
    <mergeCell ref="U104:U106"/>
    <mergeCell ref="AK105:AL105"/>
    <mergeCell ref="AK106:AL106"/>
    <mergeCell ref="A100:A102"/>
    <mergeCell ref="K100:L102"/>
    <mergeCell ref="M100:N102"/>
    <mergeCell ref="O100:P102"/>
    <mergeCell ref="T100:T102"/>
    <mergeCell ref="U100:U102"/>
    <mergeCell ref="AK109:AL109"/>
    <mergeCell ref="AK110:AL110"/>
    <mergeCell ref="A112:A114"/>
    <mergeCell ref="K112:L114"/>
    <mergeCell ref="M112:N114"/>
    <mergeCell ref="O112:P114"/>
    <mergeCell ref="T112:T114"/>
    <mergeCell ref="U112:U114"/>
    <mergeCell ref="AK113:AL113"/>
    <mergeCell ref="AK114:AL114"/>
    <mergeCell ref="A108:A110"/>
    <mergeCell ref="K108:L110"/>
    <mergeCell ref="M108:N110"/>
    <mergeCell ref="O108:P110"/>
    <mergeCell ref="T108:T110"/>
    <mergeCell ref="U108:U110"/>
    <mergeCell ref="AK125:AL125"/>
    <mergeCell ref="AK126:AL126"/>
    <mergeCell ref="A124:A126"/>
    <mergeCell ref="K124:L126"/>
    <mergeCell ref="M124:N126"/>
    <mergeCell ref="O124:P126"/>
    <mergeCell ref="T124:T126"/>
    <mergeCell ref="U124:U126"/>
    <mergeCell ref="AK117:AL117"/>
    <mergeCell ref="AK118:AL118"/>
    <mergeCell ref="A120:A122"/>
    <mergeCell ref="K120:L122"/>
    <mergeCell ref="M120:N122"/>
    <mergeCell ref="O120:P122"/>
    <mergeCell ref="T120:T122"/>
    <mergeCell ref="U120:U122"/>
    <mergeCell ref="AK121:AL121"/>
    <mergeCell ref="AK122:AL122"/>
    <mergeCell ref="A116:A118"/>
    <mergeCell ref="K116:L118"/>
    <mergeCell ref="M116:N118"/>
    <mergeCell ref="O116:P118"/>
    <mergeCell ref="T116:T118"/>
    <mergeCell ref="U116:U118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Aug, 2020</vt:lpstr>
      <vt:lpstr>Sep, 2020</vt:lpstr>
      <vt:lpstr>Oct, 2020</vt:lpstr>
      <vt:lpstr>Nov, 2020</vt:lpstr>
      <vt:lpstr>Dec, 2020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Jeff Mccrum</dc:creator>
  <cp:lastModifiedBy>Jeff Mccrum</cp:lastModifiedBy>
  <cp:lastPrinted>2020-08-05T16:46:27Z</cp:lastPrinted>
  <dcterms:created xsi:type="dcterms:W3CDTF">2020-08-05T16:24:37Z</dcterms:created>
  <dcterms:modified xsi:type="dcterms:W3CDTF">2021-01-05T22:29:36Z</dcterms:modified>
</cp:coreProperties>
</file>