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rinking Water Plant\Monthly Totals &amp; Avgs\"/>
    </mc:Choice>
  </mc:AlternateContent>
  <xr:revisionPtr revIDLastSave="0" documentId="13_ncr:1_{F68768BF-9BAD-4D81-A85D-BE430D7D4E84}" xr6:coauthVersionLast="47" xr6:coauthVersionMax="47" xr10:uidLastSave="{00000000-0000-0000-0000-000000000000}"/>
  <bookViews>
    <workbookView xWindow="-120" yWindow="-120" windowWidth="29040" windowHeight="15840" tabRatio="589" firstSheet="5" activeTab="8" xr2:uid="{F85B8A3A-CAD9-4334-8399-09E213E973E6}"/>
  </bookViews>
  <sheets>
    <sheet name="NOTES" sheetId="13" r:id="rId1"/>
    <sheet name="Jan, 2023" sheetId="5" r:id="rId2"/>
    <sheet name="Feb, 2023" sheetId="6" r:id="rId3"/>
    <sheet name="Mar, 2023" sheetId="7" r:id="rId4"/>
    <sheet name="Apr, 2023" sheetId="8" r:id="rId5"/>
    <sheet name="May, 2023" sheetId="9" r:id="rId6"/>
    <sheet name="Jun, 2023" sheetId="10" r:id="rId7"/>
    <sheet name="July, 2023" sheetId="11" r:id="rId8"/>
    <sheet name="Aug, 2023" sheetId="12" r:id="rId9"/>
    <sheet name="Sep, 2023" sheetId="14" r:id="rId10"/>
    <sheet name="Oct, 2023" sheetId="15" r:id="rId11"/>
    <sheet name="Dec, 2023" sheetId="17" r:id="rId12"/>
  </sheets>
  <externalReferences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5" i="12" l="1"/>
  <c r="AZ5" i="12"/>
  <c r="AY5" i="12"/>
  <c r="V125" i="14"/>
  <c r="V128" i="12"/>
  <c r="AZ5" i="11"/>
  <c r="V124" i="10"/>
  <c r="AX5" i="9"/>
  <c r="AX5" i="7"/>
  <c r="AB80" i="6"/>
  <c r="X80" i="6"/>
  <c r="AI125" i="5"/>
  <c r="AI121" i="5"/>
  <c r="AI117" i="5"/>
  <c r="AI113" i="5"/>
  <c r="AI109" i="5"/>
  <c r="AI105" i="5"/>
  <c r="AI101" i="5"/>
  <c r="AI97" i="5"/>
  <c r="AI93" i="5"/>
  <c r="AI89" i="5"/>
  <c r="AI85" i="5"/>
  <c r="AI81" i="5"/>
  <c r="AI77" i="5"/>
  <c r="AI73" i="5"/>
  <c r="AI69" i="5"/>
  <c r="AI65" i="5"/>
  <c r="AI61" i="5"/>
  <c r="AI57" i="5"/>
  <c r="AI53" i="5"/>
  <c r="AI49" i="5"/>
  <c r="AI45" i="5"/>
  <c r="AI41" i="5"/>
  <c r="AI37" i="5"/>
  <c r="AI33" i="5"/>
  <c r="AI29" i="5"/>
  <c r="AI25" i="5"/>
  <c r="AI21" i="5"/>
  <c r="AI17" i="5"/>
  <c r="AI13" i="5"/>
  <c r="AI9" i="5"/>
  <c r="AI5" i="5"/>
  <c r="AJ125" i="5"/>
  <c r="AJ121" i="5"/>
  <c r="AJ117" i="5"/>
  <c r="AJ113" i="5"/>
  <c r="AJ109" i="5"/>
  <c r="AJ105" i="5"/>
  <c r="AJ101" i="5"/>
  <c r="AJ97" i="5"/>
  <c r="AJ93" i="5"/>
  <c r="AJ89" i="5"/>
  <c r="AJ85" i="5"/>
  <c r="AJ81" i="5"/>
  <c r="AJ77" i="5"/>
  <c r="AJ73" i="5"/>
  <c r="AJ69" i="5"/>
  <c r="AJ65" i="5"/>
  <c r="AJ61" i="5"/>
  <c r="AJ57" i="5"/>
  <c r="AJ53" i="5"/>
  <c r="AJ49" i="5"/>
  <c r="AJ45" i="5"/>
  <c r="AJ41" i="5"/>
  <c r="AJ37" i="5"/>
  <c r="AJ33" i="5"/>
  <c r="AJ29" i="5"/>
  <c r="AJ25" i="5"/>
  <c r="AJ21" i="5"/>
  <c r="AJ17" i="5"/>
  <c r="AJ13" i="5"/>
  <c r="AJ9" i="5"/>
  <c r="AJ5" i="5"/>
  <c r="AI9" i="17" l="1"/>
  <c r="AJ125" i="17"/>
  <c r="AJ121" i="17"/>
  <c r="AJ117" i="17"/>
  <c r="AJ113" i="17"/>
  <c r="AJ109" i="17"/>
  <c r="AJ105" i="17"/>
  <c r="AJ101" i="17"/>
  <c r="AJ97" i="17"/>
  <c r="AJ93" i="17"/>
  <c r="AJ89" i="17"/>
  <c r="AJ85" i="17"/>
  <c r="AJ81" i="17"/>
  <c r="AJ77" i="17"/>
  <c r="AJ73" i="17"/>
  <c r="AJ69" i="17"/>
  <c r="AJ65" i="17"/>
  <c r="AJ61" i="17"/>
  <c r="AJ57" i="17"/>
  <c r="AJ53" i="17"/>
  <c r="AJ49" i="17"/>
  <c r="AJ45" i="17"/>
  <c r="AJ41" i="17"/>
  <c r="AJ37" i="17"/>
  <c r="AJ33" i="17"/>
  <c r="AJ29" i="17"/>
  <c r="AJ25" i="17"/>
  <c r="AJ21" i="17"/>
  <c r="AJ17" i="17"/>
  <c r="AJ13" i="17"/>
  <c r="AJ9" i="17"/>
  <c r="AJ5" i="17"/>
  <c r="AI125" i="17"/>
  <c r="AI121" i="17"/>
  <c r="AI117" i="17"/>
  <c r="AI113" i="17"/>
  <c r="AI109" i="17"/>
  <c r="AI105" i="17"/>
  <c r="AI101" i="17"/>
  <c r="AI97" i="17"/>
  <c r="AI93" i="17"/>
  <c r="AI89" i="17"/>
  <c r="AI85" i="17"/>
  <c r="AI81" i="17"/>
  <c r="AI77" i="17"/>
  <c r="AI73" i="17"/>
  <c r="AI69" i="17"/>
  <c r="AI65" i="17"/>
  <c r="AI61" i="17"/>
  <c r="AI57" i="17"/>
  <c r="AI53" i="17"/>
  <c r="AI49" i="17"/>
  <c r="AI45" i="17"/>
  <c r="AI41" i="17"/>
  <c r="AI37" i="17"/>
  <c r="AI33" i="17"/>
  <c r="AI29" i="17"/>
  <c r="AI25" i="17"/>
  <c r="AI21" i="17"/>
  <c r="AI17" i="17"/>
  <c r="AI13" i="17"/>
  <c r="AI5" i="17"/>
  <c r="AX5" i="14"/>
  <c r="AY5" i="14"/>
  <c r="AY6" i="14" s="1"/>
  <c r="AZ5" i="14"/>
  <c r="BA5" i="11"/>
  <c r="BA6" i="11" s="1"/>
  <c r="AZ6" i="11"/>
  <c r="AY5" i="11"/>
  <c r="AY6" i="11" s="1"/>
  <c r="BA125" i="11"/>
  <c r="BA126" i="11" s="1"/>
  <c r="AZ125" i="11"/>
  <c r="AZ126" i="11" s="1"/>
  <c r="AY125" i="11"/>
  <c r="AY126" i="11" s="1"/>
  <c r="BA121" i="11"/>
  <c r="BA122" i="11" s="1"/>
  <c r="AZ121" i="11"/>
  <c r="AZ122" i="11" s="1"/>
  <c r="AY121" i="11"/>
  <c r="AY122" i="11" s="1"/>
  <c r="BA117" i="11"/>
  <c r="BA118" i="11" s="1"/>
  <c r="AZ117" i="11"/>
  <c r="AZ118" i="11" s="1"/>
  <c r="AY117" i="11"/>
  <c r="AY118" i="11" s="1"/>
  <c r="BA113" i="11"/>
  <c r="BA114" i="11" s="1"/>
  <c r="AZ113" i="11"/>
  <c r="AZ114" i="11" s="1"/>
  <c r="AY113" i="11"/>
  <c r="AY114" i="11" s="1"/>
  <c r="BA109" i="11"/>
  <c r="BA110" i="11" s="1"/>
  <c r="AZ109" i="11"/>
  <c r="AZ110" i="11" s="1"/>
  <c r="AY109" i="11"/>
  <c r="AY110" i="11" s="1"/>
  <c r="BA105" i="11"/>
  <c r="BA106" i="11" s="1"/>
  <c r="AZ105" i="11"/>
  <c r="AZ106" i="11" s="1"/>
  <c r="AY105" i="11"/>
  <c r="AY106" i="11" s="1"/>
  <c r="BA101" i="11"/>
  <c r="BA102" i="11" s="1"/>
  <c r="AZ101" i="11"/>
  <c r="AZ102" i="11" s="1"/>
  <c r="AY101" i="11"/>
  <c r="AY102" i="11" s="1"/>
  <c r="BA97" i="11"/>
  <c r="BA98" i="11" s="1"/>
  <c r="AZ97" i="11"/>
  <c r="AZ98" i="11" s="1"/>
  <c r="AY97" i="11"/>
  <c r="AY98" i="11" s="1"/>
  <c r="BA93" i="11"/>
  <c r="BA94" i="11" s="1"/>
  <c r="AZ93" i="11"/>
  <c r="AZ94" i="11" s="1"/>
  <c r="AY93" i="11"/>
  <c r="AY94" i="11" s="1"/>
  <c r="BA89" i="11"/>
  <c r="BA90" i="11" s="1"/>
  <c r="AZ89" i="11"/>
  <c r="AZ90" i="11" s="1"/>
  <c r="AY89" i="11"/>
  <c r="AY90" i="11" s="1"/>
  <c r="BA85" i="11"/>
  <c r="BA86" i="11" s="1"/>
  <c r="AZ85" i="11"/>
  <c r="AZ86" i="11" s="1"/>
  <c r="AY85" i="11"/>
  <c r="AY86" i="11" s="1"/>
  <c r="BA81" i="11"/>
  <c r="BA82" i="11" s="1"/>
  <c r="AZ81" i="11"/>
  <c r="AZ82" i="11" s="1"/>
  <c r="AY81" i="11"/>
  <c r="AY82" i="11" s="1"/>
  <c r="BA77" i="11"/>
  <c r="BA78" i="11" s="1"/>
  <c r="AZ77" i="11"/>
  <c r="AZ78" i="11" s="1"/>
  <c r="AY77" i="11"/>
  <c r="AY78" i="11" s="1"/>
  <c r="BA73" i="11"/>
  <c r="BA74" i="11" s="1"/>
  <c r="AZ73" i="11"/>
  <c r="AZ74" i="11" s="1"/>
  <c r="AY73" i="11"/>
  <c r="AY74" i="11" s="1"/>
  <c r="BA69" i="11"/>
  <c r="BA70" i="11" s="1"/>
  <c r="AZ69" i="11"/>
  <c r="AZ70" i="11" s="1"/>
  <c r="AY69" i="11"/>
  <c r="AY70" i="11" s="1"/>
  <c r="BA65" i="11"/>
  <c r="BA66" i="11" s="1"/>
  <c r="AZ65" i="11"/>
  <c r="AZ66" i="11" s="1"/>
  <c r="AY65" i="11"/>
  <c r="AY66" i="11" s="1"/>
  <c r="BA61" i="11"/>
  <c r="BA62" i="11" s="1"/>
  <c r="AZ61" i="11"/>
  <c r="AZ62" i="11" s="1"/>
  <c r="AY61" i="11"/>
  <c r="AY62" i="11" s="1"/>
  <c r="BA57" i="11"/>
  <c r="BA58" i="11" s="1"/>
  <c r="AZ57" i="11"/>
  <c r="AZ58" i="11" s="1"/>
  <c r="AY57" i="11"/>
  <c r="AY58" i="11" s="1"/>
  <c r="BA53" i="11"/>
  <c r="BA54" i="11" s="1"/>
  <c r="AZ53" i="11"/>
  <c r="AZ54" i="11" s="1"/>
  <c r="AY53" i="11"/>
  <c r="AY54" i="11" s="1"/>
  <c r="BA49" i="11"/>
  <c r="BA50" i="11" s="1"/>
  <c r="AZ49" i="11"/>
  <c r="AZ50" i="11" s="1"/>
  <c r="AY49" i="11"/>
  <c r="AY50" i="11" s="1"/>
  <c r="BA45" i="11"/>
  <c r="BA46" i="11" s="1"/>
  <c r="AZ45" i="11"/>
  <c r="AZ46" i="11" s="1"/>
  <c r="AY45" i="11"/>
  <c r="AY46" i="11" s="1"/>
  <c r="BA41" i="11"/>
  <c r="BA42" i="11" s="1"/>
  <c r="AZ41" i="11"/>
  <c r="AZ42" i="11" s="1"/>
  <c r="AY41" i="11"/>
  <c r="AY42" i="11" s="1"/>
  <c r="BA37" i="11"/>
  <c r="BA38" i="11" s="1"/>
  <c r="AZ37" i="11"/>
  <c r="AZ38" i="11" s="1"/>
  <c r="AY37" i="11"/>
  <c r="AY38" i="11" s="1"/>
  <c r="BA33" i="11"/>
  <c r="BA34" i="11" s="1"/>
  <c r="AZ33" i="11"/>
  <c r="AZ34" i="11" s="1"/>
  <c r="AY33" i="11"/>
  <c r="AY34" i="11" s="1"/>
  <c r="BA29" i="11"/>
  <c r="BA30" i="11" s="1"/>
  <c r="AZ29" i="11"/>
  <c r="AZ30" i="11" s="1"/>
  <c r="AY29" i="11"/>
  <c r="AY30" i="11" s="1"/>
  <c r="BA25" i="11"/>
  <c r="BA26" i="11" s="1"/>
  <c r="AZ25" i="11"/>
  <c r="AZ26" i="11" s="1"/>
  <c r="AY25" i="11"/>
  <c r="AY26" i="11" s="1"/>
  <c r="BA21" i="11"/>
  <c r="BA22" i="11" s="1"/>
  <c r="AZ21" i="11"/>
  <c r="AZ22" i="11" s="1"/>
  <c r="AY21" i="11"/>
  <c r="AY22" i="11" s="1"/>
  <c r="BA17" i="11"/>
  <c r="BA18" i="11" s="1"/>
  <c r="AZ17" i="11"/>
  <c r="AZ18" i="11" s="1"/>
  <c r="AY17" i="11"/>
  <c r="AY18" i="11" s="1"/>
  <c r="BA13" i="11"/>
  <c r="BA14" i="11" s="1"/>
  <c r="AZ13" i="11"/>
  <c r="AZ14" i="11" s="1"/>
  <c r="AY13" i="11"/>
  <c r="AY14" i="11" s="1"/>
  <c r="BA9" i="11"/>
  <c r="BA10" i="11" s="1"/>
  <c r="AZ9" i="11"/>
  <c r="AZ10" i="11" s="1"/>
  <c r="AY9" i="11"/>
  <c r="AY10" i="11" s="1"/>
  <c r="AZ5" i="10"/>
  <c r="AZ6" i="10" s="1"/>
  <c r="AY5" i="10"/>
  <c r="AY6" i="10" s="1"/>
  <c r="AX5" i="10"/>
  <c r="AX6" i="10" s="1"/>
  <c r="AZ121" i="10"/>
  <c r="AZ122" i="10" s="1"/>
  <c r="AY121" i="10"/>
  <c r="AY122" i="10" s="1"/>
  <c r="AX121" i="10"/>
  <c r="AX122" i="10" s="1"/>
  <c r="AZ117" i="10"/>
  <c r="AZ118" i="10" s="1"/>
  <c r="AY117" i="10"/>
  <c r="AY118" i="10" s="1"/>
  <c r="AX117" i="10"/>
  <c r="AX118" i="10" s="1"/>
  <c r="AX114" i="10"/>
  <c r="AZ113" i="10"/>
  <c r="AZ114" i="10" s="1"/>
  <c r="AY113" i="10"/>
  <c r="AY114" i="10" s="1"/>
  <c r="AX113" i="10"/>
  <c r="AZ109" i="10"/>
  <c r="AZ110" i="10" s="1"/>
  <c r="AY109" i="10"/>
  <c r="AY110" i="10" s="1"/>
  <c r="AX109" i="10"/>
  <c r="AX110" i="10" s="1"/>
  <c r="AZ105" i="10"/>
  <c r="AZ106" i="10" s="1"/>
  <c r="AY105" i="10"/>
  <c r="AY106" i="10" s="1"/>
  <c r="AX105" i="10"/>
  <c r="AX106" i="10" s="1"/>
  <c r="AZ101" i="10"/>
  <c r="AZ102" i="10" s="1"/>
  <c r="AY101" i="10"/>
  <c r="AY102" i="10" s="1"/>
  <c r="AX101" i="10"/>
  <c r="AX102" i="10" s="1"/>
  <c r="AZ97" i="10"/>
  <c r="AZ98" i="10" s="1"/>
  <c r="AY97" i="10"/>
  <c r="AY98" i="10" s="1"/>
  <c r="AX97" i="10"/>
  <c r="AX98" i="10" s="1"/>
  <c r="AZ93" i="10"/>
  <c r="AZ94" i="10" s="1"/>
  <c r="AY93" i="10"/>
  <c r="AY94" i="10" s="1"/>
  <c r="AX93" i="10"/>
  <c r="AX94" i="10" s="1"/>
  <c r="AZ89" i="10"/>
  <c r="AZ90" i="10" s="1"/>
  <c r="AY89" i="10"/>
  <c r="AY90" i="10" s="1"/>
  <c r="AX89" i="10"/>
  <c r="AX90" i="10" s="1"/>
  <c r="AZ85" i="10"/>
  <c r="AZ86" i="10" s="1"/>
  <c r="AY85" i="10"/>
  <c r="AY86" i="10" s="1"/>
  <c r="AX85" i="10"/>
  <c r="AX86" i="10" s="1"/>
  <c r="AZ81" i="10"/>
  <c r="AZ82" i="10" s="1"/>
  <c r="AY81" i="10"/>
  <c r="AY82" i="10" s="1"/>
  <c r="AX81" i="10"/>
  <c r="AX82" i="10" s="1"/>
  <c r="AZ77" i="10"/>
  <c r="AZ78" i="10" s="1"/>
  <c r="AY77" i="10"/>
  <c r="AY78" i="10" s="1"/>
  <c r="AX77" i="10"/>
  <c r="AX78" i="10" s="1"/>
  <c r="AZ73" i="10"/>
  <c r="AZ74" i="10" s="1"/>
  <c r="AY73" i="10"/>
  <c r="AY74" i="10" s="1"/>
  <c r="AX73" i="10"/>
  <c r="AX74" i="10" s="1"/>
  <c r="AZ69" i="10"/>
  <c r="AZ70" i="10" s="1"/>
  <c r="AY69" i="10"/>
  <c r="AY70" i="10" s="1"/>
  <c r="AX69" i="10"/>
  <c r="AX70" i="10" s="1"/>
  <c r="AZ65" i="10"/>
  <c r="AZ66" i="10" s="1"/>
  <c r="AY65" i="10"/>
  <c r="AY66" i="10" s="1"/>
  <c r="AX65" i="10"/>
  <c r="AX66" i="10" s="1"/>
  <c r="AZ61" i="10"/>
  <c r="AZ62" i="10" s="1"/>
  <c r="AY61" i="10"/>
  <c r="AY62" i="10" s="1"/>
  <c r="AX61" i="10"/>
  <c r="AX62" i="10" s="1"/>
  <c r="AZ57" i="10"/>
  <c r="AZ58" i="10" s="1"/>
  <c r="AY57" i="10"/>
  <c r="AY58" i="10" s="1"/>
  <c r="AX57" i="10"/>
  <c r="AX58" i="10" s="1"/>
  <c r="AZ53" i="10"/>
  <c r="AZ54" i="10" s="1"/>
  <c r="AY53" i="10"/>
  <c r="AY54" i="10" s="1"/>
  <c r="AX53" i="10"/>
  <c r="AX54" i="10" s="1"/>
  <c r="AZ49" i="10"/>
  <c r="AZ50" i="10" s="1"/>
  <c r="AY49" i="10"/>
  <c r="AY50" i="10" s="1"/>
  <c r="AX49" i="10"/>
  <c r="AX50" i="10" s="1"/>
  <c r="AZ45" i="10"/>
  <c r="AZ46" i="10" s="1"/>
  <c r="AY45" i="10"/>
  <c r="AY46" i="10" s="1"/>
  <c r="AX45" i="10"/>
  <c r="AX46" i="10" s="1"/>
  <c r="AZ41" i="10"/>
  <c r="AZ42" i="10" s="1"/>
  <c r="AY41" i="10"/>
  <c r="AY42" i="10" s="1"/>
  <c r="AX41" i="10"/>
  <c r="AX42" i="10" s="1"/>
  <c r="AZ37" i="10"/>
  <c r="AZ38" i="10" s="1"/>
  <c r="AY37" i="10"/>
  <c r="AY38" i="10" s="1"/>
  <c r="AX37" i="10"/>
  <c r="AX38" i="10" s="1"/>
  <c r="AZ33" i="10"/>
  <c r="AZ34" i="10" s="1"/>
  <c r="AY33" i="10"/>
  <c r="AY34" i="10" s="1"/>
  <c r="AX33" i="10"/>
  <c r="AX34" i="10" s="1"/>
  <c r="AZ29" i="10"/>
  <c r="AZ30" i="10" s="1"/>
  <c r="AY29" i="10"/>
  <c r="AY30" i="10" s="1"/>
  <c r="AX29" i="10"/>
  <c r="AX30" i="10" s="1"/>
  <c r="AZ25" i="10"/>
  <c r="AZ26" i="10" s="1"/>
  <c r="AY25" i="10"/>
  <c r="AY26" i="10" s="1"/>
  <c r="AX25" i="10"/>
  <c r="AX26" i="10" s="1"/>
  <c r="AZ21" i="10"/>
  <c r="AZ22" i="10" s="1"/>
  <c r="AY21" i="10"/>
  <c r="AY22" i="10" s="1"/>
  <c r="AX21" i="10"/>
  <c r="AX22" i="10" s="1"/>
  <c r="AZ17" i="10"/>
  <c r="AZ18" i="10" s="1"/>
  <c r="AY17" i="10"/>
  <c r="AY18" i="10" s="1"/>
  <c r="AX17" i="10"/>
  <c r="AX18" i="10" s="1"/>
  <c r="AZ13" i="10"/>
  <c r="AZ14" i="10" s="1"/>
  <c r="AY13" i="10"/>
  <c r="AY14" i="10" s="1"/>
  <c r="AX13" i="10"/>
  <c r="AX14" i="10" s="1"/>
  <c r="AZ9" i="10"/>
  <c r="AZ10" i="10" s="1"/>
  <c r="AY9" i="10"/>
  <c r="AY10" i="10" s="1"/>
  <c r="AX9" i="10"/>
  <c r="AX10" i="10" s="1"/>
  <c r="AZ5" i="9"/>
  <c r="AZ6" i="9" s="1"/>
  <c r="AY5" i="9"/>
  <c r="AY6" i="9" s="1"/>
  <c r="AZ125" i="9"/>
  <c r="AZ126" i="9" s="1"/>
  <c r="AY125" i="9"/>
  <c r="AY126" i="9" s="1"/>
  <c r="AX125" i="9"/>
  <c r="AX126" i="9" s="1"/>
  <c r="AZ121" i="9"/>
  <c r="AZ122" i="9" s="1"/>
  <c r="AY121" i="9"/>
  <c r="AY122" i="9" s="1"/>
  <c r="AX121" i="9"/>
  <c r="AX122" i="9" s="1"/>
  <c r="AZ117" i="9"/>
  <c r="AZ118" i="9" s="1"/>
  <c r="AY117" i="9"/>
  <c r="AY118" i="9" s="1"/>
  <c r="AX117" i="9"/>
  <c r="AX118" i="9" s="1"/>
  <c r="AZ113" i="9"/>
  <c r="AZ114" i="9" s="1"/>
  <c r="AY113" i="9"/>
  <c r="AY114" i="9" s="1"/>
  <c r="AX113" i="9"/>
  <c r="AX114" i="9" s="1"/>
  <c r="AZ109" i="9"/>
  <c r="AZ110" i="9" s="1"/>
  <c r="AY109" i="9"/>
  <c r="AY110" i="9" s="1"/>
  <c r="AX109" i="9"/>
  <c r="AX110" i="9" s="1"/>
  <c r="AZ105" i="9"/>
  <c r="AZ106" i="9" s="1"/>
  <c r="AY105" i="9"/>
  <c r="AY106" i="9" s="1"/>
  <c r="AX105" i="9"/>
  <c r="AX106" i="9" s="1"/>
  <c r="AZ101" i="9"/>
  <c r="AZ102" i="9" s="1"/>
  <c r="AY101" i="9"/>
  <c r="AY102" i="9" s="1"/>
  <c r="AX101" i="9"/>
  <c r="AX102" i="9" s="1"/>
  <c r="AZ97" i="9"/>
  <c r="AZ98" i="9" s="1"/>
  <c r="AY97" i="9"/>
  <c r="AY98" i="9" s="1"/>
  <c r="AX97" i="9"/>
  <c r="AX98" i="9" s="1"/>
  <c r="AZ93" i="9"/>
  <c r="AZ94" i="9" s="1"/>
  <c r="AY93" i="9"/>
  <c r="AY94" i="9" s="1"/>
  <c r="AX93" i="9"/>
  <c r="AX94" i="9" s="1"/>
  <c r="AZ89" i="9"/>
  <c r="AZ90" i="9" s="1"/>
  <c r="AY89" i="9"/>
  <c r="AY90" i="9" s="1"/>
  <c r="AX89" i="9"/>
  <c r="AX90" i="9" s="1"/>
  <c r="AZ85" i="9"/>
  <c r="AZ86" i="9" s="1"/>
  <c r="AY85" i="9"/>
  <c r="AY86" i="9" s="1"/>
  <c r="AX85" i="9"/>
  <c r="AX86" i="9" s="1"/>
  <c r="AZ81" i="9"/>
  <c r="AZ82" i="9" s="1"/>
  <c r="AY81" i="9"/>
  <c r="AY82" i="9" s="1"/>
  <c r="AX81" i="9"/>
  <c r="AX82" i="9" s="1"/>
  <c r="AZ77" i="9"/>
  <c r="AZ78" i="9" s="1"/>
  <c r="AY77" i="9"/>
  <c r="AY78" i="9" s="1"/>
  <c r="AX77" i="9"/>
  <c r="AX78" i="9" s="1"/>
  <c r="AZ73" i="9"/>
  <c r="AZ74" i="9" s="1"/>
  <c r="AY73" i="9"/>
  <c r="AY74" i="9" s="1"/>
  <c r="AX73" i="9"/>
  <c r="AX74" i="9" s="1"/>
  <c r="AZ69" i="9"/>
  <c r="AZ70" i="9" s="1"/>
  <c r="AY69" i="9"/>
  <c r="AY70" i="9" s="1"/>
  <c r="AX69" i="9"/>
  <c r="AX70" i="9" s="1"/>
  <c r="AZ65" i="9"/>
  <c r="AZ66" i="9" s="1"/>
  <c r="AY65" i="9"/>
  <c r="AY66" i="9" s="1"/>
  <c r="AX65" i="9"/>
  <c r="AX66" i="9" s="1"/>
  <c r="AZ61" i="9"/>
  <c r="AZ62" i="9" s="1"/>
  <c r="AY61" i="9"/>
  <c r="AY62" i="9" s="1"/>
  <c r="AX61" i="9"/>
  <c r="AX62" i="9" s="1"/>
  <c r="AZ57" i="9"/>
  <c r="AZ58" i="9" s="1"/>
  <c r="AY57" i="9"/>
  <c r="AY58" i="9" s="1"/>
  <c r="AX57" i="9"/>
  <c r="AX58" i="9" s="1"/>
  <c r="AZ53" i="9"/>
  <c r="AZ54" i="9" s="1"/>
  <c r="AY53" i="9"/>
  <c r="AY54" i="9" s="1"/>
  <c r="AX53" i="9"/>
  <c r="AX54" i="9" s="1"/>
  <c r="AZ49" i="9"/>
  <c r="AZ50" i="9" s="1"/>
  <c r="AY49" i="9"/>
  <c r="AY50" i="9" s="1"/>
  <c r="AX49" i="9"/>
  <c r="AX50" i="9" s="1"/>
  <c r="AZ45" i="9"/>
  <c r="AZ46" i="9" s="1"/>
  <c r="AY45" i="9"/>
  <c r="AY46" i="9" s="1"/>
  <c r="AX45" i="9"/>
  <c r="AX46" i="9" s="1"/>
  <c r="AZ41" i="9"/>
  <c r="AZ42" i="9" s="1"/>
  <c r="AY41" i="9"/>
  <c r="AY42" i="9" s="1"/>
  <c r="AX41" i="9"/>
  <c r="AX42" i="9" s="1"/>
  <c r="AZ37" i="9"/>
  <c r="AZ38" i="9" s="1"/>
  <c r="AY37" i="9"/>
  <c r="AY38" i="9" s="1"/>
  <c r="AX37" i="9"/>
  <c r="AX38" i="9" s="1"/>
  <c r="AZ33" i="9"/>
  <c r="AZ34" i="9" s="1"/>
  <c r="AY33" i="9"/>
  <c r="AY34" i="9" s="1"/>
  <c r="AX33" i="9"/>
  <c r="AX34" i="9" s="1"/>
  <c r="AZ29" i="9"/>
  <c r="AZ30" i="9" s="1"/>
  <c r="AY29" i="9"/>
  <c r="AY30" i="9" s="1"/>
  <c r="AX29" i="9"/>
  <c r="AX30" i="9" s="1"/>
  <c r="AZ25" i="9"/>
  <c r="AZ26" i="9" s="1"/>
  <c r="AY25" i="9"/>
  <c r="AY26" i="9" s="1"/>
  <c r="AX25" i="9"/>
  <c r="AX26" i="9" s="1"/>
  <c r="AZ21" i="9"/>
  <c r="AZ22" i="9" s="1"/>
  <c r="AY21" i="9"/>
  <c r="AY22" i="9" s="1"/>
  <c r="AX21" i="9"/>
  <c r="AX22" i="9" s="1"/>
  <c r="AZ17" i="9"/>
  <c r="AZ18" i="9" s="1"/>
  <c r="AY17" i="9"/>
  <c r="AY18" i="9" s="1"/>
  <c r="AX17" i="9"/>
  <c r="AX18" i="9" s="1"/>
  <c r="AZ13" i="9"/>
  <c r="AZ14" i="9" s="1"/>
  <c r="AY13" i="9"/>
  <c r="AY14" i="9" s="1"/>
  <c r="AX13" i="9"/>
  <c r="AX14" i="9" s="1"/>
  <c r="AZ9" i="9"/>
  <c r="AZ10" i="9" s="1"/>
  <c r="AY9" i="9"/>
  <c r="AY10" i="9" s="1"/>
  <c r="AX9" i="9"/>
  <c r="AX10" i="9" s="1"/>
  <c r="AX6" i="9"/>
  <c r="AZ5" i="8"/>
  <c r="AZ6" i="8" s="1"/>
  <c r="AY5" i="8"/>
  <c r="AY6" i="8" s="1"/>
  <c r="AX5" i="8"/>
  <c r="AX6" i="8" s="1"/>
  <c r="AZ121" i="8"/>
  <c r="AZ122" i="8" s="1"/>
  <c r="AY121" i="8"/>
  <c r="AY122" i="8" s="1"/>
  <c r="AX121" i="8"/>
  <c r="AX122" i="8" s="1"/>
  <c r="AZ117" i="8"/>
  <c r="AZ118" i="8" s="1"/>
  <c r="AY117" i="8"/>
  <c r="AY118" i="8" s="1"/>
  <c r="AX117" i="8"/>
  <c r="AX118" i="8" s="1"/>
  <c r="AZ113" i="8"/>
  <c r="AZ114" i="8" s="1"/>
  <c r="AY113" i="8"/>
  <c r="AY114" i="8" s="1"/>
  <c r="AX113" i="8"/>
  <c r="AX114" i="8" s="1"/>
  <c r="AZ109" i="8"/>
  <c r="AZ110" i="8" s="1"/>
  <c r="AY109" i="8"/>
  <c r="AY110" i="8" s="1"/>
  <c r="AX109" i="8"/>
  <c r="AX110" i="8" s="1"/>
  <c r="AZ105" i="8"/>
  <c r="AZ106" i="8" s="1"/>
  <c r="AY105" i="8"/>
  <c r="AY106" i="8" s="1"/>
  <c r="AX105" i="8"/>
  <c r="AX106" i="8" s="1"/>
  <c r="AZ101" i="8"/>
  <c r="AZ102" i="8" s="1"/>
  <c r="AY101" i="8"/>
  <c r="AY102" i="8" s="1"/>
  <c r="AX101" i="8"/>
  <c r="AX102" i="8" s="1"/>
  <c r="AZ97" i="8"/>
  <c r="AZ98" i="8" s="1"/>
  <c r="AY97" i="8"/>
  <c r="AY98" i="8" s="1"/>
  <c r="AX97" i="8"/>
  <c r="AX98" i="8" s="1"/>
  <c r="AY94" i="8"/>
  <c r="AZ93" i="8"/>
  <c r="AZ94" i="8" s="1"/>
  <c r="AY93" i="8"/>
  <c r="AX93" i="8"/>
  <c r="AX94" i="8" s="1"/>
  <c r="AZ89" i="8"/>
  <c r="AZ90" i="8" s="1"/>
  <c r="AY89" i="8"/>
  <c r="AY90" i="8" s="1"/>
  <c r="AX89" i="8"/>
  <c r="AX90" i="8" s="1"/>
  <c r="AZ85" i="8"/>
  <c r="AZ86" i="8" s="1"/>
  <c r="AY85" i="8"/>
  <c r="AY86" i="8" s="1"/>
  <c r="AX85" i="8"/>
  <c r="AX86" i="8" s="1"/>
  <c r="AZ81" i="8"/>
  <c r="AZ82" i="8" s="1"/>
  <c r="AY81" i="8"/>
  <c r="AY82" i="8" s="1"/>
  <c r="AX81" i="8"/>
  <c r="AX82" i="8" s="1"/>
  <c r="AZ77" i="8"/>
  <c r="AZ78" i="8" s="1"/>
  <c r="AY77" i="8"/>
  <c r="AY78" i="8" s="1"/>
  <c r="AX77" i="8"/>
  <c r="AX78" i="8" s="1"/>
  <c r="AZ73" i="8"/>
  <c r="AZ74" i="8" s="1"/>
  <c r="AY73" i="8"/>
  <c r="AY74" i="8" s="1"/>
  <c r="AX73" i="8"/>
  <c r="AX74" i="8" s="1"/>
  <c r="AZ69" i="8"/>
  <c r="AZ70" i="8" s="1"/>
  <c r="AY69" i="8"/>
  <c r="AY70" i="8" s="1"/>
  <c r="AX69" i="8"/>
  <c r="AX70" i="8" s="1"/>
  <c r="AZ65" i="8"/>
  <c r="AZ66" i="8" s="1"/>
  <c r="AY65" i="8"/>
  <c r="AY66" i="8" s="1"/>
  <c r="AX65" i="8"/>
  <c r="AX66" i="8" s="1"/>
  <c r="AZ61" i="8"/>
  <c r="AZ62" i="8" s="1"/>
  <c r="AY61" i="8"/>
  <c r="AY62" i="8" s="1"/>
  <c r="AX61" i="8"/>
  <c r="AX62" i="8" s="1"/>
  <c r="AZ57" i="8"/>
  <c r="AZ58" i="8" s="1"/>
  <c r="AY57" i="8"/>
  <c r="AY58" i="8" s="1"/>
  <c r="AX57" i="8"/>
  <c r="AX58" i="8" s="1"/>
  <c r="AZ53" i="8"/>
  <c r="AZ54" i="8" s="1"/>
  <c r="AY53" i="8"/>
  <c r="AY54" i="8" s="1"/>
  <c r="AX53" i="8"/>
  <c r="AX54" i="8" s="1"/>
  <c r="AZ49" i="8"/>
  <c r="AZ50" i="8" s="1"/>
  <c r="AY49" i="8"/>
  <c r="AY50" i="8" s="1"/>
  <c r="AX49" i="8"/>
  <c r="AX50" i="8" s="1"/>
  <c r="AZ45" i="8"/>
  <c r="AZ46" i="8" s="1"/>
  <c r="AY45" i="8"/>
  <c r="AY46" i="8" s="1"/>
  <c r="AX45" i="8"/>
  <c r="AX46" i="8" s="1"/>
  <c r="AZ41" i="8"/>
  <c r="AZ42" i="8" s="1"/>
  <c r="AY41" i="8"/>
  <c r="AY42" i="8" s="1"/>
  <c r="AX41" i="8"/>
  <c r="AX42" i="8" s="1"/>
  <c r="AZ37" i="8"/>
  <c r="AZ38" i="8" s="1"/>
  <c r="AY37" i="8"/>
  <c r="AY38" i="8" s="1"/>
  <c r="AX37" i="8"/>
  <c r="AX38" i="8" s="1"/>
  <c r="AZ33" i="8"/>
  <c r="AZ34" i="8" s="1"/>
  <c r="AY33" i="8"/>
  <c r="AY34" i="8" s="1"/>
  <c r="AX33" i="8"/>
  <c r="AX34" i="8" s="1"/>
  <c r="AZ29" i="8"/>
  <c r="AZ30" i="8" s="1"/>
  <c r="AY29" i="8"/>
  <c r="AY30" i="8" s="1"/>
  <c r="AX29" i="8"/>
  <c r="AX30" i="8" s="1"/>
  <c r="AZ25" i="8"/>
  <c r="AZ26" i="8" s="1"/>
  <c r="AY25" i="8"/>
  <c r="AY26" i="8" s="1"/>
  <c r="AX25" i="8"/>
  <c r="AX26" i="8" s="1"/>
  <c r="AZ21" i="8"/>
  <c r="AZ22" i="8" s="1"/>
  <c r="AY21" i="8"/>
  <c r="AY22" i="8" s="1"/>
  <c r="AX21" i="8"/>
  <c r="AX22" i="8" s="1"/>
  <c r="AZ17" i="8"/>
  <c r="AZ18" i="8" s="1"/>
  <c r="AY17" i="8"/>
  <c r="AY18" i="8" s="1"/>
  <c r="AX17" i="8"/>
  <c r="AX18" i="8" s="1"/>
  <c r="AZ14" i="8"/>
  <c r="AZ13" i="8"/>
  <c r="AY13" i="8"/>
  <c r="AY14" i="8" s="1"/>
  <c r="AX13" i="8"/>
  <c r="AX14" i="8" s="1"/>
  <c r="AZ9" i="8"/>
  <c r="AZ10" i="8" s="1"/>
  <c r="AY9" i="8"/>
  <c r="AY10" i="8" s="1"/>
  <c r="AX9" i="8"/>
  <c r="AX10" i="8" s="1"/>
  <c r="AZ5" i="7"/>
  <c r="AZ6" i="7" s="1"/>
  <c r="AY5" i="7"/>
  <c r="AY6" i="7" s="1"/>
  <c r="AX6" i="7"/>
  <c r="AZ125" i="7"/>
  <c r="AZ126" i="7" s="1"/>
  <c r="AY125" i="7"/>
  <c r="AY126" i="7" s="1"/>
  <c r="AX125" i="7"/>
  <c r="AX126" i="7" s="1"/>
  <c r="AZ121" i="7"/>
  <c r="AZ122" i="7" s="1"/>
  <c r="AY121" i="7"/>
  <c r="AY122" i="7" s="1"/>
  <c r="AX121" i="7"/>
  <c r="AX122" i="7" s="1"/>
  <c r="AZ117" i="7"/>
  <c r="AZ118" i="7" s="1"/>
  <c r="AY117" i="7"/>
  <c r="AY118" i="7" s="1"/>
  <c r="AX117" i="7"/>
  <c r="AX118" i="7" s="1"/>
  <c r="AZ113" i="7"/>
  <c r="AZ114" i="7" s="1"/>
  <c r="AY113" i="7"/>
  <c r="AY114" i="7" s="1"/>
  <c r="AX113" i="7"/>
  <c r="AX114" i="7" s="1"/>
  <c r="AZ109" i="7"/>
  <c r="AZ110" i="7" s="1"/>
  <c r="AY109" i="7"/>
  <c r="AY110" i="7" s="1"/>
  <c r="AX109" i="7"/>
  <c r="AX110" i="7" s="1"/>
  <c r="AZ105" i="7"/>
  <c r="AZ106" i="7" s="1"/>
  <c r="AY105" i="7"/>
  <c r="AY106" i="7" s="1"/>
  <c r="AX105" i="7"/>
  <c r="AX106" i="7" s="1"/>
  <c r="AY102" i="7"/>
  <c r="AZ101" i="7"/>
  <c r="AZ102" i="7" s="1"/>
  <c r="AY101" i="7"/>
  <c r="AX101" i="7"/>
  <c r="AX102" i="7" s="1"/>
  <c r="AZ97" i="7"/>
  <c r="AZ98" i="7" s="1"/>
  <c r="AY97" i="7"/>
  <c r="AY98" i="7" s="1"/>
  <c r="AX97" i="7"/>
  <c r="AX98" i="7" s="1"/>
  <c r="AZ93" i="7"/>
  <c r="AZ94" i="7" s="1"/>
  <c r="AY93" i="7"/>
  <c r="AY94" i="7" s="1"/>
  <c r="AX93" i="7"/>
  <c r="AX94" i="7" s="1"/>
  <c r="AZ89" i="7"/>
  <c r="AZ90" i="7" s="1"/>
  <c r="AY89" i="7"/>
  <c r="AY90" i="7" s="1"/>
  <c r="AX89" i="7"/>
  <c r="AX90" i="7" s="1"/>
  <c r="AZ85" i="7"/>
  <c r="AZ86" i="7" s="1"/>
  <c r="AY85" i="7"/>
  <c r="AY86" i="7" s="1"/>
  <c r="AX85" i="7"/>
  <c r="AX86" i="7" s="1"/>
  <c r="AZ81" i="7"/>
  <c r="AZ82" i="7" s="1"/>
  <c r="AY81" i="7"/>
  <c r="AY82" i="7" s="1"/>
  <c r="AX81" i="7"/>
  <c r="AX82" i="7" s="1"/>
  <c r="AZ77" i="7"/>
  <c r="AZ78" i="7" s="1"/>
  <c r="AY77" i="7"/>
  <c r="AY78" i="7" s="1"/>
  <c r="AX77" i="7"/>
  <c r="AX78" i="7" s="1"/>
  <c r="AZ73" i="7"/>
  <c r="AZ74" i="7" s="1"/>
  <c r="AY73" i="7"/>
  <c r="AY74" i="7" s="1"/>
  <c r="AX73" i="7"/>
  <c r="AX74" i="7" s="1"/>
  <c r="AZ69" i="7"/>
  <c r="AZ70" i="7" s="1"/>
  <c r="AY69" i="7"/>
  <c r="AY70" i="7" s="1"/>
  <c r="AX69" i="7"/>
  <c r="AX70" i="7" s="1"/>
  <c r="AZ65" i="7"/>
  <c r="AZ66" i="7" s="1"/>
  <c r="AY65" i="7"/>
  <c r="AY66" i="7" s="1"/>
  <c r="AX65" i="7"/>
  <c r="AX66" i="7" s="1"/>
  <c r="AZ61" i="7"/>
  <c r="AZ62" i="7" s="1"/>
  <c r="AY61" i="7"/>
  <c r="AY62" i="7" s="1"/>
  <c r="AX61" i="7"/>
  <c r="AX62" i="7" s="1"/>
  <c r="AZ57" i="7"/>
  <c r="AZ58" i="7" s="1"/>
  <c r="AY57" i="7"/>
  <c r="AY58" i="7" s="1"/>
  <c r="AX57" i="7"/>
  <c r="AX58" i="7" s="1"/>
  <c r="AZ53" i="7"/>
  <c r="AZ54" i="7" s="1"/>
  <c r="AY53" i="7"/>
  <c r="AY54" i="7" s="1"/>
  <c r="AX53" i="7"/>
  <c r="AX54" i="7" s="1"/>
  <c r="AZ49" i="7"/>
  <c r="AZ50" i="7" s="1"/>
  <c r="AY49" i="7"/>
  <c r="AY50" i="7" s="1"/>
  <c r="AX49" i="7"/>
  <c r="AX50" i="7" s="1"/>
  <c r="AZ45" i="7"/>
  <c r="AZ46" i="7" s="1"/>
  <c r="AY45" i="7"/>
  <c r="AY46" i="7" s="1"/>
  <c r="AX45" i="7"/>
  <c r="AX46" i="7" s="1"/>
  <c r="AZ41" i="7"/>
  <c r="AZ42" i="7" s="1"/>
  <c r="AY41" i="7"/>
  <c r="AY42" i="7" s="1"/>
  <c r="AX41" i="7"/>
  <c r="AX42" i="7" s="1"/>
  <c r="AZ37" i="7"/>
  <c r="AZ38" i="7" s="1"/>
  <c r="AY37" i="7"/>
  <c r="AY38" i="7" s="1"/>
  <c r="AX37" i="7"/>
  <c r="AX38" i="7" s="1"/>
  <c r="AZ33" i="7"/>
  <c r="AZ34" i="7" s="1"/>
  <c r="AY33" i="7"/>
  <c r="AY34" i="7" s="1"/>
  <c r="AX33" i="7"/>
  <c r="AX34" i="7" s="1"/>
  <c r="AZ29" i="7"/>
  <c r="AZ30" i="7" s="1"/>
  <c r="AY29" i="7"/>
  <c r="AY30" i="7" s="1"/>
  <c r="AX29" i="7"/>
  <c r="AX30" i="7" s="1"/>
  <c r="AZ25" i="7"/>
  <c r="AZ26" i="7" s="1"/>
  <c r="AY25" i="7"/>
  <c r="AY26" i="7" s="1"/>
  <c r="AX25" i="7"/>
  <c r="AX26" i="7" s="1"/>
  <c r="AZ21" i="7"/>
  <c r="AZ22" i="7" s="1"/>
  <c r="AY21" i="7"/>
  <c r="AY22" i="7" s="1"/>
  <c r="AX21" i="7"/>
  <c r="AX22" i="7" s="1"/>
  <c r="AZ17" i="7"/>
  <c r="AZ18" i="7" s="1"/>
  <c r="AY17" i="7"/>
  <c r="AY18" i="7" s="1"/>
  <c r="AX17" i="7"/>
  <c r="AX18" i="7" s="1"/>
  <c r="AZ13" i="7"/>
  <c r="AZ14" i="7" s="1"/>
  <c r="AY13" i="7"/>
  <c r="AY14" i="7" s="1"/>
  <c r="AX13" i="7"/>
  <c r="AX14" i="7" s="1"/>
  <c r="AZ9" i="7"/>
  <c r="AZ10" i="7" s="1"/>
  <c r="AY9" i="7"/>
  <c r="AY10" i="7" s="1"/>
  <c r="AX9" i="7"/>
  <c r="AX10" i="7" s="1"/>
  <c r="AX5" i="6"/>
  <c r="AX6" i="6" s="1"/>
  <c r="AZ5" i="6"/>
  <c r="AZ6" i="6" s="1"/>
  <c r="AY5" i="6"/>
  <c r="AY6" i="6" s="1"/>
  <c r="AZ113" i="6"/>
  <c r="AZ114" i="6" s="1"/>
  <c r="AY113" i="6"/>
  <c r="AY114" i="6" s="1"/>
  <c r="AX113" i="6"/>
  <c r="AX114" i="6" s="1"/>
  <c r="AZ109" i="6"/>
  <c r="AZ110" i="6" s="1"/>
  <c r="AY109" i="6"/>
  <c r="AY110" i="6" s="1"/>
  <c r="AX109" i="6"/>
  <c r="AX110" i="6" s="1"/>
  <c r="AZ105" i="6"/>
  <c r="AZ106" i="6" s="1"/>
  <c r="AY105" i="6"/>
  <c r="AY106" i="6" s="1"/>
  <c r="AX105" i="6"/>
  <c r="AX106" i="6" s="1"/>
  <c r="AZ101" i="6"/>
  <c r="AZ102" i="6" s="1"/>
  <c r="AY101" i="6"/>
  <c r="AY102" i="6" s="1"/>
  <c r="AX101" i="6"/>
  <c r="AX102" i="6" s="1"/>
  <c r="AZ97" i="6"/>
  <c r="AZ98" i="6" s="1"/>
  <c r="AY97" i="6"/>
  <c r="AY98" i="6" s="1"/>
  <c r="AX97" i="6"/>
  <c r="AX98" i="6" s="1"/>
  <c r="AZ93" i="6"/>
  <c r="AZ94" i="6" s="1"/>
  <c r="AY93" i="6"/>
  <c r="AY94" i="6" s="1"/>
  <c r="AX93" i="6"/>
  <c r="AX94" i="6" s="1"/>
  <c r="AZ89" i="6"/>
  <c r="AZ90" i="6" s="1"/>
  <c r="AY89" i="6"/>
  <c r="AY90" i="6" s="1"/>
  <c r="AX89" i="6"/>
  <c r="AX90" i="6" s="1"/>
  <c r="AZ85" i="6"/>
  <c r="AZ86" i="6" s="1"/>
  <c r="AY85" i="6"/>
  <c r="AY86" i="6" s="1"/>
  <c r="AX85" i="6"/>
  <c r="AX86" i="6" s="1"/>
  <c r="AZ81" i="6"/>
  <c r="AZ82" i="6" s="1"/>
  <c r="AY81" i="6"/>
  <c r="AY82" i="6" s="1"/>
  <c r="AX81" i="6"/>
  <c r="AX82" i="6" s="1"/>
  <c r="AZ77" i="6"/>
  <c r="AZ78" i="6" s="1"/>
  <c r="AY77" i="6"/>
  <c r="AY78" i="6" s="1"/>
  <c r="AX77" i="6"/>
  <c r="AX78" i="6" s="1"/>
  <c r="AZ73" i="6"/>
  <c r="AZ74" i="6" s="1"/>
  <c r="AY73" i="6"/>
  <c r="AY74" i="6" s="1"/>
  <c r="AX73" i="6"/>
  <c r="AX74" i="6" s="1"/>
  <c r="AZ69" i="6"/>
  <c r="AZ70" i="6" s="1"/>
  <c r="AY69" i="6"/>
  <c r="AY70" i="6" s="1"/>
  <c r="AX69" i="6"/>
  <c r="AX70" i="6" s="1"/>
  <c r="AZ65" i="6"/>
  <c r="AZ66" i="6" s="1"/>
  <c r="AY65" i="6"/>
  <c r="AY66" i="6" s="1"/>
  <c r="AX65" i="6"/>
  <c r="AX66" i="6" s="1"/>
  <c r="AZ61" i="6"/>
  <c r="AZ62" i="6" s="1"/>
  <c r="AY61" i="6"/>
  <c r="AY62" i="6" s="1"/>
  <c r="AX61" i="6"/>
  <c r="AX62" i="6" s="1"/>
  <c r="AZ57" i="6"/>
  <c r="AZ58" i="6" s="1"/>
  <c r="AY57" i="6"/>
  <c r="AY58" i="6" s="1"/>
  <c r="AX57" i="6"/>
  <c r="AX58" i="6" s="1"/>
  <c r="AZ53" i="6"/>
  <c r="AZ54" i="6" s="1"/>
  <c r="AY53" i="6"/>
  <c r="AY54" i="6" s="1"/>
  <c r="AX53" i="6"/>
  <c r="AX54" i="6" s="1"/>
  <c r="AZ49" i="6"/>
  <c r="AZ50" i="6" s="1"/>
  <c r="AY49" i="6"/>
  <c r="AY50" i="6" s="1"/>
  <c r="AX49" i="6"/>
  <c r="AX50" i="6" s="1"/>
  <c r="AZ45" i="6"/>
  <c r="AZ46" i="6" s="1"/>
  <c r="AY45" i="6"/>
  <c r="AY46" i="6" s="1"/>
  <c r="AX45" i="6"/>
  <c r="AX46" i="6" s="1"/>
  <c r="AZ41" i="6"/>
  <c r="AZ42" i="6" s="1"/>
  <c r="AY41" i="6"/>
  <c r="AY42" i="6" s="1"/>
  <c r="AX41" i="6"/>
  <c r="AX42" i="6" s="1"/>
  <c r="AZ37" i="6"/>
  <c r="AZ38" i="6" s="1"/>
  <c r="AY37" i="6"/>
  <c r="AY38" i="6" s="1"/>
  <c r="AX37" i="6"/>
  <c r="AX38" i="6" s="1"/>
  <c r="AZ33" i="6"/>
  <c r="AZ34" i="6" s="1"/>
  <c r="AY33" i="6"/>
  <c r="AY34" i="6" s="1"/>
  <c r="AX33" i="6"/>
  <c r="AX34" i="6" s="1"/>
  <c r="AZ29" i="6"/>
  <c r="AZ30" i="6" s="1"/>
  <c r="AY29" i="6"/>
  <c r="AY30" i="6" s="1"/>
  <c r="AX29" i="6"/>
  <c r="AX30" i="6" s="1"/>
  <c r="AZ25" i="6"/>
  <c r="AZ26" i="6" s="1"/>
  <c r="AY25" i="6"/>
  <c r="AY26" i="6" s="1"/>
  <c r="AX25" i="6"/>
  <c r="AX26" i="6" s="1"/>
  <c r="AZ21" i="6"/>
  <c r="AZ22" i="6" s="1"/>
  <c r="AY21" i="6"/>
  <c r="AY22" i="6" s="1"/>
  <c r="AX21" i="6"/>
  <c r="AX22" i="6" s="1"/>
  <c r="AZ17" i="6"/>
  <c r="AZ18" i="6" s="1"/>
  <c r="AY17" i="6"/>
  <c r="AY18" i="6" s="1"/>
  <c r="AX17" i="6"/>
  <c r="AX18" i="6" s="1"/>
  <c r="AZ13" i="6"/>
  <c r="AZ14" i="6" s="1"/>
  <c r="AY13" i="6"/>
  <c r="AY14" i="6" s="1"/>
  <c r="AX13" i="6"/>
  <c r="AX14" i="6" s="1"/>
  <c r="AZ9" i="6"/>
  <c r="AZ10" i="6" s="1"/>
  <c r="AY9" i="6"/>
  <c r="AY10" i="6" s="1"/>
  <c r="AX9" i="6"/>
  <c r="AX10" i="6" s="1"/>
  <c r="AZ125" i="5"/>
  <c r="AZ126" i="5" s="1"/>
  <c r="AY125" i="5"/>
  <c r="AY126" i="5" s="1"/>
  <c r="AX125" i="5"/>
  <c r="AX126" i="5" s="1"/>
  <c r="AZ121" i="5"/>
  <c r="AZ122" i="5" s="1"/>
  <c r="AY121" i="5"/>
  <c r="AY122" i="5" s="1"/>
  <c r="AX121" i="5"/>
  <c r="AX122" i="5" s="1"/>
  <c r="AZ117" i="5"/>
  <c r="AZ118" i="5" s="1"/>
  <c r="AY117" i="5"/>
  <c r="AY118" i="5" s="1"/>
  <c r="AX117" i="5"/>
  <c r="AX118" i="5" s="1"/>
  <c r="AZ113" i="5"/>
  <c r="AZ114" i="5" s="1"/>
  <c r="AY113" i="5"/>
  <c r="AY114" i="5" s="1"/>
  <c r="AX113" i="5"/>
  <c r="AX114" i="5" s="1"/>
  <c r="AZ109" i="5"/>
  <c r="AZ110" i="5" s="1"/>
  <c r="AY109" i="5"/>
  <c r="AY110" i="5" s="1"/>
  <c r="AX109" i="5"/>
  <c r="AX110" i="5" s="1"/>
  <c r="AZ105" i="5"/>
  <c r="AZ106" i="5" s="1"/>
  <c r="AY105" i="5"/>
  <c r="AY106" i="5" s="1"/>
  <c r="AX105" i="5"/>
  <c r="AX106" i="5" s="1"/>
  <c r="AZ101" i="5"/>
  <c r="AZ102" i="5" s="1"/>
  <c r="AY101" i="5"/>
  <c r="AY102" i="5" s="1"/>
  <c r="AX101" i="5"/>
  <c r="AX102" i="5" s="1"/>
  <c r="AZ97" i="5"/>
  <c r="AZ98" i="5" s="1"/>
  <c r="AY97" i="5"/>
  <c r="AY98" i="5" s="1"/>
  <c r="AX97" i="5"/>
  <c r="AX98" i="5" s="1"/>
  <c r="AZ93" i="5"/>
  <c r="AZ94" i="5" s="1"/>
  <c r="AY93" i="5"/>
  <c r="AY94" i="5" s="1"/>
  <c r="AX93" i="5"/>
  <c r="AX94" i="5" s="1"/>
  <c r="AZ89" i="5"/>
  <c r="AZ90" i="5" s="1"/>
  <c r="AY89" i="5"/>
  <c r="AY90" i="5" s="1"/>
  <c r="AX89" i="5"/>
  <c r="AX90" i="5" s="1"/>
  <c r="AZ85" i="5"/>
  <c r="AZ86" i="5" s="1"/>
  <c r="AY85" i="5"/>
  <c r="AY86" i="5" s="1"/>
  <c r="AX85" i="5"/>
  <c r="AX86" i="5" s="1"/>
  <c r="AZ81" i="5"/>
  <c r="AZ82" i="5" s="1"/>
  <c r="AY81" i="5"/>
  <c r="AY82" i="5" s="1"/>
  <c r="AX81" i="5"/>
  <c r="AX82" i="5" s="1"/>
  <c r="AZ77" i="5"/>
  <c r="AZ78" i="5" s="1"/>
  <c r="AY77" i="5"/>
  <c r="AY78" i="5" s="1"/>
  <c r="AX77" i="5"/>
  <c r="AX78" i="5" s="1"/>
  <c r="AZ73" i="5"/>
  <c r="AZ74" i="5" s="1"/>
  <c r="AY73" i="5"/>
  <c r="AY74" i="5" s="1"/>
  <c r="AX73" i="5"/>
  <c r="AX74" i="5" s="1"/>
  <c r="AZ69" i="5"/>
  <c r="AZ70" i="5" s="1"/>
  <c r="AY69" i="5"/>
  <c r="AY70" i="5" s="1"/>
  <c r="AX69" i="5"/>
  <c r="AX70" i="5" s="1"/>
  <c r="AZ65" i="5"/>
  <c r="AZ66" i="5" s="1"/>
  <c r="AY65" i="5"/>
  <c r="AY66" i="5" s="1"/>
  <c r="AX65" i="5"/>
  <c r="AX66" i="5" s="1"/>
  <c r="AZ61" i="5"/>
  <c r="AZ62" i="5" s="1"/>
  <c r="AY61" i="5"/>
  <c r="AY62" i="5" s="1"/>
  <c r="AX61" i="5"/>
  <c r="AX62" i="5" s="1"/>
  <c r="AZ57" i="5"/>
  <c r="AZ58" i="5" s="1"/>
  <c r="AY57" i="5"/>
  <c r="AY58" i="5" s="1"/>
  <c r="AX57" i="5"/>
  <c r="AX58" i="5" s="1"/>
  <c r="AZ53" i="5"/>
  <c r="AZ54" i="5" s="1"/>
  <c r="AY53" i="5"/>
  <c r="AY54" i="5" s="1"/>
  <c r="AX53" i="5"/>
  <c r="AX54" i="5" s="1"/>
  <c r="AZ49" i="5"/>
  <c r="AZ50" i="5" s="1"/>
  <c r="AY49" i="5"/>
  <c r="AY50" i="5" s="1"/>
  <c r="AX49" i="5"/>
  <c r="AX50" i="5" s="1"/>
  <c r="AZ45" i="5"/>
  <c r="AZ46" i="5" s="1"/>
  <c r="AY45" i="5"/>
  <c r="AY46" i="5" s="1"/>
  <c r="AX45" i="5"/>
  <c r="AX46" i="5" s="1"/>
  <c r="AZ41" i="5"/>
  <c r="AZ42" i="5" s="1"/>
  <c r="AY41" i="5"/>
  <c r="AY42" i="5" s="1"/>
  <c r="AX41" i="5"/>
  <c r="AX42" i="5" s="1"/>
  <c r="AX38" i="5"/>
  <c r="AZ37" i="5"/>
  <c r="AZ38" i="5" s="1"/>
  <c r="AY37" i="5"/>
  <c r="AY38" i="5" s="1"/>
  <c r="AX37" i="5"/>
  <c r="AZ33" i="5"/>
  <c r="AZ34" i="5" s="1"/>
  <c r="AY33" i="5"/>
  <c r="AY34" i="5" s="1"/>
  <c r="AX33" i="5"/>
  <c r="AX34" i="5" s="1"/>
  <c r="AZ29" i="5"/>
  <c r="AZ30" i="5" s="1"/>
  <c r="AY29" i="5"/>
  <c r="AY30" i="5" s="1"/>
  <c r="AX29" i="5"/>
  <c r="AX30" i="5" s="1"/>
  <c r="AZ26" i="5"/>
  <c r="AZ25" i="5"/>
  <c r="AY25" i="5"/>
  <c r="AY26" i="5" s="1"/>
  <c r="AX25" i="5"/>
  <c r="AX26" i="5" s="1"/>
  <c r="AZ21" i="5"/>
  <c r="AZ22" i="5" s="1"/>
  <c r="AY21" i="5"/>
  <c r="AY22" i="5" s="1"/>
  <c r="AX21" i="5"/>
  <c r="AX22" i="5" s="1"/>
  <c r="AZ17" i="5"/>
  <c r="AZ18" i="5" s="1"/>
  <c r="AY17" i="5"/>
  <c r="AY18" i="5" s="1"/>
  <c r="AX17" i="5"/>
  <c r="AX18" i="5" s="1"/>
  <c r="AZ13" i="5"/>
  <c r="AZ14" i="5" s="1"/>
  <c r="AY13" i="5"/>
  <c r="AY14" i="5" s="1"/>
  <c r="AX13" i="5"/>
  <c r="AX14" i="5" s="1"/>
  <c r="AZ9" i="5"/>
  <c r="AZ10" i="5" s="1"/>
  <c r="AY9" i="5"/>
  <c r="AY10" i="5" s="1"/>
  <c r="AX9" i="5"/>
  <c r="AX10" i="5" s="1"/>
  <c r="AY6" i="5"/>
  <c r="AX6" i="5"/>
  <c r="AZ6" i="5"/>
  <c r="AB9" i="5"/>
  <c r="X9" i="5"/>
  <c r="AE5" i="17"/>
  <c r="AE6" i="17" s="1"/>
  <c r="AD5" i="17"/>
  <c r="AC5" i="17"/>
  <c r="AC128" i="17" s="1"/>
  <c r="AB5" i="17"/>
  <c r="AB128" i="17" s="1"/>
  <c r="AA5" i="17"/>
  <c r="AA6" i="17" s="1"/>
  <c r="Z5" i="17"/>
  <c r="Z6" i="17" s="1"/>
  <c r="Y5" i="17"/>
  <c r="X5" i="17"/>
  <c r="X6" i="17" s="1"/>
  <c r="AZ5" i="17"/>
  <c r="AZ6" i="17" s="1"/>
  <c r="AY5" i="17"/>
  <c r="AY6" i="17" s="1"/>
  <c r="AX5" i="17"/>
  <c r="AX6" i="17" s="1"/>
  <c r="R5" i="17"/>
  <c r="R128" i="17" s="1"/>
  <c r="J5" i="17"/>
  <c r="J6" i="17" s="1"/>
  <c r="I5" i="17"/>
  <c r="H5" i="17"/>
  <c r="H6" i="17" s="1"/>
  <c r="G5" i="17"/>
  <c r="F5" i="17"/>
  <c r="F6" i="17" s="1"/>
  <c r="E5" i="17"/>
  <c r="D5" i="17"/>
  <c r="C5" i="17"/>
  <c r="C6" i="17" s="1"/>
  <c r="AT128" i="17"/>
  <c r="AP128" i="17"/>
  <c r="AO128" i="17"/>
  <c r="U128" i="17"/>
  <c r="T128" i="17"/>
  <c r="AZ125" i="17"/>
  <c r="AZ126" i="17" s="1"/>
  <c r="AY125" i="17"/>
  <c r="AY126" i="17" s="1"/>
  <c r="AX125" i="17"/>
  <c r="AX126" i="17" s="1"/>
  <c r="AK125" i="17"/>
  <c r="AH125" i="17"/>
  <c r="AE125" i="17"/>
  <c r="AE126" i="17" s="1"/>
  <c r="AD125" i="17"/>
  <c r="AD126" i="17" s="1"/>
  <c r="AC125" i="17"/>
  <c r="AC126" i="17" s="1"/>
  <c r="AB125" i="17"/>
  <c r="AB126" i="17" s="1"/>
  <c r="AA125" i="17"/>
  <c r="AA126" i="17" s="1"/>
  <c r="Z125" i="17"/>
  <c r="Z126" i="17" s="1"/>
  <c r="Y125" i="17"/>
  <c r="Y126" i="17" s="1"/>
  <c r="X125" i="17"/>
  <c r="X126" i="17" s="1"/>
  <c r="R125" i="17"/>
  <c r="R126" i="17" s="1"/>
  <c r="J125" i="17"/>
  <c r="J126" i="17" s="1"/>
  <c r="I125" i="17"/>
  <c r="I126" i="17" s="1"/>
  <c r="H125" i="17"/>
  <c r="H126" i="17" s="1"/>
  <c r="G125" i="17"/>
  <c r="G126" i="17" s="1"/>
  <c r="F125" i="17"/>
  <c r="F126" i="17" s="1"/>
  <c r="E125" i="17"/>
  <c r="E126" i="17" s="1"/>
  <c r="D125" i="17"/>
  <c r="D126" i="17" s="1"/>
  <c r="C125" i="17"/>
  <c r="C126" i="17" s="1"/>
  <c r="AZ121" i="17"/>
  <c r="AZ122" i="17" s="1"/>
  <c r="AY121" i="17"/>
  <c r="AY122" i="17" s="1"/>
  <c r="AX121" i="17"/>
  <c r="AX122" i="17" s="1"/>
  <c r="AK121" i="17"/>
  <c r="AH121" i="17"/>
  <c r="AE121" i="17"/>
  <c r="AE122" i="17" s="1"/>
  <c r="AD121" i="17"/>
  <c r="AD122" i="17" s="1"/>
  <c r="AC121" i="17"/>
  <c r="AC122" i="17" s="1"/>
  <c r="AB121" i="17"/>
  <c r="AB122" i="17" s="1"/>
  <c r="AA121" i="17"/>
  <c r="AA122" i="17" s="1"/>
  <c r="Z121" i="17"/>
  <c r="Z122" i="17" s="1"/>
  <c r="Y121" i="17"/>
  <c r="Y122" i="17" s="1"/>
  <c r="X121" i="17"/>
  <c r="X122" i="17" s="1"/>
  <c r="R121" i="17"/>
  <c r="R122" i="17" s="1"/>
  <c r="J121" i="17"/>
  <c r="J122" i="17" s="1"/>
  <c r="I121" i="17"/>
  <c r="I122" i="17" s="1"/>
  <c r="H121" i="17"/>
  <c r="H122" i="17" s="1"/>
  <c r="G121" i="17"/>
  <c r="G122" i="17" s="1"/>
  <c r="F121" i="17"/>
  <c r="F122" i="17" s="1"/>
  <c r="E121" i="17"/>
  <c r="E122" i="17" s="1"/>
  <c r="D121" i="17"/>
  <c r="D122" i="17" s="1"/>
  <c r="C121" i="17"/>
  <c r="C122" i="17" s="1"/>
  <c r="AZ117" i="17"/>
  <c r="AZ118" i="17" s="1"/>
  <c r="AY117" i="17"/>
  <c r="AY118" i="17" s="1"/>
  <c r="AX117" i="17"/>
  <c r="AX118" i="17" s="1"/>
  <c r="AK117" i="17"/>
  <c r="AH117" i="17"/>
  <c r="AE117" i="17"/>
  <c r="AE118" i="17" s="1"/>
  <c r="AD117" i="17"/>
  <c r="AD118" i="17" s="1"/>
  <c r="AC117" i="17"/>
  <c r="AC118" i="17" s="1"/>
  <c r="AB117" i="17"/>
  <c r="AB118" i="17" s="1"/>
  <c r="AA117" i="17"/>
  <c r="AA118" i="17" s="1"/>
  <c r="Z117" i="17"/>
  <c r="Z118" i="17" s="1"/>
  <c r="Y117" i="17"/>
  <c r="Y118" i="17" s="1"/>
  <c r="X117" i="17"/>
  <c r="X118" i="17" s="1"/>
  <c r="R117" i="17"/>
  <c r="R118" i="17" s="1"/>
  <c r="J117" i="17"/>
  <c r="J118" i="17" s="1"/>
  <c r="I117" i="17"/>
  <c r="I118" i="17" s="1"/>
  <c r="H117" i="17"/>
  <c r="H118" i="17" s="1"/>
  <c r="G117" i="17"/>
  <c r="G118" i="17" s="1"/>
  <c r="F117" i="17"/>
  <c r="F118" i="17" s="1"/>
  <c r="E117" i="17"/>
  <c r="E118" i="17" s="1"/>
  <c r="D117" i="17"/>
  <c r="D118" i="17" s="1"/>
  <c r="C117" i="17"/>
  <c r="C118" i="17" s="1"/>
  <c r="AZ113" i="17"/>
  <c r="AZ114" i="17" s="1"/>
  <c r="AY113" i="17"/>
  <c r="AY114" i="17" s="1"/>
  <c r="AX113" i="17"/>
  <c r="AX114" i="17" s="1"/>
  <c r="AK113" i="17"/>
  <c r="AH113" i="17"/>
  <c r="AE113" i="17"/>
  <c r="AE114" i="17" s="1"/>
  <c r="AD113" i="17"/>
  <c r="AD114" i="17" s="1"/>
  <c r="AC113" i="17"/>
  <c r="AC114" i="17" s="1"/>
  <c r="AB113" i="17"/>
  <c r="AB114" i="17" s="1"/>
  <c r="AA113" i="17"/>
  <c r="AA114" i="17" s="1"/>
  <c r="Z113" i="17"/>
  <c r="Z114" i="17" s="1"/>
  <c r="Y113" i="17"/>
  <c r="Y114" i="17" s="1"/>
  <c r="X113" i="17"/>
  <c r="X114" i="17" s="1"/>
  <c r="R113" i="17"/>
  <c r="R114" i="17" s="1"/>
  <c r="J113" i="17"/>
  <c r="J114" i="17" s="1"/>
  <c r="I113" i="17"/>
  <c r="I114" i="17" s="1"/>
  <c r="H113" i="17"/>
  <c r="H114" i="17" s="1"/>
  <c r="G113" i="17"/>
  <c r="G114" i="17" s="1"/>
  <c r="F113" i="17"/>
  <c r="F114" i="17" s="1"/>
  <c r="E113" i="17"/>
  <c r="E114" i="17" s="1"/>
  <c r="D113" i="17"/>
  <c r="D114" i="17" s="1"/>
  <c r="C113" i="17"/>
  <c r="C114" i="17" s="1"/>
  <c r="AZ109" i="17"/>
  <c r="AZ110" i="17" s="1"/>
  <c r="AY109" i="17"/>
  <c r="AY110" i="17" s="1"/>
  <c r="AX109" i="17"/>
  <c r="AX110" i="17" s="1"/>
  <c r="AK109" i="17"/>
  <c r="AH109" i="17"/>
  <c r="AE109" i="17"/>
  <c r="AE110" i="17" s="1"/>
  <c r="AD109" i="17"/>
  <c r="AD110" i="17" s="1"/>
  <c r="AC109" i="17"/>
  <c r="AC110" i="17" s="1"/>
  <c r="AB109" i="17"/>
  <c r="AB110" i="17" s="1"/>
  <c r="AA109" i="17"/>
  <c r="AA110" i="17" s="1"/>
  <c r="Z109" i="17"/>
  <c r="Z110" i="17" s="1"/>
  <c r="Y109" i="17"/>
  <c r="Y110" i="17" s="1"/>
  <c r="X109" i="17"/>
  <c r="X110" i="17" s="1"/>
  <c r="R109" i="17"/>
  <c r="R110" i="17" s="1"/>
  <c r="J109" i="17"/>
  <c r="J110" i="17" s="1"/>
  <c r="I109" i="17"/>
  <c r="I110" i="17" s="1"/>
  <c r="H109" i="17"/>
  <c r="H110" i="17" s="1"/>
  <c r="G109" i="17"/>
  <c r="G110" i="17" s="1"/>
  <c r="F109" i="17"/>
  <c r="F110" i="17" s="1"/>
  <c r="E109" i="17"/>
  <c r="E110" i="17" s="1"/>
  <c r="D109" i="17"/>
  <c r="D110" i="17" s="1"/>
  <c r="C109" i="17"/>
  <c r="C110" i="17" s="1"/>
  <c r="AZ105" i="17"/>
  <c r="AZ106" i="17" s="1"/>
  <c r="AY105" i="17"/>
  <c r="AY106" i="17" s="1"/>
  <c r="AX105" i="17"/>
  <c r="AX106" i="17" s="1"/>
  <c r="AK105" i="17"/>
  <c r="AH105" i="17"/>
  <c r="AE105" i="17"/>
  <c r="AE106" i="17" s="1"/>
  <c r="AD105" i="17"/>
  <c r="AD106" i="17" s="1"/>
  <c r="AC105" i="17"/>
  <c r="AC106" i="17" s="1"/>
  <c r="AB105" i="17"/>
  <c r="AB106" i="17" s="1"/>
  <c r="AA105" i="17"/>
  <c r="AA106" i="17" s="1"/>
  <c r="Z105" i="17"/>
  <c r="Z106" i="17" s="1"/>
  <c r="Y105" i="17"/>
  <c r="Y106" i="17" s="1"/>
  <c r="X105" i="17"/>
  <c r="X106" i="17" s="1"/>
  <c r="R105" i="17"/>
  <c r="R106" i="17" s="1"/>
  <c r="J105" i="17"/>
  <c r="J106" i="17" s="1"/>
  <c r="I105" i="17"/>
  <c r="I106" i="17" s="1"/>
  <c r="H105" i="17"/>
  <c r="H106" i="17" s="1"/>
  <c r="G105" i="17"/>
  <c r="G106" i="17" s="1"/>
  <c r="F105" i="17"/>
  <c r="F106" i="17" s="1"/>
  <c r="E105" i="17"/>
  <c r="E106" i="17" s="1"/>
  <c r="D105" i="17"/>
  <c r="D106" i="17" s="1"/>
  <c r="C105" i="17"/>
  <c r="C106" i="17" s="1"/>
  <c r="AZ101" i="17"/>
  <c r="AZ102" i="17" s="1"/>
  <c r="AY101" i="17"/>
  <c r="AY102" i="17" s="1"/>
  <c r="AX101" i="17"/>
  <c r="AX102" i="17" s="1"/>
  <c r="AK101" i="17"/>
  <c r="AH101" i="17"/>
  <c r="AE101" i="17"/>
  <c r="AE102" i="17" s="1"/>
  <c r="AD101" i="17"/>
  <c r="AD102" i="17" s="1"/>
  <c r="AC101" i="17"/>
  <c r="AC102" i="17" s="1"/>
  <c r="AB101" i="17"/>
  <c r="AB102" i="17" s="1"/>
  <c r="AA101" i="17"/>
  <c r="AA102" i="17" s="1"/>
  <c r="Z101" i="17"/>
  <c r="Z102" i="17" s="1"/>
  <c r="Y101" i="17"/>
  <c r="Y102" i="17" s="1"/>
  <c r="X101" i="17"/>
  <c r="X102" i="17" s="1"/>
  <c r="R101" i="17"/>
  <c r="R102" i="17" s="1"/>
  <c r="J101" i="17"/>
  <c r="J102" i="17" s="1"/>
  <c r="I101" i="17"/>
  <c r="I102" i="17" s="1"/>
  <c r="H101" i="17"/>
  <c r="H102" i="17" s="1"/>
  <c r="G101" i="17"/>
  <c r="G102" i="17" s="1"/>
  <c r="F101" i="17"/>
  <c r="F102" i="17" s="1"/>
  <c r="E101" i="17"/>
  <c r="E102" i="17" s="1"/>
  <c r="D101" i="17"/>
  <c r="D102" i="17" s="1"/>
  <c r="C101" i="17"/>
  <c r="C102" i="17" s="1"/>
  <c r="AZ97" i="17"/>
  <c r="AZ98" i="17" s="1"/>
  <c r="AY97" i="17"/>
  <c r="AY98" i="17" s="1"/>
  <c r="AX97" i="17"/>
  <c r="AX98" i="17" s="1"/>
  <c r="AK97" i="17"/>
  <c r="AH97" i="17"/>
  <c r="AE97" i="17"/>
  <c r="AE98" i="17" s="1"/>
  <c r="AD97" i="17"/>
  <c r="AD98" i="17" s="1"/>
  <c r="AC97" i="17"/>
  <c r="AC98" i="17" s="1"/>
  <c r="AB97" i="17"/>
  <c r="AB98" i="17" s="1"/>
  <c r="AA97" i="17"/>
  <c r="AA98" i="17" s="1"/>
  <c r="Z97" i="17"/>
  <c r="Z98" i="17" s="1"/>
  <c r="Y97" i="17"/>
  <c r="Y98" i="17" s="1"/>
  <c r="X97" i="17"/>
  <c r="X98" i="17" s="1"/>
  <c r="R97" i="17"/>
  <c r="R98" i="17" s="1"/>
  <c r="J97" i="17"/>
  <c r="J98" i="17" s="1"/>
  <c r="I97" i="17"/>
  <c r="I98" i="17" s="1"/>
  <c r="H97" i="17"/>
  <c r="H98" i="17" s="1"/>
  <c r="G97" i="17"/>
  <c r="G98" i="17" s="1"/>
  <c r="F97" i="17"/>
  <c r="F98" i="17" s="1"/>
  <c r="E97" i="17"/>
  <c r="E98" i="17" s="1"/>
  <c r="D97" i="17"/>
  <c r="D98" i="17" s="1"/>
  <c r="C97" i="17"/>
  <c r="C98" i="17" s="1"/>
  <c r="AZ93" i="17"/>
  <c r="AZ94" i="17" s="1"/>
  <c r="AY93" i="17"/>
  <c r="AY94" i="17" s="1"/>
  <c r="AX93" i="17"/>
  <c r="AX94" i="17" s="1"/>
  <c r="AK93" i="17"/>
  <c r="AH93" i="17"/>
  <c r="AE93" i="17"/>
  <c r="AE94" i="17" s="1"/>
  <c r="AD93" i="17"/>
  <c r="AD94" i="17" s="1"/>
  <c r="AC93" i="17"/>
  <c r="AC94" i="17" s="1"/>
  <c r="AB93" i="17"/>
  <c r="AB94" i="17" s="1"/>
  <c r="AA93" i="17"/>
  <c r="AA94" i="17" s="1"/>
  <c r="Z93" i="17"/>
  <c r="Z94" i="17" s="1"/>
  <c r="Y93" i="17"/>
  <c r="Y94" i="17" s="1"/>
  <c r="X93" i="17"/>
  <c r="X94" i="17" s="1"/>
  <c r="R93" i="17"/>
  <c r="R94" i="17" s="1"/>
  <c r="J93" i="17"/>
  <c r="J94" i="17" s="1"/>
  <c r="I93" i="17"/>
  <c r="I94" i="17" s="1"/>
  <c r="H93" i="17"/>
  <c r="H94" i="17" s="1"/>
  <c r="G93" i="17"/>
  <c r="G94" i="17" s="1"/>
  <c r="F93" i="17"/>
  <c r="F94" i="17" s="1"/>
  <c r="E93" i="17"/>
  <c r="E94" i="17" s="1"/>
  <c r="D93" i="17"/>
  <c r="D94" i="17" s="1"/>
  <c r="C93" i="17"/>
  <c r="C94" i="17" s="1"/>
  <c r="AZ89" i="17"/>
  <c r="AZ90" i="17" s="1"/>
  <c r="AY89" i="17"/>
  <c r="AY90" i="17" s="1"/>
  <c r="AX89" i="17"/>
  <c r="AX90" i="17" s="1"/>
  <c r="AK89" i="17"/>
  <c r="AH89" i="17"/>
  <c r="AE89" i="17"/>
  <c r="AE90" i="17" s="1"/>
  <c r="AD89" i="17"/>
  <c r="AD90" i="17" s="1"/>
  <c r="AC89" i="17"/>
  <c r="AC90" i="17" s="1"/>
  <c r="AB89" i="17"/>
  <c r="AB90" i="17" s="1"/>
  <c r="AA89" i="17"/>
  <c r="AA90" i="17" s="1"/>
  <c r="Z89" i="17"/>
  <c r="Z90" i="17" s="1"/>
  <c r="Y89" i="17"/>
  <c r="Y90" i="17" s="1"/>
  <c r="X89" i="17"/>
  <c r="X90" i="17" s="1"/>
  <c r="R89" i="17"/>
  <c r="R90" i="17" s="1"/>
  <c r="J89" i="17"/>
  <c r="J90" i="17" s="1"/>
  <c r="I89" i="17"/>
  <c r="I90" i="17" s="1"/>
  <c r="H89" i="17"/>
  <c r="H90" i="17" s="1"/>
  <c r="G89" i="17"/>
  <c r="G90" i="17" s="1"/>
  <c r="F89" i="17"/>
  <c r="F90" i="17" s="1"/>
  <c r="E89" i="17"/>
  <c r="E90" i="17" s="1"/>
  <c r="D89" i="17"/>
  <c r="D90" i="17" s="1"/>
  <c r="C89" i="17"/>
  <c r="C90" i="17" s="1"/>
  <c r="AZ85" i="17"/>
  <c r="AZ86" i="17" s="1"/>
  <c r="AY85" i="17"/>
  <c r="AY86" i="17" s="1"/>
  <c r="AX85" i="17"/>
  <c r="AX86" i="17" s="1"/>
  <c r="AK85" i="17"/>
  <c r="AH85" i="17"/>
  <c r="AE85" i="17"/>
  <c r="AE86" i="17" s="1"/>
  <c r="AD85" i="17"/>
  <c r="AD86" i="17" s="1"/>
  <c r="AC85" i="17"/>
  <c r="AC86" i="17" s="1"/>
  <c r="AB85" i="17"/>
  <c r="AB86" i="17" s="1"/>
  <c r="AA85" i="17"/>
  <c r="AA86" i="17" s="1"/>
  <c r="Z85" i="17"/>
  <c r="Z86" i="17" s="1"/>
  <c r="Y85" i="17"/>
  <c r="Y86" i="17" s="1"/>
  <c r="X85" i="17"/>
  <c r="X86" i="17" s="1"/>
  <c r="R85" i="17"/>
  <c r="R86" i="17" s="1"/>
  <c r="J85" i="17"/>
  <c r="J86" i="17" s="1"/>
  <c r="I85" i="17"/>
  <c r="I86" i="17" s="1"/>
  <c r="H85" i="17"/>
  <c r="H86" i="17" s="1"/>
  <c r="G85" i="17"/>
  <c r="G86" i="17" s="1"/>
  <c r="F85" i="17"/>
  <c r="F86" i="17" s="1"/>
  <c r="E85" i="17"/>
  <c r="E86" i="17" s="1"/>
  <c r="D85" i="17"/>
  <c r="D86" i="17" s="1"/>
  <c r="C85" i="17"/>
  <c r="C86" i="17" s="1"/>
  <c r="AZ81" i="17"/>
  <c r="AZ82" i="17" s="1"/>
  <c r="AY81" i="17"/>
  <c r="AY82" i="17" s="1"/>
  <c r="AX81" i="17"/>
  <c r="AX82" i="17" s="1"/>
  <c r="AK81" i="17"/>
  <c r="AH81" i="17"/>
  <c r="AE81" i="17"/>
  <c r="AE82" i="17" s="1"/>
  <c r="AD81" i="17"/>
  <c r="AD82" i="17" s="1"/>
  <c r="AC81" i="17"/>
  <c r="AC82" i="17" s="1"/>
  <c r="AB81" i="17"/>
  <c r="AB82" i="17" s="1"/>
  <c r="AA81" i="17"/>
  <c r="AA82" i="17" s="1"/>
  <c r="Z81" i="17"/>
  <c r="Z82" i="17" s="1"/>
  <c r="Y81" i="17"/>
  <c r="Y82" i="17" s="1"/>
  <c r="X81" i="17"/>
  <c r="X82" i="17" s="1"/>
  <c r="R81" i="17"/>
  <c r="R82" i="17" s="1"/>
  <c r="J81" i="17"/>
  <c r="J82" i="17" s="1"/>
  <c r="I81" i="17"/>
  <c r="I82" i="17" s="1"/>
  <c r="H81" i="17"/>
  <c r="H82" i="17" s="1"/>
  <c r="G81" i="17"/>
  <c r="G82" i="17" s="1"/>
  <c r="F81" i="17"/>
  <c r="F82" i="17" s="1"/>
  <c r="E81" i="17"/>
  <c r="E82" i="17" s="1"/>
  <c r="D81" i="17"/>
  <c r="D82" i="17" s="1"/>
  <c r="C81" i="17"/>
  <c r="C82" i="17" s="1"/>
  <c r="AZ77" i="17"/>
  <c r="AZ78" i="17" s="1"/>
  <c r="AY77" i="17"/>
  <c r="AY78" i="17" s="1"/>
  <c r="AX77" i="17"/>
  <c r="AX78" i="17" s="1"/>
  <c r="AK77" i="17"/>
  <c r="AH77" i="17"/>
  <c r="AE77" i="17"/>
  <c r="AE78" i="17" s="1"/>
  <c r="AD77" i="17"/>
  <c r="AD78" i="17" s="1"/>
  <c r="AC77" i="17"/>
  <c r="AC78" i="17" s="1"/>
  <c r="AB77" i="17"/>
  <c r="AB78" i="17" s="1"/>
  <c r="AA77" i="17"/>
  <c r="AA78" i="17" s="1"/>
  <c r="Z77" i="17"/>
  <c r="Z78" i="17" s="1"/>
  <c r="Y77" i="17"/>
  <c r="Y78" i="17" s="1"/>
  <c r="X77" i="17"/>
  <c r="X78" i="17" s="1"/>
  <c r="R77" i="17"/>
  <c r="R78" i="17" s="1"/>
  <c r="J77" i="17"/>
  <c r="J78" i="17" s="1"/>
  <c r="I77" i="17"/>
  <c r="I78" i="17" s="1"/>
  <c r="H77" i="17"/>
  <c r="H78" i="17" s="1"/>
  <c r="G77" i="17"/>
  <c r="G78" i="17" s="1"/>
  <c r="F77" i="17"/>
  <c r="F78" i="17" s="1"/>
  <c r="E77" i="17"/>
  <c r="E78" i="17" s="1"/>
  <c r="D77" i="17"/>
  <c r="D78" i="17" s="1"/>
  <c r="C77" i="17"/>
  <c r="C78" i="17" s="1"/>
  <c r="AZ73" i="17"/>
  <c r="AZ74" i="17" s="1"/>
  <c r="AY73" i="17"/>
  <c r="AY74" i="17" s="1"/>
  <c r="AX73" i="17"/>
  <c r="AX74" i="17" s="1"/>
  <c r="AK73" i="17"/>
  <c r="AH73" i="17"/>
  <c r="AE73" i="17"/>
  <c r="AE74" i="17" s="1"/>
  <c r="AD73" i="17"/>
  <c r="AD74" i="17" s="1"/>
  <c r="AC73" i="17"/>
  <c r="AC74" i="17" s="1"/>
  <c r="AB73" i="17"/>
  <c r="AB74" i="17" s="1"/>
  <c r="AA73" i="17"/>
  <c r="AA74" i="17" s="1"/>
  <c r="Z73" i="17"/>
  <c r="Z74" i="17" s="1"/>
  <c r="Y73" i="17"/>
  <c r="Y74" i="17" s="1"/>
  <c r="X73" i="17"/>
  <c r="X74" i="17" s="1"/>
  <c r="R73" i="17"/>
  <c r="R74" i="17" s="1"/>
  <c r="J73" i="17"/>
  <c r="J74" i="17" s="1"/>
  <c r="I73" i="17"/>
  <c r="I74" i="17" s="1"/>
  <c r="H73" i="17"/>
  <c r="H74" i="17" s="1"/>
  <c r="G73" i="17"/>
  <c r="G74" i="17" s="1"/>
  <c r="F73" i="17"/>
  <c r="F74" i="17" s="1"/>
  <c r="E73" i="17"/>
  <c r="E74" i="17" s="1"/>
  <c r="D73" i="17"/>
  <c r="D74" i="17" s="1"/>
  <c r="C73" i="17"/>
  <c r="C74" i="17" s="1"/>
  <c r="AZ69" i="17"/>
  <c r="AZ70" i="17" s="1"/>
  <c r="AY69" i="17"/>
  <c r="AY70" i="17" s="1"/>
  <c r="AX69" i="17"/>
  <c r="AX70" i="17" s="1"/>
  <c r="AK69" i="17"/>
  <c r="AH69" i="17"/>
  <c r="AE69" i="17"/>
  <c r="AE70" i="17" s="1"/>
  <c r="AD69" i="17"/>
  <c r="AD70" i="17" s="1"/>
  <c r="AC69" i="17"/>
  <c r="AC70" i="17" s="1"/>
  <c r="AB69" i="17"/>
  <c r="AB70" i="17" s="1"/>
  <c r="AA69" i="17"/>
  <c r="AA70" i="17" s="1"/>
  <c r="Z69" i="17"/>
  <c r="Z70" i="17" s="1"/>
  <c r="Y69" i="17"/>
  <c r="Y70" i="17" s="1"/>
  <c r="X69" i="17"/>
  <c r="X70" i="17" s="1"/>
  <c r="R69" i="17"/>
  <c r="R70" i="17" s="1"/>
  <c r="J69" i="17"/>
  <c r="J70" i="17" s="1"/>
  <c r="I69" i="17"/>
  <c r="I70" i="17" s="1"/>
  <c r="H69" i="17"/>
  <c r="H70" i="17" s="1"/>
  <c r="G69" i="17"/>
  <c r="G70" i="17" s="1"/>
  <c r="F69" i="17"/>
  <c r="F70" i="17" s="1"/>
  <c r="E69" i="17"/>
  <c r="E70" i="17" s="1"/>
  <c r="D69" i="17"/>
  <c r="D70" i="17" s="1"/>
  <c r="C69" i="17"/>
  <c r="C70" i="17" s="1"/>
  <c r="AZ65" i="17"/>
  <c r="AZ66" i="17" s="1"/>
  <c r="AY65" i="17"/>
  <c r="AY66" i="17" s="1"/>
  <c r="AX65" i="17"/>
  <c r="AX66" i="17" s="1"/>
  <c r="AK65" i="17"/>
  <c r="AH65" i="17"/>
  <c r="AE65" i="17"/>
  <c r="AE66" i="17" s="1"/>
  <c r="AD65" i="17"/>
  <c r="AD66" i="17" s="1"/>
  <c r="AC65" i="17"/>
  <c r="AC66" i="17" s="1"/>
  <c r="AB65" i="17"/>
  <c r="AB66" i="17" s="1"/>
  <c r="AA65" i="17"/>
  <c r="AA66" i="17" s="1"/>
  <c r="Z65" i="17"/>
  <c r="Z66" i="17" s="1"/>
  <c r="Y65" i="17"/>
  <c r="Y66" i="17" s="1"/>
  <c r="X65" i="17"/>
  <c r="X66" i="17" s="1"/>
  <c r="R65" i="17"/>
  <c r="R66" i="17" s="1"/>
  <c r="J65" i="17"/>
  <c r="J66" i="17" s="1"/>
  <c r="I65" i="17"/>
  <c r="I66" i="17" s="1"/>
  <c r="H65" i="17"/>
  <c r="H66" i="17" s="1"/>
  <c r="G65" i="17"/>
  <c r="G66" i="17" s="1"/>
  <c r="F65" i="17"/>
  <c r="F66" i="17" s="1"/>
  <c r="E65" i="17"/>
  <c r="E66" i="17" s="1"/>
  <c r="D65" i="17"/>
  <c r="D66" i="17" s="1"/>
  <c r="C65" i="17"/>
  <c r="C66" i="17" s="1"/>
  <c r="AZ61" i="17"/>
  <c r="AZ62" i="17" s="1"/>
  <c r="AY61" i="17"/>
  <c r="AY62" i="17" s="1"/>
  <c r="AX61" i="17"/>
  <c r="AX62" i="17" s="1"/>
  <c r="AK61" i="17"/>
  <c r="AH61" i="17"/>
  <c r="AE61" i="17"/>
  <c r="AE62" i="17" s="1"/>
  <c r="AD61" i="17"/>
  <c r="AD62" i="17" s="1"/>
  <c r="AC61" i="17"/>
  <c r="AC62" i="17" s="1"/>
  <c r="AB61" i="17"/>
  <c r="AB62" i="17" s="1"/>
  <c r="AA61" i="17"/>
  <c r="AA62" i="17" s="1"/>
  <c r="Z61" i="17"/>
  <c r="Z62" i="17" s="1"/>
  <c r="Y61" i="17"/>
  <c r="Y62" i="17" s="1"/>
  <c r="X61" i="17"/>
  <c r="X62" i="17" s="1"/>
  <c r="R61" i="17"/>
  <c r="R62" i="17" s="1"/>
  <c r="J61" i="17"/>
  <c r="J62" i="17" s="1"/>
  <c r="I61" i="17"/>
  <c r="I62" i="17" s="1"/>
  <c r="H61" i="17"/>
  <c r="H62" i="17" s="1"/>
  <c r="G61" i="17"/>
  <c r="G62" i="17" s="1"/>
  <c r="F61" i="17"/>
  <c r="F62" i="17" s="1"/>
  <c r="E61" i="17"/>
  <c r="E62" i="17" s="1"/>
  <c r="D61" i="17"/>
  <c r="D62" i="17" s="1"/>
  <c r="C61" i="17"/>
  <c r="C62" i="17" s="1"/>
  <c r="AZ57" i="17"/>
  <c r="AZ58" i="17" s="1"/>
  <c r="AY57" i="17"/>
  <c r="AY58" i="17" s="1"/>
  <c r="AX57" i="17"/>
  <c r="AX58" i="17" s="1"/>
  <c r="AK57" i="17"/>
  <c r="AH57" i="17"/>
  <c r="AE57" i="17"/>
  <c r="AE58" i="17" s="1"/>
  <c r="AD57" i="17"/>
  <c r="AD58" i="17" s="1"/>
  <c r="AC57" i="17"/>
  <c r="AC58" i="17" s="1"/>
  <c r="AB57" i="17"/>
  <c r="AB58" i="17" s="1"/>
  <c r="AA57" i="17"/>
  <c r="AA58" i="17" s="1"/>
  <c r="Z57" i="17"/>
  <c r="Z58" i="17" s="1"/>
  <c r="Y57" i="17"/>
  <c r="Y58" i="17" s="1"/>
  <c r="X57" i="17"/>
  <c r="X58" i="17" s="1"/>
  <c r="R57" i="17"/>
  <c r="R58" i="17" s="1"/>
  <c r="J57" i="17"/>
  <c r="J58" i="17" s="1"/>
  <c r="I57" i="17"/>
  <c r="I58" i="17" s="1"/>
  <c r="H57" i="17"/>
  <c r="H58" i="17" s="1"/>
  <c r="G57" i="17"/>
  <c r="G58" i="17" s="1"/>
  <c r="F57" i="17"/>
  <c r="F58" i="17" s="1"/>
  <c r="E57" i="17"/>
  <c r="E58" i="17" s="1"/>
  <c r="D57" i="17"/>
  <c r="D58" i="17" s="1"/>
  <c r="C57" i="17"/>
  <c r="C58" i="17" s="1"/>
  <c r="AZ53" i="17"/>
  <c r="AZ54" i="17" s="1"/>
  <c r="AY53" i="17"/>
  <c r="AY54" i="17" s="1"/>
  <c r="AX53" i="17"/>
  <c r="AX54" i="17" s="1"/>
  <c r="AK53" i="17"/>
  <c r="AH53" i="17"/>
  <c r="AE53" i="17"/>
  <c r="AE54" i="17" s="1"/>
  <c r="AD53" i="17"/>
  <c r="AD54" i="17" s="1"/>
  <c r="AC53" i="17"/>
  <c r="AC54" i="17" s="1"/>
  <c r="AB53" i="17"/>
  <c r="AB54" i="17" s="1"/>
  <c r="AA53" i="17"/>
  <c r="AA54" i="17" s="1"/>
  <c r="Z53" i="17"/>
  <c r="Z54" i="17" s="1"/>
  <c r="Y53" i="17"/>
  <c r="Y54" i="17" s="1"/>
  <c r="X53" i="17"/>
  <c r="X54" i="17" s="1"/>
  <c r="R53" i="17"/>
  <c r="R54" i="17" s="1"/>
  <c r="J53" i="17"/>
  <c r="J54" i="17" s="1"/>
  <c r="I53" i="17"/>
  <c r="I54" i="17" s="1"/>
  <c r="H53" i="17"/>
  <c r="H54" i="17" s="1"/>
  <c r="G53" i="17"/>
  <c r="G54" i="17" s="1"/>
  <c r="F53" i="17"/>
  <c r="F54" i="17" s="1"/>
  <c r="E53" i="17"/>
  <c r="E54" i="17" s="1"/>
  <c r="D53" i="17"/>
  <c r="D54" i="17" s="1"/>
  <c r="C53" i="17"/>
  <c r="C54" i="17" s="1"/>
  <c r="AZ49" i="17"/>
  <c r="AZ50" i="17" s="1"/>
  <c r="AY49" i="17"/>
  <c r="AY50" i="17" s="1"/>
  <c r="AX49" i="17"/>
  <c r="AX50" i="17" s="1"/>
  <c r="AK49" i="17"/>
  <c r="AH49" i="17"/>
  <c r="AE49" i="17"/>
  <c r="AE50" i="17" s="1"/>
  <c r="AD49" i="17"/>
  <c r="AD50" i="17" s="1"/>
  <c r="AC49" i="17"/>
  <c r="AC50" i="17" s="1"/>
  <c r="AB49" i="17"/>
  <c r="AB50" i="17" s="1"/>
  <c r="AA49" i="17"/>
  <c r="AA50" i="17" s="1"/>
  <c r="Z49" i="17"/>
  <c r="Z50" i="17" s="1"/>
  <c r="Y49" i="17"/>
  <c r="Y50" i="17" s="1"/>
  <c r="X49" i="17"/>
  <c r="X50" i="17" s="1"/>
  <c r="R49" i="17"/>
  <c r="R50" i="17" s="1"/>
  <c r="J49" i="17"/>
  <c r="J50" i="17" s="1"/>
  <c r="I49" i="17"/>
  <c r="I50" i="17" s="1"/>
  <c r="H49" i="17"/>
  <c r="H50" i="17" s="1"/>
  <c r="G49" i="17"/>
  <c r="G50" i="17" s="1"/>
  <c r="F49" i="17"/>
  <c r="F50" i="17" s="1"/>
  <c r="E49" i="17"/>
  <c r="E50" i="17" s="1"/>
  <c r="D49" i="17"/>
  <c r="D50" i="17" s="1"/>
  <c r="C49" i="17"/>
  <c r="C50" i="17" s="1"/>
  <c r="AZ45" i="17"/>
  <c r="AZ46" i="17" s="1"/>
  <c r="AY45" i="17"/>
  <c r="AY46" i="17" s="1"/>
  <c r="AX45" i="17"/>
  <c r="AX46" i="17" s="1"/>
  <c r="AK45" i="17"/>
  <c r="AH45" i="17"/>
  <c r="AE45" i="17"/>
  <c r="AE46" i="17" s="1"/>
  <c r="AD45" i="17"/>
  <c r="AD46" i="17" s="1"/>
  <c r="AC45" i="17"/>
  <c r="AC46" i="17" s="1"/>
  <c r="AB45" i="17"/>
  <c r="AB46" i="17" s="1"/>
  <c r="AA45" i="17"/>
  <c r="AA46" i="17" s="1"/>
  <c r="Z45" i="17"/>
  <c r="Z46" i="17" s="1"/>
  <c r="Y45" i="17"/>
  <c r="Y46" i="17" s="1"/>
  <c r="X45" i="17"/>
  <c r="X46" i="17" s="1"/>
  <c r="R45" i="17"/>
  <c r="R46" i="17" s="1"/>
  <c r="J45" i="17"/>
  <c r="J46" i="17" s="1"/>
  <c r="I45" i="17"/>
  <c r="I46" i="17" s="1"/>
  <c r="H45" i="17"/>
  <c r="H46" i="17" s="1"/>
  <c r="G45" i="17"/>
  <c r="G46" i="17" s="1"/>
  <c r="F45" i="17"/>
  <c r="F46" i="17" s="1"/>
  <c r="E45" i="17"/>
  <c r="E46" i="17" s="1"/>
  <c r="D45" i="17"/>
  <c r="D46" i="17" s="1"/>
  <c r="C45" i="17"/>
  <c r="C46" i="17" s="1"/>
  <c r="AZ41" i="17"/>
  <c r="AZ42" i="17" s="1"/>
  <c r="AY41" i="17"/>
  <c r="AY42" i="17" s="1"/>
  <c r="AX41" i="17"/>
  <c r="AX42" i="17" s="1"/>
  <c r="AK41" i="17"/>
  <c r="AH41" i="17"/>
  <c r="AE41" i="17"/>
  <c r="AE42" i="17" s="1"/>
  <c r="AD41" i="17"/>
  <c r="AD42" i="17" s="1"/>
  <c r="AC41" i="17"/>
  <c r="AC42" i="17" s="1"/>
  <c r="AB41" i="17"/>
  <c r="AB42" i="17" s="1"/>
  <c r="AA41" i="17"/>
  <c r="AA42" i="17" s="1"/>
  <c r="Z41" i="17"/>
  <c r="Z42" i="17" s="1"/>
  <c r="Y41" i="17"/>
  <c r="Y42" i="17" s="1"/>
  <c r="X41" i="17"/>
  <c r="X42" i="17" s="1"/>
  <c r="R41" i="17"/>
  <c r="R42" i="17" s="1"/>
  <c r="J41" i="17"/>
  <c r="J42" i="17" s="1"/>
  <c r="I41" i="17"/>
  <c r="I42" i="17" s="1"/>
  <c r="H41" i="17"/>
  <c r="H42" i="17" s="1"/>
  <c r="G41" i="17"/>
  <c r="G42" i="17" s="1"/>
  <c r="F41" i="17"/>
  <c r="F42" i="17" s="1"/>
  <c r="E41" i="17"/>
  <c r="E42" i="17" s="1"/>
  <c r="D41" i="17"/>
  <c r="D42" i="17" s="1"/>
  <c r="C41" i="17"/>
  <c r="C42" i="17" s="1"/>
  <c r="AZ37" i="17"/>
  <c r="AZ38" i="17" s="1"/>
  <c r="AY37" i="17"/>
  <c r="AY38" i="17" s="1"/>
  <c r="AX37" i="17"/>
  <c r="AX38" i="17" s="1"/>
  <c r="AK37" i="17"/>
  <c r="AH37" i="17"/>
  <c r="AE37" i="17"/>
  <c r="AE38" i="17" s="1"/>
  <c r="AD37" i="17"/>
  <c r="AD38" i="17" s="1"/>
  <c r="AC37" i="17"/>
  <c r="AC38" i="17" s="1"/>
  <c r="AB37" i="17"/>
  <c r="AB38" i="17" s="1"/>
  <c r="AA37" i="17"/>
  <c r="AA38" i="17" s="1"/>
  <c r="Z37" i="17"/>
  <c r="Z38" i="17" s="1"/>
  <c r="Y37" i="17"/>
  <c r="Y38" i="17" s="1"/>
  <c r="X37" i="17"/>
  <c r="X38" i="17" s="1"/>
  <c r="R37" i="17"/>
  <c r="R38" i="17" s="1"/>
  <c r="J37" i="17"/>
  <c r="J38" i="17" s="1"/>
  <c r="I37" i="17"/>
  <c r="I38" i="17" s="1"/>
  <c r="H37" i="17"/>
  <c r="H38" i="17" s="1"/>
  <c r="G37" i="17"/>
  <c r="G38" i="17" s="1"/>
  <c r="F37" i="17"/>
  <c r="F38" i="17" s="1"/>
  <c r="E37" i="17"/>
  <c r="E38" i="17" s="1"/>
  <c r="D37" i="17"/>
  <c r="D38" i="17" s="1"/>
  <c r="C37" i="17"/>
  <c r="C38" i="17" s="1"/>
  <c r="AZ33" i="17"/>
  <c r="AZ34" i="17" s="1"/>
  <c r="AY33" i="17"/>
  <c r="AY34" i="17" s="1"/>
  <c r="AX33" i="17"/>
  <c r="AX34" i="17" s="1"/>
  <c r="AK33" i="17"/>
  <c r="AH33" i="17"/>
  <c r="AE33" i="17"/>
  <c r="AE34" i="17" s="1"/>
  <c r="AD33" i="17"/>
  <c r="AD34" i="17" s="1"/>
  <c r="AC33" i="17"/>
  <c r="AC34" i="17" s="1"/>
  <c r="AB33" i="17"/>
  <c r="AB34" i="17" s="1"/>
  <c r="AA33" i="17"/>
  <c r="AA34" i="17" s="1"/>
  <c r="Z33" i="17"/>
  <c r="Z34" i="17" s="1"/>
  <c r="Y33" i="17"/>
  <c r="Y34" i="17" s="1"/>
  <c r="X33" i="17"/>
  <c r="X34" i="17" s="1"/>
  <c r="R33" i="17"/>
  <c r="R34" i="17" s="1"/>
  <c r="J33" i="17"/>
  <c r="J34" i="17" s="1"/>
  <c r="I33" i="17"/>
  <c r="I34" i="17" s="1"/>
  <c r="H33" i="17"/>
  <c r="H34" i="17" s="1"/>
  <c r="G33" i="17"/>
  <c r="G34" i="17" s="1"/>
  <c r="F33" i="17"/>
  <c r="F34" i="17" s="1"/>
  <c r="E33" i="17"/>
  <c r="E34" i="17" s="1"/>
  <c r="D33" i="17"/>
  <c r="D34" i="17" s="1"/>
  <c r="C33" i="17"/>
  <c r="C34" i="17" s="1"/>
  <c r="AZ29" i="17"/>
  <c r="AZ30" i="17" s="1"/>
  <c r="AY29" i="17"/>
  <c r="AY30" i="17" s="1"/>
  <c r="AX29" i="17"/>
  <c r="AX30" i="17" s="1"/>
  <c r="AK29" i="17"/>
  <c r="AH29" i="17"/>
  <c r="AE29" i="17"/>
  <c r="AE30" i="17" s="1"/>
  <c r="AD29" i="17"/>
  <c r="AD30" i="17" s="1"/>
  <c r="AC29" i="17"/>
  <c r="AC30" i="17" s="1"/>
  <c r="AB29" i="17"/>
  <c r="AB30" i="17" s="1"/>
  <c r="AA29" i="17"/>
  <c r="AA30" i="17" s="1"/>
  <c r="Z29" i="17"/>
  <c r="Z30" i="17" s="1"/>
  <c r="Y29" i="17"/>
  <c r="Y30" i="17" s="1"/>
  <c r="X29" i="17"/>
  <c r="X30" i="17" s="1"/>
  <c r="R29" i="17"/>
  <c r="R30" i="17" s="1"/>
  <c r="J29" i="17"/>
  <c r="J30" i="17" s="1"/>
  <c r="I29" i="17"/>
  <c r="I30" i="17" s="1"/>
  <c r="H29" i="17"/>
  <c r="H30" i="17" s="1"/>
  <c r="G29" i="17"/>
  <c r="G30" i="17" s="1"/>
  <c r="F29" i="17"/>
  <c r="F30" i="17" s="1"/>
  <c r="E29" i="17"/>
  <c r="E30" i="17" s="1"/>
  <c r="D29" i="17"/>
  <c r="D30" i="17" s="1"/>
  <c r="C29" i="17"/>
  <c r="C30" i="17" s="1"/>
  <c r="AZ25" i="17"/>
  <c r="AZ26" i="17" s="1"/>
  <c r="AY25" i="17"/>
  <c r="AY26" i="17" s="1"/>
  <c r="AX25" i="17"/>
  <c r="AX26" i="17" s="1"/>
  <c r="AK25" i="17"/>
  <c r="AH25" i="17"/>
  <c r="AE25" i="17"/>
  <c r="AE26" i="17" s="1"/>
  <c r="AD25" i="17"/>
  <c r="AD26" i="17" s="1"/>
  <c r="AC25" i="17"/>
  <c r="AC26" i="17" s="1"/>
  <c r="AB25" i="17"/>
  <c r="AB26" i="17" s="1"/>
  <c r="AA25" i="17"/>
  <c r="AA26" i="17" s="1"/>
  <c r="Z25" i="17"/>
  <c r="Z26" i="17" s="1"/>
  <c r="Y25" i="17"/>
  <c r="Y26" i="17" s="1"/>
  <c r="X25" i="17"/>
  <c r="X26" i="17" s="1"/>
  <c r="R25" i="17"/>
  <c r="R26" i="17" s="1"/>
  <c r="J25" i="17"/>
  <c r="J26" i="17" s="1"/>
  <c r="I25" i="17"/>
  <c r="I26" i="17" s="1"/>
  <c r="H25" i="17"/>
  <c r="H26" i="17" s="1"/>
  <c r="G25" i="17"/>
  <c r="G26" i="17" s="1"/>
  <c r="F25" i="17"/>
  <c r="F26" i="17" s="1"/>
  <c r="E25" i="17"/>
  <c r="E26" i="17" s="1"/>
  <c r="D25" i="17"/>
  <c r="D26" i="17" s="1"/>
  <c r="C25" i="17"/>
  <c r="C26" i="17" s="1"/>
  <c r="AZ21" i="17"/>
  <c r="AZ22" i="17" s="1"/>
  <c r="AY21" i="17"/>
  <c r="AY22" i="17" s="1"/>
  <c r="AX21" i="17"/>
  <c r="AX22" i="17" s="1"/>
  <c r="AK21" i="17"/>
  <c r="AH21" i="17"/>
  <c r="AE21" i="17"/>
  <c r="AE22" i="17" s="1"/>
  <c r="AD21" i="17"/>
  <c r="AD22" i="17" s="1"/>
  <c r="AC21" i="17"/>
  <c r="AC22" i="17" s="1"/>
  <c r="AB21" i="17"/>
  <c r="AB22" i="17" s="1"/>
  <c r="AA21" i="17"/>
  <c r="AA22" i="17" s="1"/>
  <c r="Z21" i="17"/>
  <c r="Z22" i="17" s="1"/>
  <c r="Y21" i="17"/>
  <c r="Y22" i="17" s="1"/>
  <c r="X21" i="17"/>
  <c r="X22" i="17" s="1"/>
  <c r="R21" i="17"/>
  <c r="R22" i="17" s="1"/>
  <c r="J21" i="17"/>
  <c r="J22" i="17" s="1"/>
  <c r="I21" i="17"/>
  <c r="I22" i="17" s="1"/>
  <c r="H21" i="17"/>
  <c r="H22" i="17" s="1"/>
  <c r="G21" i="17"/>
  <c r="G22" i="17" s="1"/>
  <c r="F21" i="17"/>
  <c r="F22" i="17" s="1"/>
  <c r="E21" i="17"/>
  <c r="E22" i="17" s="1"/>
  <c r="D21" i="17"/>
  <c r="D22" i="17" s="1"/>
  <c r="C21" i="17"/>
  <c r="C22" i="17" s="1"/>
  <c r="AZ17" i="17"/>
  <c r="AZ18" i="17" s="1"/>
  <c r="AY17" i="17"/>
  <c r="AY18" i="17" s="1"/>
  <c r="AX17" i="17"/>
  <c r="AX18" i="17" s="1"/>
  <c r="AK17" i="17"/>
  <c r="AH17" i="17"/>
  <c r="AE17" i="17"/>
  <c r="AE18" i="17" s="1"/>
  <c r="AD17" i="17"/>
  <c r="AD18" i="17" s="1"/>
  <c r="AC17" i="17"/>
  <c r="AC18" i="17" s="1"/>
  <c r="AB17" i="17"/>
  <c r="AB18" i="17" s="1"/>
  <c r="AA17" i="17"/>
  <c r="AA18" i="17" s="1"/>
  <c r="Z17" i="17"/>
  <c r="Z18" i="17" s="1"/>
  <c r="Y17" i="17"/>
  <c r="Y18" i="17" s="1"/>
  <c r="X17" i="17"/>
  <c r="X18" i="17" s="1"/>
  <c r="R17" i="17"/>
  <c r="R18" i="17" s="1"/>
  <c r="J17" i="17"/>
  <c r="J18" i="17" s="1"/>
  <c r="I17" i="17"/>
  <c r="I18" i="17" s="1"/>
  <c r="H17" i="17"/>
  <c r="H18" i="17" s="1"/>
  <c r="G17" i="17"/>
  <c r="G18" i="17" s="1"/>
  <c r="F17" i="17"/>
  <c r="F18" i="17" s="1"/>
  <c r="E17" i="17"/>
  <c r="E18" i="17" s="1"/>
  <c r="D17" i="17"/>
  <c r="D18" i="17" s="1"/>
  <c r="C17" i="17"/>
  <c r="C18" i="17" s="1"/>
  <c r="AZ13" i="17"/>
  <c r="AZ14" i="17" s="1"/>
  <c r="AY13" i="17"/>
  <c r="AY14" i="17" s="1"/>
  <c r="AX13" i="17"/>
  <c r="AX14" i="17" s="1"/>
  <c r="AK13" i="17"/>
  <c r="AH13" i="17"/>
  <c r="AE13" i="17"/>
  <c r="AE14" i="17" s="1"/>
  <c r="AD13" i="17"/>
  <c r="AD14" i="17" s="1"/>
  <c r="AC13" i="17"/>
  <c r="AC14" i="17" s="1"/>
  <c r="AB13" i="17"/>
  <c r="AB14" i="17" s="1"/>
  <c r="AA13" i="17"/>
  <c r="AA14" i="17" s="1"/>
  <c r="Z13" i="17"/>
  <c r="Z14" i="17" s="1"/>
  <c r="Y13" i="17"/>
  <c r="Y14" i="17" s="1"/>
  <c r="X13" i="17"/>
  <c r="X14" i="17" s="1"/>
  <c r="R13" i="17"/>
  <c r="R14" i="17" s="1"/>
  <c r="J13" i="17"/>
  <c r="J14" i="17" s="1"/>
  <c r="I13" i="17"/>
  <c r="I14" i="17" s="1"/>
  <c r="H13" i="17"/>
  <c r="H14" i="17" s="1"/>
  <c r="G13" i="17"/>
  <c r="G14" i="17" s="1"/>
  <c r="F13" i="17"/>
  <c r="F14" i="17" s="1"/>
  <c r="E13" i="17"/>
  <c r="E14" i="17" s="1"/>
  <c r="D13" i="17"/>
  <c r="D14" i="17" s="1"/>
  <c r="C13" i="17"/>
  <c r="C14" i="17" s="1"/>
  <c r="F10" i="17"/>
  <c r="AZ9" i="17"/>
  <c r="AZ10" i="17" s="1"/>
  <c r="AY9" i="17"/>
  <c r="AY10" i="17" s="1"/>
  <c r="AX9" i="17"/>
  <c r="AX10" i="17" s="1"/>
  <c r="AK9" i="17"/>
  <c r="AH9" i="17"/>
  <c r="AE9" i="17"/>
  <c r="AE10" i="17" s="1"/>
  <c r="AD9" i="17"/>
  <c r="AD10" i="17" s="1"/>
  <c r="AC9" i="17"/>
  <c r="AC10" i="17" s="1"/>
  <c r="AB9" i="17"/>
  <c r="AB10" i="17" s="1"/>
  <c r="AA9" i="17"/>
  <c r="AA10" i="17" s="1"/>
  <c r="Z9" i="17"/>
  <c r="Z10" i="17" s="1"/>
  <c r="Y9" i="17"/>
  <c r="Y10" i="17" s="1"/>
  <c r="X9" i="17"/>
  <c r="X10" i="17" s="1"/>
  <c r="R9" i="17"/>
  <c r="R10" i="17" s="1"/>
  <c r="J9" i="17"/>
  <c r="J10" i="17" s="1"/>
  <c r="I9" i="17"/>
  <c r="I10" i="17" s="1"/>
  <c r="H9" i="17"/>
  <c r="H10" i="17" s="1"/>
  <c r="G9" i="17"/>
  <c r="G10" i="17" s="1"/>
  <c r="F9" i="17"/>
  <c r="E9" i="17"/>
  <c r="E10" i="17" s="1"/>
  <c r="D9" i="17"/>
  <c r="D10" i="17" s="1"/>
  <c r="C9" i="17"/>
  <c r="C10" i="17" s="1"/>
  <c r="I6" i="17"/>
  <c r="G6" i="17"/>
  <c r="AK5" i="17"/>
  <c r="AH5" i="17"/>
  <c r="AD6" i="17"/>
  <c r="Y6" i="17"/>
  <c r="E6" i="17"/>
  <c r="D6" i="17"/>
  <c r="AZ5" i="15"/>
  <c r="AZ6" i="15" s="1"/>
  <c r="AY5" i="15"/>
  <c r="AX5" i="15"/>
  <c r="AE5" i="15"/>
  <c r="AE6" i="15" s="1"/>
  <c r="AD5" i="15"/>
  <c r="AC5" i="15"/>
  <c r="AC6" i="15" s="1"/>
  <c r="AB5" i="15"/>
  <c r="AA5" i="15"/>
  <c r="Z5" i="15"/>
  <c r="Z6" i="15" s="1"/>
  <c r="Y5" i="15"/>
  <c r="Y6" i="15" s="1"/>
  <c r="X5" i="15"/>
  <c r="X6" i="15" s="1"/>
  <c r="R5" i="15"/>
  <c r="R128" i="15" s="1"/>
  <c r="J5" i="15"/>
  <c r="I5" i="15"/>
  <c r="I6" i="15" s="1"/>
  <c r="H5" i="15"/>
  <c r="G5" i="15"/>
  <c r="F5" i="15"/>
  <c r="E5" i="15"/>
  <c r="D5" i="15"/>
  <c r="C5" i="15"/>
  <c r="C6" i="15" s="1"/>
  <c r="C9" i="15"/>
  <c r="D9" i="15"/>
  <c r="D10" i="15" s="1"/>
  <c r="E9" i="15"/>
  <c r="F9" i="15"/>
  <c r="F10" i="15" s="1"/>
  <c r="G9" i="15"/>
  <c r="H9" i="15"/>
  <c r="H10" i="15" s="1"/>
  <c r="I9" i="15"/>
  <c r="I10" i="15" s="1"/>
  <c r="J9" i="15"/>
  <c r="J10" i="15" s="1"/>
  <c r="R9" i="15"/>
  <c r="R10" i="15" s="1"/>
  <c r="X9" i="15"/>
  <c r="Y9" i="15"/>
  <c r="Y10" i="15" s="1"/>
  <c r="Z9" i="15"/>
  <c r="AA9" i="15"/>
  <c r="AB9" i="15"/>
  <c r="AB10" i="15" s="1"/>
  <c r="AC9" i="15"/>
  <c r="AD9" i="15"/>
  <c r="AD10" i="15" s="1"/>
  <c r="AE9" i="15"/>
  <c r="AE10" i="15" s="1"/>
  <c r="Z13" i="15"/>
  <c r="Z14" i="15" s="1"/>
  <c r="X13" i="15"/>
  <c r="X14" i="15" s="1"/>
  <c r="E13" i="15"/>
  <c r="E14" i="15" s="1"/>
  <c r="C13" i="15"/>
  <c r="C14" i="15" s="1"/>
  <c r="AT128" i="15"/>
  <c r="AP128" i="15"/>
  <c r="AO128" i="15"/>
  <c r="U128" i="15"/>
  <c r="T128" i="15"/>
  <c r="AZ125" i="15"/>
  <c r="AZ126" i="15" s="1"/>
  <c r="AY125" i="15"/>
  <c r="AY126" i="15" s="1"/>
  <c r="AX125" i="15"/>
  <c r="AX126" i="15" s="1"/>
  <c r="AK125" i="15"/>
  <c r="AJ125" i="15"/>
  <c r="AI125" i="15"/>
  <c r="AH125" i="15"/>
  <c r="AE125" i="15"/>
  <c r="AE126" i="15" s="1"/>
  <c r="AD125" i="15"/>
  <c r="AD126" i="15" s="1"/>
  <c r="AC125" i="15"/>
  <c r="AC126" i="15" s="1"/>
  <c r="AB125" i="15"/>
  <c r="AB126" i="15" s="1"/>
  <c r="AA125" i="15"/>
  <c r="AA126" i="15" s="1"/>
  <c r="Z125" i="15"/>
  <c r="Z126" i="15" s="1"/>
  <c r="Y125" i="15"/>
  <c r="Y126" i="15" s="1"/>
  <c r="X125" i="15"/>
  <c r="X126" i="15" s="1"/>
  <c r="R125" i="15"/>
  <c r="R126" i="15" s="1"/>
  <c r="J125" i="15"/>
  <c r="J126" i="15" s="1"/>
  <c r="I125" i="15"/>
  <c r="I126" i="15" s="1"/>
  <c r="H125" i="15"/>
  <c r="H126" i="15" s="1"/>
  <c r="G125" i="15"/>
  <c r="G126" i="15" s="1"/>
  <c r="F125" i="15"/>
  <c r="F126" i="15" s="1"/>
  <c r="E125" i="15"/>
  <c r="E126" i="15" s="1"/>
  <c r="D125" i="15"/>
  <c r="D126" i="15" s="1"/>
  <c r="C125" i="15"/>
  <c r="C126" i="15" s="1"/>
  <c r="AZ121" i="15"/>
  <c r="AZ122" i="15" s="1"/>
  <c r="AY121" i="15"/>
  <c r="AY122" i="15" s="1"/>
  <c r="AX121" i="15"/>
  <c r="AX122" i="15" s="1"/>
  <c r="AK121" i="15"/>
  <c r="AJ121" i="15"/>
  <c r="AI121" i="15"/>
  <c r="AH121" i="15"/>
  <c r="AE121" i="15"/>
  <c r="AE122" i="15" s="1"/>
  <c r="AD121" i="15"/>
  <c r="AD122" i="15" s="1"/>
  <c r="AC121" i="15"/>
  <c r="AC122" i="15" s="1"/>
  <c r="AB121" i="15"/>
  <c r="AB122" i="15" s="1"/>
  <c r="AA121" i="15"/>
  <c r="AA122" i="15" s="1"/>
  <c r="Z121" i="15"/>
  <c r="Z122" i="15" s="1"/>
  <c r="Y121" i="15"/>
  <c r="Y122" i="15" s="1"/>
  <c r="X121" i="15"/>
  <c r="X122" i="15" s="1"/>
  <c r="R121" i="15"/>
  <c r="R122" i="15" s="1"/>
  <c r="J121" i="15"/>
  <c r="J122" i="15" s="1"/>
  <c r="I121" i="15"/>
  <c r="I122" i="15" s="1"/>
  <c r="H121" i="15"/>
  <c r="H122" i="15" s="1"/>
  <c r="G121" i="15"/>
  <c r="G122" i="15" s="1"/>
  <c r="F121" i="15"/>
  <c r="F122" i="15" s="1"/>
  <c r="E121" i="15"/>
  <c r="E122" i="15" s="1"/>
  <c r="D121" i="15"/>
  <c r="D122" i="15" s="1"/>
  <c r="C121" i="15"/>
  <c r="C122" i="15" s="1"/>
  <c r="AZ117" i="15"/>
  <c r="AZ118" i="15" s="1"/>
  <c r="AY117" i="15"/>
  <c r="AY118" i="15" s="1"/>
  <c r="AX117" i="15"/>
  <c r="AX118" i="15" s="1"/>
  <c r="AK117" i="15"/>
  <c r="AJ117" i="15"/>
  <c r="AI117" i="15"/>
  <c r="AH117" i="15"/>
  <c r="AE117" i="15"/>
  <c r="AE118" i="15" s="1"/>
  <c r="AD117" i="15"/>
  <c r="AD118" i="15" s="1"/>
  <c r="AC117" i="15"/>
  <c r="AC118" i="15" s="1"/>
  <c r="AB117" i="15"/>
  <c r="AB118" i="15" s="1"/>
  <c r="AA117" i="15"/>
  <c r="AA118" i="15" s="1"/>
  <c r="Z117" i="15"/>
  <c r="Z118" i="15" s="1"/>
  <c r="Y117" i="15"/>
  <c r="Y118" i="15" s="1"/>
  <c r="X117" i="15"/>
  <c r="X118" i="15" s="1"/>
  <c r="R117" i="15"/>
  <c r="R118" i="15" s="1"/>
  <c r="J117" i="15"/>
  <c r="J118" i="15" s="1"/>
  <c r="I117" i="15"/>
  <c r="I118" i="15" s="1"/>
  <c r="H117" i="15"/>
  <c r="H118" i="15" s="1"/>
  <c r="G117" i="15"/>
  <c r="G118" i="15" s="1"/>
  <c r="F117" i="15"/>
  <c r="F118" i="15" s="1"/>
  <c r="E117" i="15"/>
  <c r="E118" i="15" s="1"/>
  <c r="D117" i="15"/>
  <c r="D118" i="15" s="1"/>
  <c r="C117" i="15"/>
  <c r="C118" i="15" s="1"/>
  <c r="AZ113" i="15"/>
  <c r="AZ114" i="15" s="1"/>
  <c r="AY113" i="15"/>
  <c r="AY114" i="15" s="1"/>
  <c r="AX113" i="15"/>
  <c r="AX114" i="15" s="1"/>
  <c r="AK113" i="15"/>
  <c r="AJ113" i="15"/>
  <c r="AI113" i="15"/>
  <c r="AH113" i="15"/>
  <c r="AE113" i="15"/>
  <c r="AE114" i="15" s="1"/>
  <c r="AD113" i="15"/>
  <c r="AD114" i="15" s="1"/>
  <c r="AC113" i="15"/>
  <c r="AC114" i="15" s="1"/>
  <c r="AB113" i="15"/>
  <c r="AB114" i="15" s="1"/>
  <c r="AA113" i="15"/>
  <c r="AA114" i="15" s="1"/>
  <c r="Z113" i="15"/>
  <c r="Z114" i="15" s="1"/>
  <c r="Y113" i="15"/>
  <c r="Y114" i="15" s="1"/>
  <c r="X113" i="15"/>
  <c r="X114" i="15" s="1"/>
  <c r="R113" i="15"/>
  <c r="R114" i="15" s="1"/>
  <c r="J113" i="15"/>
  <c r="J114" i="15" s="1"/>
  <c r="I113" i="15"/>
  <c r="I114" i="15" s="1"/>
  <c r="H113" i="15"/>
  <c r="H114" i="15" s="1"/>
  <c r="G113" i="15"/>
  <c r="G114" i="15" s="1"/>
  <c r="F113" i="15"/>
  <c r="F114" i="15" s="1"/>
  <c r="E113" i="15"/>
  <c r="E114" i="15" s="1"/>
  <c r="D113" i="15"/>
  <c r="D114" i="15" s="1"/>
  <c r="C113" i="15"/>
  <c r="C114" i="15" s="1"/>
  <c r="AZ109" i="15"/>
  <c r="AZ110" i="15" s="1"/>
  <c r="AY109" i="15"/>
  <c r="AY110" i="15" s="1"/>
  <c r="AX109" i="15"/>
  <c r="AX110" i="15" s="1"/>
  <c r="AK109" i="15"/>
  <c r="AJ109" i="15"/>
  <c r="AI109" i="15"/>
  <c r="AH109" i="15"/>
  <c r="AE109" i="15"/>
  <c r="AE110" i="15" s="1"/>
  <c r="AD109" i="15"/>
  <c r="AD110" i="15" s="1"/>
  <c r="AC109" i="15"/>
  <c r="AC110" i="15" s="1"/>
  <c r="AB109" i="15"/>
  <c r="AB110" i="15" s="1"/>
  <c r="AA109" i="15"/>
  <c r="AA110" i="15" s="1"/>
  <c r="Z109" i="15"/>
  <c r="Z110" i="15" s="1"/>
  <c r="Y109" i="15"/>
  <c r="Y110" i="15" s="1"/>
  <c r="X109" i="15"/>
  <c r="X110" i="15" s="1"/>
  <c r="R109" i="15"/>
  <c r="R110" i="15" s="1"/>
  <c r="J109" i="15"/>
  <c r="J110" i="15" s="1"/>
  <c r="I109" i="15"/>
  <c r="I110" i="15" s="1"/>
  <c r="H109" i="15"/>
  <c r="H110" i="15" s="1"/>
  <c r="G109" i="15"/>
  <c r="G110" i="15" s="1"/>
  <c r="F109" i="15"/>
  <c r="F110" i="15" s="1"/>
  <c r="E109" i="15"/>
  <c r="E110" i="15" s="1"/>
  <c r="D109" i="15"/>
  <c r="D110" i="15" s="1"/>
  <c r="C109" i="15"/>
  <c r="C110" i="15" s="1"/>
  <c r="AZ105" i="15"/>
  <c r="AZ106" i="15" s="1"/>
  <c r="AY105" i="15"/>
  <c r="AY106" i="15" s="1"/>
  <c r="AX105" i="15"/>
  <c r="AX106" i="15" s="1"/>
  <c r="AK105" i="15"/>
  <c r="AJ105" i="15"/>
  <c r="AI105" i="15"/>
  <c r="AH105" i="15"/>
  <c r="AE105" i="15"/>
  <c r="AE106" i="15" s="1"/>
  <c r="AD105" i="15"/>
  <c r="AD106" i="15" s="1"/>
  <c r="AC105" i="15"/>
  <c r="AC106" i="15" s="1"/>
  <c r="AB105" i="15"/>
  <c r="AB106" i="15" s="1"/>
  <c r="AA105" i="15"/>
  <c r="AA106" i="15" s="1"/>
  <c r="Z105" i="15"/>
  <c r="Z106" i="15" s="1"/>
  <c r="Y105" i="15"/>
  <c r="Y106" i="15" s="1"/>
  <c r="X105" i="15"/>
  <c r="X106" i="15" s="1"/>
  <c r="R105" i="15"/>
  <c r="R106" i="15" s="1"/>
  <c r="J105" i="15"/>
  <c r="J106" i="15" s="1"/>
  <c r="I105" i="15"/>
  <c r="I106" i="15" s="1"/>
  <c r="H105" i="15"/>
  <c r="H106" i="15" s="1"/>
  <c r="G105" i="15"/>
  <c r="G106" i="15" s="1"/>
  <c r="F105" i="15"/>
  <c r="F106" i="15" s="1"/>
  <c r="E105" i="15"/>
  <c r="E106" i="15" s="1"/>
  <c r="D105" i="15"/>
  <c r="D106" i="15" s="1"/>
  <c r="C105" i="15"/>
  <c r="C106" i="15" s="1"/>
  <c r="AZ101" i="15"/>
  <c r="AZ102" i="15" s="1"/>
  <c r="AY101" i="15"/>
  <c r="AY102" i="15" s="1"/>
  <c r="AX101" i="15"/>
  <c r="AX102" i="15" s="1"/>
  <c r="AK101" i="15"/>
  <c r="AJ101" i="15"/>
  <c r="AI101" i="15"/>
  <c r="AH101" i="15"/>
  <c r="AE101" i="15"/>
  <c r="AE102" i="15" s="1"/>
  <c r="AD101" i="15"/>
  <c r="AD102" i="15" s="1"/>
  <c r="AC101" i="15"/>
  <c r="AC102" i="15" s="1"/>
  <c r="AB101" i="15"/>
  <c r="AB102" i="15" s="1"/>
  <c r="AA101" i="15"/>
  <c r="AA102" i="15" s="1"/>
  <c r="Z101" i="15"/>
  <c r="Z102" i="15" s="1"/>
  <c r="Y101" i="15"/>
  <c r="Y102" i="15" s="1"/>
  <c r="X101" i="15"/>
  <c r="X102" i="15" s="1"/>
  <c r="R101" i="15"/>
  <c r="R102" i="15" s="1"/>
  <c r="J101" i="15"/>
  <c r="J102" i="15" s="1"/>
  <c r="I101" i="15"/>
  <c r="I102" i="15" s="1"/>
  <c r="H101" i="15"/>
  <c r="H102" i="15" s="1"/>
  <c r="G101" i="15"/>
  <c r="G102" i="15" s="1"/>
  <c r="F101" i="15"/>
  <c r="F102" i="15" s="1"/>
  <c r="E101" i="15"/>
  <c r="E102" i="15" s="1"/>
  <c r="D101" i="15"/>
  <c r="D102" i="15" s="1"/>
  <c r="C101" i="15"/>
  <c r="C102" i="15" s="1"/>
  <c r="AZ97" i="15"/>
  <c r="AZ98" i="15" s="1"/>
  <c r="AY97" i="15"/>
  <c r="AY98" i="15" s="1"/>
  <c r="AX97" i="15"/>
  <c r="AX98" i="15" s="1"/>
  <c r="AK97" i="15"/>
  <c r="AJ97" i="15"/>
  <c r="AI97" i="15"/>
  <c r="AH97" i="15"/>
  <c r="AE97" i="15"/>
  <c r="AE98" i="15" s="1"/>
  <c r="AD97" i="15"/>
  <c r="AD98" i="15" s="1"/>
  <c r="AC97" i="15"/>
  <c r="AC98" i="15" s="1"/>
  <c r="AB97" i="15"/>
  <c r="AB98" i="15" s="1"/>
  <c r="AA97" i="15"/>
  <c r="AA98" i="15" s="1"/>
  <c r="Z97" i="15"/>
  <c r="Z98" i="15" s="1"/>
  <c r="Y97" i="15"/>
  <c r="Y98" i="15" s="1"/>
  <c r="X97" i="15"/>
  <c r="X98" i="15" s="1"/>
  <c r="R97" i="15"/>
  <c r="R98" i="15" s="1"/>
  <c r="J97" i="15"/>
  <c r="J98" i="15" s="1"/>
  <c r="I97" i="15"/>
  <c r="I98" i="15" s="1"/>
  <c r="H97" i="15"/>
  <c r="H98" i="15" s="1"/>
  <c r="G97" i="15"/>
  <c r="G98" i="15" s="1"/>
  <c r="F97" i="15"/>
  <c r="F98" i="15" s="1"/>
  <c r="E97" i="15"/>
  <c r="E98" i="15" s="1"/>
  <c r="D97" i="15"/>
  <c r="D98" i="15" s="1"/>
  <c r="C97" i="15"/>
  <c r="C98" i="15" s="1"/>
  <c r="AZ93" i="15"/>
  <c r="AZ94" i="15" s="1"/>
  <c r="AY93" i="15"/>
  <c r="AY94" i="15" s="1"/>
  <c r="AX93" i="15"/>
  <c r="AX94" i="15" s="1"/>
  <c r="AK93" i="15"/>
  <c r="AJ93" i="15"/>
  <c r="AI93" i="15"/>
  <c r="AH93" i="15"/>
  <c r="AE93" i="15"/>
  <c r="AE94" i="15" s="1"/>
  <c r="AD93" i="15"/>
  <c r="AD94" i="15" s="1"/>
  <c r="AC93" i="15"/>
  <c r="AC94" i="15" s="1"/>
  <c r="AB93" i="15"/>
  <c r="AB94" i="15" s="1"/>
  <c r="AA93" i="15"/>
  <c r="AA94" i="15" s="1"/>
  <c r="Z93" i="15"/>
  <c r="Z94" i="15" s="1"/>
  <c r="Y93" i="15"/>
  <c r="Y94" i="15" s="1"/>
  <c r="X93" i="15"/>
  <c r="X94" i="15" s="1"/>
  <c r="R93" i="15"/>
  <c r="R94" i="15" s="1"/>
  <c r="J93" i="15"/>
  <c r="J94" i="15" s="1"/>
  <c r="I93" i="15"/>
  <c r="I94" i="15" s="1"/>
  <c r="H93" i="15"/>
  <c r="H94" i="15" s="1"/>
  <c r="G93" i="15"/>
  <c r="G94" i="15" s="1"/>
  <c r="F93" i="15"/>
  <c r="F94" i="15" s="1"/>
  <c r="E93" i="15"/>
  <c r="E94" i="15" s="1"/>
  <c r="D93" i="15"/>
  <c r="D94" i="15" s="1"/>
  <c r="C93" i="15"/>
  <c r="C94" i="15" s="1"/>
  <c r="AZ89" i="15"/>
  <c r="AZ90" i="15" s="1"/>
  <c r="AY89" i="15"/>
  <c r="AY90" i="15" s="1"/>
  <c r="AX89" i="15"/>
  <c r="AX90" i="15" s="1"/>
  <c r="AK89" i="15"/>
  <c r="AJ89" i="15"/>
  <c r="AI89" i="15"/>
  <c r="AH89" i="15"/>
  <c r="AE89" i="15"/>
  <c r="AE90" i="15" s="1"/>
  <c r="AD89" i="15"/>
  <c r="AD90" i="15" s="1"/>
  <c r="AC89" i="15"/>
  <c r="AC90" i="15" s="1"/>
  <c r="AB89" i="15"/>
  <c r="AB90" i="15" s="1"/>
  <c r="AA89" i="15"/>
  <c r="AA90" i="15" s="1"/>
  <c r="Z89" i="15"/>
  <c r="Z90" i="15" s="1"/>
  <c r="Y89" i="15"/>
  <c r="Y90" i="15" s="1"/>
  <c r="X89" i="15"/>
  <c r="X90" i="15" s="1"/>
  <c r="R89" i="15"/>
  <c r="R90" i="15" s="1"/>
  <c r="J89" i="15"/>
  <c r="J90" i="15" s="1"/>
  <c r="I89" i="15"/>
  <c r="I90" i="15" s="1"/>
  <c r="H89" i="15"/>
  <c r="H90" i="15" s="1"/>
  <c r="G89" i="15"/>
  <c r="G90" i="15" s="1"/>
  <c r="F89" i="15"/>
  <c r="F90" i="15" s="1"/>
  <c r="E89" i="15"/>
  <c r="E90" i="15" s="1"/>
  <c r="D89" i="15"/>
  <c r="D90" i="15" s="1"/>
  <c r="C89" i="15"/>
  <c r="C90" i="15" s="1"/>
  <c r="AZ85" i="15"/>
  <c r="AZ86" i="15" s="1"/>
  <c r="AY85" i="15"/>
  <c r="AY86" i="15" s="1"/>
  <c r="AX85" i="15"/>
  <c r="AX86" i="15" s="1"/>
  <c r="AK85" i="15"/>
  <c r="AJ85" i="15"/>
  <c r="AI85" i="15"/>
  <c r="AH85" i="15"/>
  <c r="AE85" i="15"/>
  <c r="AE86" i="15" s="1"/>
  <c r="AD85" i="15"/>
  <c r="AD86" i="15" s="1"/>
  <c r="AC85" i="15"/>
  <c r="AC86" i="15" s="1"/>
  <c r="AB85" i="15"/>
  <c r="AB86" i="15" s="1"/>
  <c r="AA85" i="15"/>
  <c r="AA86" i="15" s="1"/>
  <c r="Z85" i="15"/>
  <c r="Z86" i="15" s="1"/>
  <c r="Y85" i="15"/>
  <c r="Y86" i="15" s="1"/>
  <c r="X85" i="15"/>
  <c r="X86" i="15" s="1"/>
  <c r="R85" i="15"/>
  <c r="R86" i="15" s="1"/>
  <c r="J85" i="15"/>
  <c r="J86" i="15" s="1"/>
  <c r="I85" i="15"/>
  <c r="I86" i="15" s="1"/>
  <c r="H85" i="15"/>
  <c r="H86" i="15" s="1"/>
  <c r="G85" i="15"/>
  <c r="G86" i="15" s="1"/>
  <c r="F85" i="15"/>
  <c r="F86" i="15" s="1"/>
  <c r="E85" i="15"/>
  <c r="E86" i="15" s="1"/>
  <c r="D85" i="15"/>
  <c r="D86" i="15" s="1"/>
  <c r="C85" i="15"/>
  <c r="C86" i="15" s="1"/>
  <c r="AZ81" i="15"/>
  <c r="AZ82" i="15" s="1"/>
  <c r="AY81" i="15"/>
  <c r="AY82" i="15" s="1"/>
  <c r="AX81" i="15"/>
  <c r="AX82" i="15" s="1"/>
  <c r="AK81" i="15"/>
  <c r="AJ81" i="15"/>
  <c r="AI81" i="15"/>
  <c r="AH81" i="15"/>
  <c r="AE81" i="15"/>
  <c r="AE82" i="15" s="1"/>
  <c r="AD81" i="15"/>
  <c r="AD82" i="15" s="1"/>
  <c r="AC81" i="15"/>
  <c r="AC82" i="15" s="1"/>
  <c r="AB81" i="15"/>
  <c r="AB82" i="15" s="1"/>
  <c r="AA81" i="15"/>
  <c r="AA82" i="15" s="1"/>
  <c r="Z81" i="15"/>
  <c r="Z82" i="15" s="1"/>
  <c r="Y81" i="15"/>
  <c r="Y82" i="15" s="1"/>
  <c r="X81" i="15"/>
  <c r="X82" i="15" s="1"/>
  <c r="R81" i="15"/>
  <c r="R82" i="15" s="1"/>
  <c r="J81" i="15"/>
  <c r="J82" i="15" s="1"/>
  <c r="I81" i="15"/>
  <c r="I82" i="15" s="1"/>
  <c r="H81" i="15"/>
  <c r="H82" i="15" s="1"/>
  <c r="G81" i="15"/>
  <c r="G82" i="15" s="1"/>
  <c r="F81" i="15"/>
  <c r="F82" i="15" s="1"/>
  <c r="E81" i="15"/>
  <c r="E82" i="15" s="1"/>
  <c r="D81" i="15"/>
  <c r="D82" i="15" s="1"/>
  <c r="C81" i="15"/>
  <c r="C82" i="15" s="1"/>
  <c r="AZ77" i="15"/>
  <c r="AZ78" i="15" s="1"/>
  <c r="AY77" i="15"/>
  <c r="AY78" i="15" s="1"/>
  <c r="AX77" i="15"/>
  <c r="AX78" i="15" s="1"/>
  <c r="AK77" i="15"/>
  <c r="AJ77" i="15"/>
  <c r="AI77" i="15"/>
  <c r="AH77" i="15"/>
  <c r="AE77" i="15"/>
  <c r="AE78" i="15" s="1"/>
  <c r="AD77" i="15"/>
  <c r="AD78" i="15" s="1"/>
  <c r="AC77" i="15"/>
  <c r="AC78" i="15" s="1"/>
  <c r="AB77" i="15"/>
  <c r="AB78" i="15" s="1"/>
  <c r="AA77" i="15"/>
  <c r="AA78" i="15" s="1"/>
  <c r="Z77" i="15"/>
  <c r="Z78" i="15" s="1"/>
  <c r="Y77" i="15"/>
  <c r="Y78" i="15" s="1"/>
  <c r="X77" i="15"/>
  <c r="X78" i="15" s="1"/>
  <c r="R77" i="15"/>
  <c r="R78" i="15" s="1"/>
  <c r="J77" i="15"/>
  <c r="J78" i="15" s="1"/>
  <c r="I77" i="15"/>
  <c r="I78" i="15" s="1"/>
  <c r="H77" i="15"/>
  <c r="H78" i="15" s="1"/>
  <c r="G77" i="15"/>
  <c r="G78" i="15" s="1"/>
  <c r="F77" i="15"/>
  <c r="F78" i="15" s="1"/>
  <c r="E77" i="15"/>
  <c r="E78" i="15" s="1"/>
  <c r="D77" i="15"/>
  <c r="D78" i="15" s="1"/>
  <c r="C77" i="15"/>
  <c r="C78" i="15" s="1"/>
  <c r="AZ73" i="15"/>
  <c r="AZ74" i="15" s="1"/>
  <c r="AY73" i="15"/>
  <c r="AY74" i="15" s="1"/>
  <c r="AX73" i="15"/>
  <c r="AX74" i="15" s="1"/>
  <c r="AK73" i="15"/>
  <c r="AJ73" i="15"/>
  <c r="AI73" i="15"/>
  <c r="AH73" i="15"/>
  <c r="AE73" i="15"/>
  <c r="AE74" i="15" s="1"/>
  <c r="AD73" i="15"/>
  <c r="AD74" i="15" s="1"/>
  <c r="AC73" i="15"/>
  <c r="AC74" i="15" s="1"/>
  <c r="AB73" i="15"/>
  <c r="AB74" i="15" s="1"/>
  <c r="AA73" i="15"/>
  <c r="AA74" i="15" s="1"/>
  <c r="Z73" i="15"/>
  <c r="Z74" i="15" s="1"/>
  <c r="Y73" i="15"/>
  <c r="Y74" i="15" s="1"/>
  <c r="X73" i="15"/>
  <c r="X74" i="15" s="1"/>
  <c r="R73" i="15"/>
  <c r="R74" i="15" s="1"/>
  <c r="J73" i="15"/>
  <c r="J74" i="15" s="1"/>
  <c r="I73" i="15"/>
  <c r="I74" i="15" s="1"/>
  <c r="H73" i="15"/>
  <c r="H74" i="15" s="1"/>
  <c r="G73" i="15"/>
  <c r="G74" i="15" s="1"/>
  <c r="F73" i="15"/>
  <c r="F74" i="15" s="1"/>
  <c r="E73" i="15"/>
  <c r="E74" i="15" s="1"/>
  <c r="D73" i="15"/>
  <c r="D74" i="15" s="1"/>
  <c r="C73" i="15"/>
  <c r="C74" i="15" s="1"/>
  <c r="AZ69" i="15"/>
  <c r="AZ70" i="15" s="1"/>
  <c r="AY69" i="15"/>
  <c r="AY70" i="15" s="1"/>
  <c r="AX69" i="15"/>
  <c r="AX70" i="15" s="1"/>
  <c r="AK69" i="15"/>
  <c r="AJ69" i="15"/>
  <c r="AI69" i="15"/>
  <c r="AH69" i="15"/>
  <c r="AE69" i="15"/>
  <c r="AE70" i="15" s="1"/>
  <c r="AD69" i="15"/>
  <c r="AD70" i="15" s="1"/>
  <c r="AC69" i="15"/>
  <c r="AC70" i="15" s="1"/>
  <c r="AB69" i="15"/>
  <c r="AB70" i="15" s="1"/>
  <c r="AA69" i="15"/>
  <c r="AA70" i="15" s="1"/>
  <c r="Z69" i="15"/>
  <c r="Z70" i="15" s="1"/>
  <c r="Y69" i="15"/>
  <c r="Y70" i="15" s="1"/>
  <c r="X69" i="15"/>
  <c r="X70" i="15" s="1"/>
  <c r="R69" i="15"/>
  <c r="R70" i="15" s="1"/>
  <c r="J69" i="15"/>
  <c r="J70" i="15" s="1"/>
  <c r="I69" i="15"/>
  <c r="I70" i="15" s="1"/>
  <c r="H69" i="15"/>
  <c r="H70" i="15" s="1"/>
  <c r="G69" i="15"/>
  <c r="G70" i="15" s="1"/>
  <c r="F69" i="15"/>
  <c r="F70" i="15" s="1"/>
  <c r="E69" i="15"/>
  <c r="E70" i="15" s="1"/>
  <c r="D69" i="15"/>
  <c r="D70" i="15" s="1"/>
  <c r="C69" i="15"/>
  <c r="C70" i="15" s="1"/>
  <c r="AZ65" i="15"/>
  <c r="AZ66" i="15" s="1"/>
  <c r="AY65" i="15"/>
  <c r="AY66" i="15" s="1"/>
  <c r="AX65" i="15"/>
  <c r="AX66" i="15" s="1"/>
  <c r="AK65" i="15"/>
  <c r="AJ65" i="15"/>
  <c r="AI65" i="15"/>
  <c r="AH65" i="15"/>
  <c r="AE65" i="15"/>
  <c r="AE66" i="15" s="1"/>
  <c r="AD65" i="15"/>
  <c r="AD66" i="15" s="1"/>
  <c r="AC65" i="15"/>
  <c r="AC66" i="15" s="1"/>
  <c r="AB65" i="15"/>
  <c r="AB66" i="15" s="1"/>
  <c r="AA65" i="15"/>
  <c r="AA66" i="15" s="1"/>
  <c r="Z65" i="15"/>
  <c r="Z66" i="15" s="1"/>
  <c r="Y65" i="15"/>
  <c r="Y66" i="15" s="1"/>
  <c r="X65" i="15"/>
  <c r="X66" i="15" s="1"/>
  <c r="R65" i="15"/>
  <c r="R66" i="15" s="1"/>
  <c r="J65" i="15"/>
  <c r="J66" i="15" s="1"/>
  <c r="I65" i="15"/>
  <c r="I66" i="15" s="1"/>
  <c r="H65" i="15"/>
  <c r="H66" i="15" s="1"/>
  <c r="G65" i="15"/>
  <c r="G66" i="15" s="1"/>
  <c r="F65" i="15"/>
  <c r="F66" i="15" s="1"/>
  <c r="E65" i="15"/>
  <c r="E66" i="15" s="1"/>
  <c r="D65" i="15"/>
  <c r="D66" i="15" s="1"/>
  <c r="C65" i="15"/>
  <c r="C66" i="15" s="1"/>
  <c r="AZ61" i="15"/>
  <c r="AZ62" i="15" s="1"/>
  <c r="AY61" i="15"/>
  <c r="AY62" i="15" s="1"/>
  <c r="AX61" i="15"/>
  <c r="AX62" i="15" s="1"/>
  <c r="AK61" i="15"/>
  <c r="AJ61" i="15"/>
  <c r="AI61" i="15"/>
  <c r="AH61" i="15"/>
  <c r="AE61" i="15"/>
  <c r="AE62" i="15" s="1"/>
  <c r="AD61" i="15"/>
  <c r="AD62" i="15" s="1"/>
  <c r="AC61" i="15"/>
  <c r="AC62" i="15" s="1"/>
  <c r="AB61" i="15"/>
  <c r="AB62" i="15" s="1"/>
  <c r="AA61" i="15"/>
  <c r="AA62" i="15" s="1"/>
  <c r="Z61" i="15"/>
  <c r="Z62" i="15" s="1"/>
  <c r="Y61" i="15"/>
  <c r="Y62" i="15" s="1"/>
  <c r="X61" i="15"/>
  <c r="X62" i="15" s="1"/>
  <c r="R61" i="15"/>
  <c r="R62" i="15" s="1"/>
  <c r="J61" i="15"/>
  <c r="J62" i="15" s="1"/>
  <c r="I61" i="15"/>
  <c r="I62" i="15" s="1"/>
  <c r="H61" i="15"/>
  <c r="H62" i="15" s="1"/>
  <c r="G61" i="15"/>
  <c r="G62" i="15" s="1"/>
  <c r="F61" i="15"/>
  <c r="F62" i="15" s="1"/>
  <c r="E61" i="15"/>
  <c r="E62" i="15" s="1"/>
  <c r="D61" i="15"/>
  <c r="D62" i="15" s="1"/>
  <c r="C61" i="15"/>
  <c r="C62" i="15" s="1"/>
  <c r="AZ57" i="15"/>
  <c r="AZ58" i="15" s="1"/>
  <c r="AY57" i="15"/>
  <c r="AY58" i="15" s="1"/>
  <c r="AX57" i="15"/>
  <c r="AX58" i="15" s="1"/>
  <c r="AK57" i="15"/>
  <c r="AJ57" i="15"/>
  <c r="AI57" i="15"/>
  <c r="AH57" i="15"/>
  <c r="AE57" i="15"/>
  <c r="AE58" i="15" s="1"/>
  <c r="AD57" i="15"/>
  <c r="AD58" i="15" s="1"/>
  <c r="AC57" i="15"/>
  <c r="AC58" i="15" s="1"/>
  <c r="AB57" i="15"/>
  <c r="AB58" i="15" s="1"/>
  <c r="AA57" i="15"/>
  <c r="AA58" i="15" s="1"/>
  <c r="Z57" i="15"/>
  <c r="Z58" i="15" s="1"/>
  <c r="Y57" i="15"/>
  <c r="Y58" i="15" s="1"/>
  <c r="X57" i="15"/>
  <c r="X58" i="15" s="1"/>
  <c r="R57" i="15"/>
  <c r="R58" i="15" s="1"/>
  <c r="J57" i="15"/>
  <c r="J58" i="15" s="1"/>
  <c r="I57" i="15"/>
  <c r="I58" i="15" s="1"/>
  <c r="H57" i="15"/>
  <c r="H58" i="15" s="1"/>
  <c r="G57" i="15"/>
  <c r="G58" i="15" s="1"/>
  <c r="F57" i="15"/>
  <c r="F58" i="15" s="1"/>
  <c r="E57" i="15"/>
  <c r="E58" i="15" s="1"/>
  <c r="D57" i="15"/>
  <c r="D58" i="15" s="1"/>
  <c r="C57" i="15"/>
  <c r="C58" i="15" s="1"/>
  <c r="AZ53" i="15"/>
  <c r="AZ54" i="15" s="1"/>
  <c r="AY53" i="15"/>
  <c r="AY54" i="15" s="1"/>
  <c r="AX53" i="15"/>
  <c r="AX54" i="15" s="1"/>
  <c r="AK53" i="15"/>
  <c r="AJ53" i="15"/>
  <c r="AI53" i="15"/>
  <c r="AH53" i="15"/>
  <c r="AE53" i="15"/>
  <c r="AE54" i="15" s="1"/>
  <c r="AD53" i="15"/>
  <c r="AD54" i="15" s="1"/>
  <c r="AC53" i="15"/>
  <c r="AC54" i="15" s="1"/>
  <c r="AB53" i="15"/>
  <c r="AB54" i="15" s="1"/>
  <c r="AA53" i="15"/>
  <c r="AA54" i="15" s="1"/>
  <c r="Z53" i="15"/>
  <c r="Z54" i="15" s="1"/>
  <c r="Y53" i="15"/>
  <c r="Y54" i="15" s="1"/>
  <c r="X53" i="15"/>
  <c r="X54" i="15" s="1"/>
  <c r="R53" i="15"/>
  <c r="R54" i="15" s="1"/>
  <c r="J53" i="15"/>
  <c r="J54" i="15" s="1"/>
  <c r="I53" i="15"/>
  <c r="I54" i="15" s="1"/>
  <c r="H53" i="15"/>
  <c r="H54" i="15" s="1"/>
  <c r="G53" i="15"/>
  <c r="G54" i="15" s="1"/>
  <c r="F53" i="15"/>
  <c r="F54" i="15" s="1"/>
  <c r="E53" i="15"/>
  <c r="E54" i="15" s="1"/>
  <c r="D53" i="15"/>
  <c r="D54" i="15" s="1"/>
  <c r="C53" i="15"/>
  <c r="C54" i="15" s="1"/>
  <c r="AZ49" i="15"/>
  <c r="AZ50" i="15" s="1"/>
  <c r="AY49" i="15"/>
  <c r="AY50" i="15" s="1"/>
  <c r="AX49" i="15"/>
  <c r="AX50" i="15" s="1"/>
  <c r="AK49" i="15"/>
  <c r="AJ49" i="15"/>
  <c r="AI49" i="15"/>
  <c r="AH49" i="15"/>
  <c r="AE49" i="15"/>
  <c r="AE50" i="15" s="1"/>
  <c r="AD49" i="15"/>
  <c r="AD50" i="15" s="1"/>
  <c r="AC49" i="15"/>
  <c r="AC50" i="15" s="1"/>
  <c r="AB49" i="15"/>
  <c r="AB50" i="15" s="1"/>
  <c r="AA49" i="15"/>
  <c r="AA50" i="15" s="1"/>
  <c r="Z49" i="15"/>
  <c r="Z50" i="15" s="1"/>
  <c r="Y49" i="15"/>
  <c r="Y50" i="15" s="1"/>
  <c r="X49" i="15"/>
  <c r="X50" i="15" s="1"/>
  <c r="R49" i="15"/>
  <c r="R50" i="15" s="1"/>
  <c r="J49" i="15"/>
  <c r="J50" i="15" s="1"/>
  <c r="I49" i="15"/>
  <c r="I50" i="15" s="1"/>
  <c r="H49" i="15"/>
  <c r="H50" i="15" s="1"/>
  <c r="G49" i="15"/>
  <c r="G50" i="15" s="1"/>
  <c r="F49" i="15"/>
  <c r="F50" i="15" s="1"/>
  <c r="E49" i="15"/>
  <c r="E50" i="15" s="1"/>
  <c r="D49" i="15"/>
  <c r="D50" i="15" s="1"/>
  <c r="C49" i="15"/>
  <c r="C50" i="15" s="1"/>
  <c r="AZ45" i="15"/>
  <c r="AZ46" i="15" s="1"/>
  <c r="AY45" i="15"/>
  <c r="AY46" i="15" s="1"/>
  <c r="AX45" i="15"/>
  <c r="AX46" i="15" s="1"/>
  <c r="AK45" i="15"/>
  <c r="AJ45" i="15"/>
  <c r="AI45" i="15"/>
  <c r="AH45" i="15"/>
  <c r="AE45" i="15"/>
  <c r="AE46" i="15" s="1"/>
  <c r="AD45" i="15"/>
  <c r="AD46" i="15" s="1"/>
  <c r="AC45" i="15"/>
  <c r="AC46" i="15" s="1"/>
  <c r="AB45" i="15"/>
  <c r="AB46" i="15" s="1"/>
  <c r="AA45" i="15"/>
  <c r="AA46" i="15" s="1"/>
  <c r="Z45" i="15"/>
  <c r="Z46" i="15" s="1"/>
  <c r="Y45" i="15"/>
  <c r="Y46" i="15" s="1"/>
  <c r="X45" i="15"/>
  <c r="X46" i="15" s="1"/>
  <c r="R45" i="15"/>
  <c r="R46" i="15" s="1"/>
  <c r="J45" i="15"/>
  <c r="J46" i="15" s="1"/>
  <c r="I45" i="15"/>
  <c r="I46" i="15" s="1"/>
  <c r="H45" i="15"/>
  <c r="H46" i="15" s="1"/>
  <c r="G45" i="15"/>
  <c r="G46" i="15" s="1"/>
  <c r="F45" i="15"/>
  <c r="F46" i="15" s="1"/>
  <c r="E45" i="15"/>
  <c r="E46" i="15" s="1"/>
  <c r="D45" i="15"/>
  <c r="D46" i="15" s="1"/>
  <c r="C45" i="15"/>
  <c r="C46" i="15" s="1"/>
  <c r="AZ41" i="15"/>
  <c r="AZ42" i="15" s="1"/>
  <c r="AY41" i="15"/>
  <c r="AY42" i="15" s="1"/>
  <c r="AX41" i="15"/>
  <c r="AX42" i="15" s="1"/>
  <c r="AK41" i="15"/>
  <c r="AJ41" i="15"/>
  <c r="AI41" i="15"/>
  <c r="AH41" i="15"/>
  <c r="AE41" i="15"/>
  <c r="AE42" i="15" s="1"/>
  <c r="AD41" i="15"/>
  <c r="AD42" i="15" s="1"/>
  <c r="AC41" i="15"/>
  <c r="AC42" i="15" s="1"/>
  <c r="AB41" i="15"/>
  <c r="AB42" i="15" s="1"/>
  <c r="AA41" i="15"/>
  <c r="AA42" i="15" s="1"/>
  <c r="Z41" i="15"/>
  <c r="Z42" i="15" s="1"/>
  <c r="Y41" i="15"/>
  <c r="Y42" i="15" s="1"/>
  <c r="X41" i="15"/>
  <c r="X42" i="15" s="1"/>
  <c r="R41" i="15"/>
  <c r="R42" i="15" s="1"/>
  <c r="J41" i="15"/>
  <c r="J42" i="15" s="1"/>
  <c r="I41" i="15"/>
  <c r="I42" i="15" s="1"/>
  <c r="H41" i="15"/>
  <c r="H42" i="15" s="1"/>
  <c r="G41" i="15"/>
  <c r="G42" i="15" s="1"/>
  <c r="F41" i="15"/>
  <c r="F42" i="15" s="1"/>
  <c r="E41" i="15"/>
  <c r="E42" i="15" s="1"/>
  <c r="D41" i="15"/>
  <c r="D42" i="15" s="1"/>
  <c r="C41" i="15"/>
  <c r="C42" i="15" s="1"/>
  <c r="AZ37" i="15"/>
  <c r="AZ38" i="15" s="1"/>
  <c r="AY37" i="15"/>
  <c r="AY38" i="15" s="1"/>
  <c r="AX37" i="15"/>
  <c r="AX38" i="15" s="1"/>
  <c r="AK37" i="15"/>
  <c r="AJ37" i="15"/>
  <c r="AI37" i="15"/>
  <c r="AH37" i="15"/>
  <c r="AE37" i="15"/>
  <c r="AE38" i="15" s="1"/>
  <c r="AD37" i="15"/>
  <c r="AD38" i="15" s="1"/>
  <c r="AC37" i="15"/>
  <c r="AC38" i="15" s="1"/>
  <c r="AB37" i="15"/>
  <c r="AB38" i="15" s="1"/>
  <c r="AA37" i="15"/>
  <c r="AA38" i="15" s="1"/>
  <c r="Z37" i="15"/>
  <c r="Z38" i="15" s="1"/>
  <c r="Y37" i="15"/>
  <c r="Y38" i="15" s="1"/>
  <c r="X37" i="15"/>
  <c r="X38" i="15" s="1"/>
  <c r="R37" i="15"/>
  <c r="R38" i="15" s="1"/>
  <c r="J37" i="15"/>
  <c r="J38" i="15" s="1"/>
  <c r="I37" i="15"/>
  <c r="I38" i="15" s="1"/>
  <c r="H37" i="15"/>
  <c r="H38" i="15" s="1"/>
  <c r="G37" i="15"/>
  <c r="G38" i="15" s="1"/>
  <c r="F37" i="15"/>
  <c r="F38" i="15" s="1"/>
  <c r="E37" i="15"/>
  <c r="E38" i="15" s="1"/>
  <c r="D37" i="15"/>
  <c r="D38" i="15" s="1"/>
  <c r="C37" i="15"/>
  <c r="C38" i="15" s="1"/>
  <c r="AZ33" i="15"/>
  <c r="AZ34" i="15" s="1"/>
  <c r="AY33" i="15"/>
  <c r="AY34" i="15" s="1"/>
  <c r="AX33" i="15"/>
  <c r="AX34" i="15" s="1"/>
  <c r="AK33" i="15"/>
  <c r="AJ33" i="15"/>
  <c r="AI33" i="15"/>
  <c r="AH33" i="15"/>
  <c r="AE33" i="15"/>
  <c r="AE34" i="15" s="1"/>
  <c r="AD33" i="15"/>
  <c r="AD34" i="15" s="1"/>
  <c r="AC33" i="15"/>
  <c r="AC34" i="15" s="1"/>
  <c r="AB33" i="15"/>
  <c r="AB34" i="15" s="1"/>
  <c r="AA33" i="15"/>
  <c r="AA34" i="15" s="1"/>
  <c r="Z33" i="15"/>
  <c r="Z34" i="15" s="1"/>
  <c r="Y33" i="15"/>
  <c r="Y34" i="15" s="1"/>
  <c r="X33" i="15"/>
  <c r="X34" i="15" s="1"/>
  <c r="R33" i="15"/>
  <c r="R34" i="15" s="1"/>
  <c r="J33" i="15"/>
  <c r="J34" i="15" s="1"/>
  <c r="I33" i="15"/>
  <c r="I34" i="15" s="1"/>
  <c r="H33" i="15"/>
  <c r="H34" i="15" s="1"/>
  <c r="G33" i="15"/>
  <c r="G34" i="15" s="1"/>
  <c r="F33" i="15"/>
  <c r="F34" i="15" s="1"/>
  <c r="E33" i="15"/>
  <c r="E34" i="15" s="1"/>
  <c r="D33" i="15"/>
  <c r="D34" i="15" s="1"/>
  <c r="C33" i="15"/>
  <c r="C34" i="15" s="1"/>
  <c r="AZ29" i="15"/>
  <c r="AZ30" i="15" s="1"/>
  <c r="AY29" i="15"/>
  <c r="AY30" i="15" s="1"/>
  <c r="AX29" i="15"/>
  <c r="AX30" i="15" s="1"/>
  <c r="AK29" i="15"/>
  <c r="AJ29" i="15"/>
  <c r="AI29" i="15"/>
  <c r="AH29" i="15"/>
  <c r="AE29" i="15"/>
  <c r="AE30" i="15" s="1"/>
  <c r="AD29" i="15"/>
  <c r="AD30" i="15" s="1"/>
  <c r="AC29" i="15"/>
  <c r="AC30" i="15" s="1"/>
  <c r="AB29" i="15"/>
  <c r="AB30" i="15" s="1"/>
  <c r="AA29" i="15"/>
  <c r="AA30" i="15" s="1"/>
  <c r="Z29" i="15"/>
  <c r="Z30" i="15" s="1"/>
  <c r="Y29" i="15"/>
  <c r="Y30" i="15" s="1"/>
  <c r="X29" i="15"/>
  <c r="X30" i="15" s="1"/>
  <c r="R29" i="15"/>
  <c r="R30" i="15" s="1"/>
  <c r="J29" i="15"/>
  <c r="J30" i="15" s="1"/>
  <c r="I29" i="15"/>
  <c r="I30" i="15" s="1"/>
  <c r="H29" i="15"/>
  <c r="H30" i="15" s="1"/>
  <c r="G29" i="15"/>
  <c r="G30" i="15" s="1"/>
  <c r="F29" i="15"/>
  <c r="F30" i="15" s="1"/>
  <c r="E29" i="15"/>
  <c r="E30" i="15" s="1"/>
  <c r="D29" i="15"/>
  <c r="D30" i="15" s="1"/>
  <c r="C29" i="15"/>
  <c r="C30" i="15" s="1"/>
  <c r="AZ25" i="15"/>
  <c r="AZ26" i="15" s="1"/>
  <c r="AY25" i="15"/>
  <c r="AY26" i="15" s="1"/>
  <c r="AX25" i="15"/>
  <c r="AX26" i="15" s="1"/>
  <c r="AK25" i="15"/>
  <c r="AJ25" i="15"/>
  <c r="AI25" i="15"/>
  <c r="AH25" i="15"/>
  <c r="AE25" i="15"/>
  <c r="AE26" i="15" s="1"/>
  <c r="AD25" i="15"/>
  <c r="AD26" i="15" s="1"/>
  <c r="AC25" i="15"/>
  <c r="AC26" i="15" s="1"/>
  <c r="AB25" i="15"/>
  <c r="AB26" i="15" s="1"/>
  <c r="AA25" i="15"/>
  <c r="AA26" i="15" s="1"/>
  <c r="Z25" i="15"/>
  <c r="Z26" i="15" s="1"/>
  <c r="Y25" i="15"/>
  <c r="Y26" i="15" s="1"/>
  <c r="X25" i="15"/>
  <c r="X26" i="15" s="1"/>
  <c r="R25" i="15"/>
  <c r="R26" i="15" s="1"/>
  <c r="J25" i="15"/>
  <c r="J26" i="15" s="1"/>
  <c r="I25" i="15"/>
  <c r="I26" i="15" s="1"/>
  <c r="H25" i="15"/>
  <c r="H26" i="15" s="1"/>
  <c r="G25" i="15"/>
  <c r="G26" i="15" s="1"/>
  <c r="F25" i="15"/>
  <c r="F26" i="15" s="1"/>
  <c r="E25" i="15"/>
  <c r="E26" i="15" s="1"/>
  <c r="D25" i="15"/>
  <c r="D26" i="15" s="1"/>
  <c r="C25" i="15"/>
  <c r="C26" i="15" s="1"/>
  <c r="AZ21" i="15"/>
  <c r="AZ22" i="15" s="1"/>
  <c r="AY21" i="15"/>
  <c r="AY22" i="15" s="1"/>
  <c r="AX21" i="15"/>
  <c r="AX22" i="15" s="1"/>
  <c r="AK21" i="15"/>
  <c r="AJ21" i="15"/>
  <c r="AI21" i="15"/>
  <c r="AH21" i="15"/>
  <c r="AE21" i="15"/>
  <c r="AE22" i="15" s="1"/>
  <c r="AD21" i="15"/>
  <c r="AD22" i="15" s="1"/>
  <c r="AC21" i="15"/>
  <c r="AC22" i="15" s="1"/>
  <c r="AB21" i="15"/>
  <c r="AB22" i="15" s="1"/>
  <c r="AA21" i="15"/>
  <c r="AA22" i="15" s="1"/>
  <c r="Z21" i="15"/>
  <c r="Z22" i="15" s="1"/>
  <c r="Y21" i="15"/>
  <c r="Y22" i="15" s="1"/>
  <c r="X21" i="15"/>
  <c r="X22" i="15" s="1"/>
  <c r="R21" i="15"/>
  <c r="R22" i="15" s="1"/>
  <c r="J21" i="15"/>
  <c r="J22" i="15" s="1"/>
  <c r="I21" i="15"/>
  <c r="I22" i="15" s="1"/>
  <c r="H21" i="15"/>
  <c r="H22" i="15" s="1"/>
  <c r="G21" i="15"/>
  <c r="G22" i="15" s="1"/>
  <c r="F21" i="15"/>
  <c r="F22" i="15" s="1"/>
  <c r="E21" i="15"/>
  <c r="E22" i="15" s="1"/>
  <c r="D21" i="15"/>
  <c r="D22" i="15" s="1"/>
  <c r="C21" i="15"/>
  <c r="C22" i="15" s="1"/>
  <c r="AZ17" i="15"/>
  <c r="AZ18" i="15" s="1"/>
  <c r="AY17" i="15"/>
  <c r="AY18" i="15" s="1"/>
  <c r="AX17" i="15"/>
  <c r="AX18" i="15" s="1"/>
  <c r="AK17" i="15"/>
  <c r="AJ17" i="15"/>
  <c r="AI17" i="15"/>
  <c r="AH17" i="15"/>
  <c r="AE17" i="15"/>
  <c r="AE18" i="15" s="1"/>
  <c r="AD17" i="15"/>
  <c r="AD18" i="15" s="1"/>
  <c r="AC17" i="15"/>
  <c r="AC18" i="15" s="1"/>
  <c r="AB17" i="15"/>
  <c r="AB18" i="15" s="1"/>
  <c r="AA17" i="15"/>
  <c r="AA18" i="15" s="1"/>
  <c r="Z17" i="15"/>
  <c r="Z18" i="15" s="1"/>
  <c r="Y17" i="15"/>
  <c r="Y18" i="15" s="1"/>
  <c r="X17" i="15"/>
  <c r="X18" i="15" s="1"/>
  <c r="R17" i="15"/>
  <c r="R18" i="15" s="1"/>
  <c r="J17" i="15"/>
  <c r="J18" i="15" s="1"/>
  <c r="I17" i="15"/>
  <c r="I18" i="15" s="1"/>
  <c r="H17" i="15"/>
  <c r="H18" i="15" s="1"/>
  <c r="G17" i="15"/>
  <c r="G18" i="15" s="1"/>
  <c r="F17" i="15"/>
  <c r="F18" i="15" s="1"/>
  <c r="E17" i="15"/>
  <c r="E18" i="15" s="1"/>
  <c r="D17" i="15"/>
  <c r="D18" i="15" s="1"/>
  <c r="C17" i="15"/>
  <c r="C18" i="15" s="1"/>
  <c r="AZ13" i="15"/>
  <c r="AZ14" i="15" s="1"/>
  <c r="AY13" i="15"/>
  <c r="AY14" i="15" s="1"/>
  <c r="AX13" i="15"/>
  <c r="AX14" i="15" s="1"/>
  <c r="AK13" i="15"/>
  <c r="AJ13" i="15"/>
  <c r="AI13" i="15"/>
  <c r="AH13" i="15"/>
  <c r="AE13" i="15"/>
  <c r="AE14" i="15" s="1"/>
  <c r="AD13" i="15"/>
  <c r="AD14" i="15" s="1"/>
  <c r="AC13" i="15"/>
  <c r="AC14" i="15" s="1"/>
  <c r="AB13" i="15"/>
  <c r="AB14" i="15" s="1"/>
  <c r="AA13" i="15"/>
  <c r="AA14" i="15" s="1"/>
  <c r="Y13" i="15"/>
  <c r="Y14" i="15" s="1"/>
  <c r="R13" i="15"/>
  <c r="R14" i="15" s="1"/>
  <c r="J13" i="15"/>
  <c r="J14" i="15" s="1"/>
  <c r="H13" i="15"/>
  <c r="H14" i="15" s="1"/>
  <c r="G13" i="15"/>
  <c r="G14" i="15" s="1"/>
  <c r="F13" i="15"/>
  <c r="F14" i="15" s="1"/>
  <c r="D13" i="15"/>
  <c r="D14" i="15" s="1"/>
  <c r="AZ9" i="15"/>
  <c r="AZ10" i="15" s="1"/>
  <c r="AY9" i="15"/>
  <c r="AY10" i="15" s="1"/>
  <c r="AX9" i="15"/>
  <c r="AX10" i="15" s="1"/>
  <c r="AK9" i="15"/>
  <c r="AJ9" i="15"/>
  <c r="AI9" i="15"/>
  <c r="AH9" i="15"/>
  <c r="AC10" i="15"/>
  <c r="AA10" i="15"/>
  <c r="G10" i="15"/>
  <c r="AY6" i="15"/>
  <c r="AX6" i="15"/>
  <c r="R6" i="15"/>
  <c r="E6" i="15"/>
  <c r="D6" i="15"/>
  <c r="AK5" i="15"/>
  <c r="AJ5" i="15"/>
  <c r="AI5" i="15"/>
  <c r="AH5" i="15"/>
  <c r="AD6" i="15"/>
  <c r="AB128" i="15"/>
  <c r="AA6" i="15"/>
  <c r="J6" i="15"/>
  <c r="H6" i="15"/>
  <c r="G6" i="15"/>
  <c r="F6" i="15"/>
  <c r="AE5" i="14"/>
  <c r="AE6" i="14" s="1"/>
  <c r="AD5" i="14"/>
  <c r="AC5" i="14"/>
  <c r="AC125" i="14" s="1"/>
  <c r="AB5" i="14"/>
  <c r="AB125" i="14" s="1"/>
  <c r="AA5" i="14"/>
  <c r="AA6" i="14" s="1"/>
  <c r="Z5" i="14"/>
  <c r="Z6" i="14" s="1"/>
  <c r="Y5" i="14"/>
  <c r="Y6" i="14" s="1"/>
  <c r="X5" i="14"/>
  <c r="X6" i="14" s="1"/>
  <c r="R5" i="14"/>
  <c r="R125" i="14" s="1"/>
  <c r="J5" i="14"/>
  <c r="I5" i="14"/>
  <c r="I6" i="14" s="1"/>
  <c r="H5" i="14"/>
  <c r="G5" i="14"/>
  <c r="F5" i="14"/>
  <c r="F6" i="14" s="1"/>
  <c r="E5" i="14"/>
  <c r="D5" i="14"/>
  <c r="D6" i="14" s="1"/>
  <c r="C5" i="14"/>
  <c r="C6" i="14" s="1"/>
  <c r="AT125" i="14"/>
  <c r="AP125" i="14"/>
  <c r="AO125" i="14"/>
  <c r="U125" i="14"/>
  <c r="T125" i="14"/>
  <c r="AZ121" i="14"/>
  <c r="AZ122" i="14" s="1"/>
  <c r="AY121" i="14"/>
  <c r="AY122" i="14" s="1"/>
  <c r="AX121" i="14"/>
  <c r="AX122" i="14" s="1"/>
  <c r="AK121" i="14"/>
  <c r="AJ121" i="14"/>
  <c r="AI121" i="14"/>
  <c r="AH121" i="14"/>
  <c r="AE121" i="14"/>
  <c r="AE122" i="14" s="1"/>
  <c r="AD121" i="14"/>
  <c r="AD122" i="14" s="1"/>
  <c r="AC121" i="14"/>
  <c r="AC122" i="14" s="1"/>
  <c r="AB121" i="14"/>
  <c r="AB122" i="14" s="1"/>
  <c r="AA121" i="14"/>
  <c r="AA122" i="14" s="1"/>
  <c r="Z121" i="14"/>
  <c r="Z122" i="14" s="1"/>
  <c r="Y121" i="14"/>
  <c r="Y122" i="14" s="1"/>
  <c r="X121" i="14"/>
  <c r="X122" i="14" s="1"/>
  <c r="R121" i="14"/>
  <c r="R122" i="14" s="1"/>
  <c r="J121" i="14"/>
  <c r="J122" i="14" s="1"/>
  <c r="I121" i="14"/>
  <c r="I122" i="14" s="1"/>
  <c r="H121" i="14"/>
  <c r="H122" i="14" s="1"/>
  <c r="G121" i="14"/>
  <c r="G122" i="14" s="1"/>
  <c r="F121" i="14"/>
  <c r="F122" i="14" s="1"/>
  <c r="E121" i="14"/>
  <c r="E122" i="14" s="1"/>
  <c r="D121" i="14"/>
  <c r="D122" i="14" s="1"/>
  <c r="C121" i="14"/>
  <c r="C122" i="14" s="1"/>
  <c r="AZ117" i="14"/>
  <c r="AZ118" i="14" s="1"/>
  <c r="AY117" i="14"/>
  <c r="AY118" i="14" s="1"/>
  <c r="AX117" i="14"/>
  <c r="AX118" i="14" s="1"/>
  <c r="AK117" i="14"/>
  <c r="AJ117" i="14"/>
  <c r="AI117" i="14"/>
  <c r="AH117" i="14"/>
  <c r="AE117" i="14"/>
  <c r="AE118" i="14" s="1"/>
  <c r="AD117" i="14"/>
  <c r="AD118" i="14" s="1"/>
  <c r="AC117" i="14"/>
  <c r="AC118" i="14" s="1"/>
  <c r="AB117" i="14"/>
  <c r="AB118" i="14" s="1"/>
  <c r="AA117" i="14"/>
  <c r="AA118" i="14" s="1"/>
  <c r="Z117" i="14"/>
  <c r="Z118" i="14" s="1"/>
  <c r="Y117" i="14"/>
  <c r="Y118" i="14" s="1"/>
  <c r="X117" i="14"/>
  <c r="X118" i="14" s="1"/>
  <c r="R117" i="14"/>
  <c r="R118" i="14" s="1"/>
  <c r="J117" i="14"/>
  <c r="J118" i="14" s="1"/>
  <c r="I117" i="14"/>
  <c r="I118" i="14" s="1"/>
  <c r="H117" i="14"/>
  <c r="H118" i="14" s="1"/>
  <c r="G117" i="14"/>
  <c r="G118" i="14" s="1"/>
  <c r="F117" i="14"/>
  <c r="F118" i="14" s="1"/>
  <c r="E117" i="14"/>
  <c r="E118" i="14" s="1"/>
  <c r="D117" i="14"/>
  <c r="D118" i="14" s="1"/>
  <c r="C117" i="14"/>
  <c r="C118" i="14" s="1"/>
  <c r="AZ113" i="14"/>
  <c r="AZ114" i="14" s="1"/>
  <c r="AY113" i="14"/>
  <c r="AY114" i="14" s="1"/>
  <c r="AX113" i="14"/>
  <c r="AX114" i="14" s="1"/>
  <c r="AK113" i="14"/>
  <c r="AJ113" i="14"/>
  <c r="AI113" i="14"/>
  <c r="AH113" i="14"/>
  <c r="AE113" i="14"/>
  <c r="AE114" i="14" s="1"/>
  <c r="AD113" i="14"/>
  <c r="AD114" i="14" s="1"/>
  <c r="AC113" i="14"/>
  <c r="AC114" i="14" s="1"/>
  <c r="AB113" i="14"/>
  <c r="AB114" i="14" s="1"/>
  <c r="AA113" i="14"/>
  <c r="AA114" i="14" s="1"/>
  <c r="Z113" i="14"/>
  <c r="Z114" i="14" s="1"/>
  <c r="Y113" i="14"/>
  <c r="Y114" i="14" s="1"/>
  <c r="X113" i="14"/>
  <c r="X114" i="14" s="1"/>
  <c r="R113" i="14"/>
  <c r="R114" i="14" s="1"/>
  <c r="J113" i="14"/>
  <c r="J114" i="14" s="1"/>
  <c r="I113" i="14"/>
  <c r="I114" i="14" s="1"/>
  <c r="H113" i="14"/>
  <c r="H114" i="14" s="1"/>
  <c r="G113" i="14"/>
  <c r="G114" i="14" s="1"/>
  <c r="F113" i="14"/>
  <c r="F114" i="14" s="1"/>
  <c r="E113" i="14"/>
  <c r="E114" i="14" s="1"/>
  <c r="D113" i="14"/>
  <c r="D114" i="14" s="1"/>
  <c r="C113" i="14"/>
  <c r="C114" i="14" s="1"/>
  <c r="AZ109" i="14"/>
  <c r="AZ110" i="14" s="1"/>
  <c r="AY109" i="14"/>
  <c r="AY110" i="14" s="1"/>
  <c r="AX109" i="14"/>
  <c r="AX110" i="14" s="1"/>
  <c r="AK109" i="14"/>
  <c r="AJ109" i="14"/>
  <c r="AI109" i="14"/>
  <c r="AH109" i="14"/>
  <c r="AE109" i="14"/>
  <c r="AE110" i="14" s="1"/>
  <c r="AD109" i="14"/>
  <c r="AD110" i="14" s="1"/>
  <c r="AC109" i="14"/>
  <c r="AC110" i="14" s="1"/>
  <c r="AB109" i="14"/>
  <c r="AB110" i="14" s="1"/>
  <c r="AA109" i="14"/>
  <c r="AA110" i="14" s="1"/>
  <c r="Z109" i="14"/>
  <c r="Z110" i="14" s="1"/>
  <c r="Y109" i="14"/>
  <c r="Y110" i="14" s="1"/>
  <c r="X109" i="14"/>
  <c r="X110" i="14" s="1"/>
  <c r="R109" i="14"/>
  <c r="R110" i="14" s="1"/>
  <c r="J109" i="14"/>
  <c r="J110" i="14" s="1"/>
  <c r="I109" i="14"/>
  <c r="I110" i="14" s="1"/>
  <c r="H109" i="14"/>
  <c r="H110" i="14" s="1"/>
  <c r="G109" i="14"/>
  <c r="G110" i="14" s="1"/>
  <c r="F109" i="14"/>
  <c r="F110" i="14" s="1"/>
  <c r="E109" i="14"/>
  <c r="E110" i="14" s="1"/>
  <c r="D109" i="14"/>
  <c r="D110" i="14" s="1"/>
  <c r="C109" i="14"/>
  <c r="C110" i="14" s="1"/>
  <c r="AZ105" i="14"/>
  <c r="AZ106" i="14" s="1"/>
  <c r="AY105" i="14"/>
  <c r="AY106" i="14" s="1"/>
  <c r="AX105" i="14"/>
  <c r="AX106" i="14" s="1"/>
  <c r="AK105" i="14"/>
  <c r="AJ105" i="14"/>
  <c r="AI105" i="14"/>
  <c r="AH105" i="14"/>
  <c r="AE105" i="14"/>
  <c r="AE106" i="14" s="1"/>
  <c r="AD105" i="14"/>
  <c r="AD106" i="14" s="1"/>
  <c r="AC105" i="14"/>
  <c r="AC106" i="14" s="1"/>
  <c r="AB105" i="14"/>
  <c r="AB106" i="14" s="1"/>
  <c r="AA105" i="14"/>
  <c r="AA106" i="14" s="1"/>
  <c r="Z105" i="14"/>
  <c r="Z106" i="14" s="1"/>
  <c r="Y105" i="14"/>
  <c r="Y106" i="14" s="1"/>
  <c r="X105" i="14"/>
  <c r="X106" i="14" s="1"/>
  <c r="R105" i="14"/>
  <c r="R106" i="14" s="1"/>
  <c r="J105" i="14"/>
  <c r="J106" i="14" s="1"/>
  <c r="I105" i="14"/>
  <c r="I106" i="14" s="1"/>
  <c r="H105" i="14"/>
  <c r="H106" i="14" s="1"/>
  <c r="G105" i="14"/>
  <c r="G106" i="14" s="1"/>
  <c r="F105" i="14"/>
  <c r="F106" i="14" s="1"/>
  <c r="E105" i="14"/>
  <c r="E106" i="14" s="1"/>
  <c r="D105" i="14"/>
  <c r="D106" i="14" s="1"/>
  <c r="C105" i="14"/>
  <c r="C106" i="14" s="1"/>
  <c r="AZ101" i="14"/>
  <c r="AZ102" i="14" s="1"/>
  <c r="AY101" i="14"/>
  <c r="AY102" i="14" s="1"/>
  <c r="AX101" i="14"/>
  <c r="AX102" i="14" s="1"/>
  <c r="AK101" i="14"/>
  <c r="AJ101" i="14"/>
  <c r="AI101" i="14"/>
  <c r="AH101" i="14"/>
  <c r="AE101" i="14"/>
  <c r="AE102" i="14" s="1"/>
  <c r="AD101" i="14"/>
  <c r="AD102" i="14" s="1"/>
  <c r="AC101" i="14"/>
  <c r="AC102" i="14" s="1"/>
  <c r="AB101" i="14"/>
  <c r="AB102" i="14" s="1"/>
  <c r="AA101" i="14"/>
  <c r="AA102" i="14" s="1"/>
  <c r="Z101" i="14"/>
  <c r="Z102" i="14" s="1"/>
  <c r="Y101" i="14"/>
  <c r="Y102" i="14" s="1"/>
  <c r="X101" i="14"/>
  <c r="X102" i="14" s="1"/>
  <c r="R101" i="14"/>
  <c r="R102" i="14" s="1"/>
  <c r="J101" i="14"/>
  <c r="J102" i="14" s="1"/>
  <c r="I101" i="14"/>
  <c r="I102" i="14" s="1"/>
  <c r="H101" i="14"/>
  <c r="H102" i="14" s="1"/>
  <c r="G101" i="14"/>
  <c r="G102" i="14" s="1"/>
  <c r="F101" i="14"/>
  <c r="F102" i="14" s="1"/>
  <c r="E101" i="14"/>
  <c r="E102" i="14" s="1"/>
  <c r="D101" i="14"/>
  <c r="D102" i="14" s="1"/>
  <c r="C101" i="14"/>
  <c r="C102" i="14" s="1"/>
  <c r="AZ97" i="14"/>
  <c r="AZ98" i="14" s="1"/>
  <c r="AY97" i="14"/>
  <c r="AY98" i="14" s="1"/>
  <c r="AX97" i="14"/>
  <c r="AX98" i="14" s="1"/>
  <c r="AK97" i="14"/>
  <c r="AJ97" i="14"/>
  <c r="AI97" i="14"/>
  <c r="AH97" i="14"/>
  <c r="AE97" i="14"/>
  <c r="AE98" i="14" s="1"/>
  <c r="AD97" i="14"/>
  <c r="AD98" i="14" s="1"/>
  <c r="AC97" i="14"/>
  <c r="AC98" i="14" s="1"/>
  <c r="AB97" i="14"/>
  <c r="AB98" i="14" s="1"/>
  <c r="AA97" i="14"/>
  <c r="AA98" i="14" s="1"/>
  <c r="Z97" i="14"/>
  <c r="Z98" i="14" s="1"/>
  <c r="Y97" i="14"/>
  <c r="Y98" i="14" s="1"/>
  <c r="X97" i="14"/>
  <c r="X98" i="14" s="1"/>
  <c r="R97" i="14"/>
  <c r="R98" i="14" s="1"/>
  <c r="J97" i="14"/>
  <c r="J98" i="14" s="1"/>
  <c r="I97" i="14"/>
  <c r="I98" i="14" s="1"/>
  <c r="H97" i="14"/>
  <c r="H98" i="14" s="1"/>
  <c r="G97" i="14"/>
  <c r="G98" i="14" s="1"/>
  <c r="F97" i="14"/>
  <c r="F98" i="14" s="1"/>
  <c r="E97" i="14"/>
  <c r="E98" i="14" s="1"/>
  <c r="D97" i="14"/>
  <c r="D98" i="14" s="1"/>
  <c r="C97" i="14"/>
  <c r="C98" i="14" s="1"/>
  <c r="AZ93" i="14"/>
  <c r="AZ94" i="14" s="1"/>
  <c r="AY93" i="14"/>
  <c r="AY94" i="14" s="1"/>
  <c r="AX93" i="14"/>
  <c r="AX94" i="14" s="1"/>
  <c r="AK93" i="14"/>
  <c r="AJ93" i="14"/>
  <c r="AI93" i="14"/>
  <c r="AH93" i="14"/>
  <c r="AE93" i="14"/>
  <c r="AE94" i="14" s="1"/>
  <c r="AD93" i="14"/>
  <c r="AD94" i="14" s="1"/>
  <c r="AC93" i="14"/>
  <c r="AC94" i="14" s="1"/>
  <c r="AB93" i="14"/>
  <c r="AB94" i="14" s="1"/>
  <c r="AA93" i="14"/>
  <c r="AA94" i="14" s="1"/>
  <c r="Z93" i="14"/>
  <c r="Z94" i="14" s="1"/>
  <c r="Y93" i="14"/>
  <c r="Y94" i="14" s="1"/>
  <c r="X93" i="14"/>
  <c r="X94" i="14" s="1"/>
  <c r="R93" i="14"/>
  <c r="R94" i="14" s="1"/>
  <c r="J93" i="14"/>
  <c r="J94" i="14" s="1"/>
  <c r="I93" i="14"/>
  <c r="I94" i="14" s="1"/>
  <c r="H93" i="14"/>
  <c r="H94" i="14" s="1"/>
  <c r="G93" i="14"/>
  <c r="G94" i="14" s="1"/>
  <c r="F93" i="14"/>
  <c r="F94" i="14" s="1"/>
  <c r="E93" i="14"/>
  <c r="E94" i="14" s="1"/>
  <c r="D93" i="14"/>
  <c r="D94" i="14" s="1"/>
  <c r="C93" i="14"/>
  <c r="C94" i="14" s="1"/>
  <c r="AZ89" i="14"/>
  <c r="AZ90" i="14" s="1"/>
  <c r="AY89" i="14"/>
  <c r="AY90" i="14" s="1"/>
  <c r="AX89" i="14"/>
  <c r="AX90" i="14" s="1"/>
  <c r="AK89" i="14"/>
  <c r="AJ89" i="14"/>
  <c r="AI89" i="14"/>
  <c r="AH89" i="14"/>
  <c r="AE89" i="14"/>
  <c r="AE90" i="14" s="1"/>
  <c r="AD89" i="14"/>
  <c r="AD90" i="14" s="1"/>
  <c r="AC89" i="14"/>
  <c r="AC90" i="14" s="1"/>
  <c r="AB89" i="14"/>
  <c r="AB90" i="14" s="1"/>
  <c r="AA89" i="14"/>
  <c r="AA90" i="14" s="1"/>
  <c r="Z89" i="14"/>
  <c r="Z90" i="14" s="1"/>
  <c r="Y89" i="14"/>
  <c r="Y90" i="14" s="1"/>
  <c r="X89" i="14"/>
  <c r="X90" i="14" s="1"/>
  <c r="R89" i="14"/>
  <c r="R90" i="14" s="1"/>
  <c r="J89" i="14"/>
  <c r="J90" i="14" s="1"/>
  <c r="I89" i="14"/>
  <c r="I90" i="14" s="1"/>
  <c r="H89" i="14"/>
  <c r="H90" i="14" s="1"/>
  <c r="G89" i="14"/>
  <c r="G90" i="14" s="1"/>
  <c r="F89" i="14"/>
  <c r="F90" i="14" s="1"/>
  <c r="E89" i="14"/>
  <c r="E90" i="14" s="1"/>
  <c r="D89" i="14"/>
  <c r="D90" i="14" s="1"/>
  <c r="C89" i="14"/>
  <c r="C90" i="14" s="1"/>
  <c r="AZ85" i="14"/>
  <c r="AZ86" i="14" s="1"/>
  <c r="AY85" i="14"/>
  <c r="AY86" i="14" s="1"/>
  <c r="AX85" i="14"/>
  <c r="AX86" i="14" s="1"/>
  <c r="AK85" i="14"/>
  <c r="AJ85" i="14"/>
  <c r="AI85" i="14"/>
  <c r="AH85" i="14"/>
  <c r="AE85" i="14"/>
  <c r="AE86" i="14" s="1"/>
  <c r="AD85" i="14"/>
  <c r="AD86" i="14" s="1"/>
  <c r="AC85" i="14"/>
  <c r="AC86" i="14" s="1"/>
  <c r="AB85" i="14"/>
  <c r="AB86" i="14" s="1"/>
  <c r="AA85" i="14"/>
  <c r="AA86" i="14" s="1"/>
  <c r="Z85" i="14"/>
  <c r="Z86" i="14" s="1"/>
  <c r="Y85" i="14"/>
  <c r="Y86" i="14" s="1"/>
  <c r="X85" i="14"/>
  <c r="X86" i="14" s="1"/>
  <c r="R85" i="14"/>
  <c r="R86" i="14" s="1"/>
  <c r="J85" i="14"/>
  <c r="J86" i="14" s="1"/>
  <c r="I85" i="14"/>
  <c r="I86" i="14" s="1"/>
  <c r="H85" i="14"/>
  <c r="H86" i="14" s="1"/>
  <c r="G85" i="14"/>
  <c r="G86" i="14" s="1"/>
  <c r="F85" i="14"/>
  <c r="F86" i="14" s="1"/>
  <c r="E85" i="14"/>
  <c r="E86" i="14" s="1"/>
  <c r="D85" i="14"/>
  <c r="D86" i="14" s="1"/>
  <c r="C85" i="14"/>
  <c r="C86" i="14" s="1"/>
  <c r="AZ81" i="14"/>
  <c r="AZ82" i="14" s="1"/>
  <c r="AY81" i="14"/>
  <c r="AY82" i="14" s="1"/>
  <c r="AX81" i="14"/>
  <c r="AX82" i="14" s="1"/>
  <c r="AK81" i="14"/>
  <c r="AJ81" i="14"/>
  <c r="AI81" i="14"/>
  <c r="AH81" i="14"/>
  <c r="AE81" i="14"/>
  <c r="AE82" i="14" s="1"/>
  <c r="AD81" i="14"/>
  <c r="AD82" i="14" s="1"/>
  <c r="AC81" i="14"/>
  <c r="AC82" i="14" s="1"/>
  <c r="AB81" i="14"/>
  <c r="AB82" i="14" s="1"/>
  <c r="AA81" i="14"/>
  <c r="AA82" i="14" s="1"/>
  <c r="Z81" i="14"/>
  <c r="Z82" i="14" s="1"/>
  <c r="Y81" i="14"/>
  <c r="Y82" i="14" s="1"/>
  <c r="X81" i="14"/>
  <c r="X82" i="14" s="1"/>
  <c r="R81" i="14"/>
  <c r="R82" i="14" s="1"/>
  <c r="J81" i="14"/>
  <c r="J82" i="14" s="1"/>
  <c r="I81" i="14"/>
  <c r="I82" i="14" s="1"/>
  <c r="H81" i="14"/>
  <c r="H82" i="14" s="1"/>
  <c r="G81" i="14"/>
  <c r="G82" i="14" s="1"/>
  <c r="F81" i="14"/>
  <c r="F82" i="14" s="1"/>
  <c r="E81" i="14"/>
  <c r="E82" i="14" s="1"/>
  <c r="D81" i="14"/>
  <c r="D82" i="14" s="1"/>
  <c r="C81" i="14"/>
  <c r="C82" i="14" s="1"/>
  <c r="AZ77" i="14"/>
  <c r="AZ78" i="14" s="1"/>
  <c r="AY77" i="14"/>
  <c r="AY78" i="14" s="1"/>
  <c r="AX77" i="14"/>
  <c r="AX78" i="14" s="1"/>
  <c r="AK77" i="14"/>
  <c r="AJ77" i="14"/>
  <c r="AI77" i="14"/>
  <c r="AH77" i="14"/>
  <c r="AE77" i="14"/>
  <c r="AE78" i="14" s="1"/>
  <c r="AD77" i="14"/>
  <c r="AD78" i="14" s="1"/>
  <c r="AC77" i="14"/>
  <c r="AC78" i="14" s="1"/>
  <c r="AB77" i="14"/>
  <c r="AB78" i="14" s="1"/>
  <c r="AA77" i="14"/>
  <c r="AA78" i="14" s="1"/>
  <c r="Z77" i="14"/>
  <c r="Z78" i="14" s="1"/>
  <c r="Y77" i="14"/>
  <c r="Y78" i="14" s="1"/>
  <c r="X77" i="14"/>
  <c r="X78" i="14" s="1"/>
  <c r="R77" i="14"/>
  <c r="R78" i="14" s="1"/>
  <c r="J77" i="14"/>
  <c r="J78" i="14" s="1"/>
  <c r="I77" i="14"/>
  <c r="I78" i="14" s="1"/>
  <c r="H77" i="14"/>
  <c r="H78" i="14" s="1"/>
  <c r="G77" i="14"/>
  <c r="G78" i="14" s="1"/>
  <c r="F77" i="14"/>
  <c r="F78" i="14" s="1"/>
  <c r="E77" i="14"/>
  <c r="E78" i="14" s="1"/>
  <c r="D77" i="14"/>
  <c r="D78" i="14" s="1"/>
  <c r="C77" i="14"/>
  <c r="C78" i="14" s="1"/>
  <c r="AZ73" i="14"/>
  <c r="AZ74" i="14" s="1"/>
  <c r="AY73" i="14"/>
  <c r="AY74" i="14" s="1"/>
  <c r="AX73" i="14"/>
  <c r="AX74" i="14" s="1"/>
  <c r="AK73" i="14"/>
  <c r="AJ73" i="14"/>
  <c r="AI73" i="14"/>
  <c r="AH73" i="14"/>
  <c r="AE73" i="14"/>
  <c r="AE74" i="14" s="1"/>
  <c r="AD73" i="14"/>
  <c r="AD74" i="14" s="1"/>
  <c r="AC73" i="14"/>
  <c r="AC74" i="14" s="1"/>
  <c r="AB73" i="14"/>
  <c r="AB74" i="14" s="1"/>
  <c r="AA73" i="14"/>
  <c r="AA74" i="14" s="1"/>
  <c r="Z73" i="14"/>
  <c r="Z74" i="14" s="1"/>
  <c r="Y73" i="14"/>
  <c r="Y74" i="14" s="1"/>
  <c r="X73" i="14"/>
  <c r="X74" i="14" s="1"/>
  <c r="R73" i="14"/>
  <c r="R74" i="14" s="1"/>
  <c r="J73" i="14"/>
  <c r="J74" i="14" s="1"/>
  <c r="I73" i="14"/>
  <c r="I74" i="14" s="1"/>
  <c r="H73" i="14"/>
  <c r="H74" i="14" s="1"/>
  <c r="G73" i="14"/>
  <c r="G74" i="14" s="1"/>
  <c r="F73" i="14"/>
  <c r="F74" i="14" s="1"/>
  <c r="E73" i="14"/>
  <c r="E74" i="14" s="1"/>
  <c r="D73" i="14"/>
  <c r="D74" i="14" s="1"/>
  <c r="C73" i="14"/>
  <c r="C74" i="14" s="1"/>
  <c r="AZ69" i="14"/>
  <c r="AZ70" i="14" s="1"/>
  <c r="AY69" i="14"/>
  <c r="AY70" i="14" s="1"/>
  <c r="AX69" i="14"/>
  <c r="AX70" i="14" s="1"/>
  <c r="AK69" i="14"/>
  <c r="AJ69" i="14"/>
  <c r="AI69" i="14"/>
  <c r="AH69" i="14"/>
  <c r="AE69" i="14"/>
  <c r="AE70" i="14" s="1"/>
  <c r="AD69" i="14"/>
  <c r="AD70" i="14" s="1"/>
  <c r="AC69" i="14"/>
  <c r="AC70" i="14" s="1"/>
  <c r="AB69" i="14"/>
  <c r="AB70" i="14" s="1"/>
  <c r="AA69" i="14"/>
  <c r="AA70" i="14" s="1"/>
  <c r="Z69" i="14"/>
  <c r="Z70" i="14" s="1"/>
  <c r="Y69" i="14"/>
  <c r="Y70" i="14" s="1"/>
  <c r="X69" i="14"/>
  <c r="X70" i="14" s="1"/>
  <c r="R69" i="14"/>
  <c r="R70" i="14" s="1"/>
  <c r="J69" i="14"/>
  <c r="J70" i="14" s="1"/>
  <c r="I69" i="14"/>
  <c r="I70" i="14" s="1"/>
  <c r="H69" i="14"/>
  <c r="H70" i="14" s="1"/>
  <c r="G69" i="14"/>
  <c r="G70" i="14" s="1"/>
  <c r="F69" i="14"/>
  <c r="F70" i="14" s="1"/>
  <c r="E69" i="14"/>
  <c r="E70" i="14" s="1"/>
  <c r="D69" i="14"/>
  <c r="D70" i="14" s="1"/>
  <c r="C69" i="14"/>
  <c r="C70" i="14" s="1"/>
  <c r="AZ65" i="14"/>
  <c r="AZ66" i="14" s="1"/>
  <c r="AY65" i="14"/>
  <c r="AY66" i="14" s="1"/>
  <c r="AX65" i="14"/>
  <c r="AX66" i="14" s="1"/>
  <c r="AK65" i="14"/>
  <c r="AJ65" i="14"/>
  <c r="AI65" i="14"/>
  <c r="AH65" i="14"/>
  <c r="AE65" i="14"/>
  <c r="AE66" i="14" s="1"/>
  <c r="AD65" i="14"/>
  <c r="AD66" i="14" s="1"/>
  <c r="AC65" i="14"/>
  <c r="AC66" i="14" s="1"/>
  <c r="AB65" i="14"/>
  <c r="AB66" i="14" s="1"/>
  <c r="AA65" i="14"/>
  <c r="AA66" i="14" s="1"/>
  <c r="Z65" i="14"/>
  <c r="Z66" i="14" s="1"/>
  <c r="Y65" i="14"/>
  <c r="Y66" i="14" s="1"/>
  <c r="X65" i="14"/>
  <c r="X66" i="14" s="1"/>
  <c r="R65" i="14"/>
  <c r="R66" i="14" s="1"/>
  <c r="J65" i="14"/>
  <c r="J66" i="14" s="1"/>
  <c r="I65" i="14"/>
  <c r="I66" i="14" s="1"/>
  <c r="H65" i="14"/>
  <c r="H66" i="14" s="1"/>
  <c r="G65" i="14"/>
  <c r="G66" i="14" s="1"/>
  <c r="F65" i="14"/>
  <c r="F66" i="14" s="1"/>
  <c r="E65" i="14"/>
  <c r="E66" i="14" s="1"/>
  <c r="D65" i="14"/>
  <c r="D66" i="14" s="1"/>
  <c r="C65" i="14"/>
  <c r="C66" i="14" s="1"/>
  <c r="AZ61" i="14"/>
  <c r="AZ62" i="14" s="1"/>
  <c r="AY61" i="14"/>
  <c r="AY62" i="14" s="1"/>
  <c r="AX61" i="14"/>
  <c r="AX62" i="14" s="1"/>
  <c r="AK61" i="14"/>
  <c r="AJ61" i="14"/>
  <c r="AI61" i="14"/>
  <c r="AH61" i="14"/>
  <c r="AE61" i="14"/>
  <c r="AE62" i="14" s="1"/>
  <c r="AD61" i="14"/>
  <c r="AD62" i="14" s="1"/>
  <c r="AC61" i="14"/>
  <c r="AC62" i="14" s="1"/>
  <c r="AB61" i="14"/>
  <c r="AB62" i="14" s="1"/>
  <c r="AA61" i="14"/>
  <c r="AA62" i="14" s="1"/>
  <c r="Z61" i="14"/>
  <c r="Z62" i="14" s="1"/>
  <c r="Y61" i="14"/>
  <c r="Y62" i="14" s="1"/>
  <c r="X61" i="14"/>
  <c r="X62" i="14" s="1"/>
  <c r="R61" i="14"/>
  <c r="R62" i="14" s="1"/>
  <c r="J61" i="14"/>
  <c r="J62" i="14" s="1"/>
  <c r="I61" i="14"/>
  <c r="I62" i="14" s="1"/>
  <c r="H61" i="14"/>
  <c r="H62" i="14" s="1"/>
  <c r="G61" i="14"/>
  <c r="G62" i="14" s="1"/>
  <c r="F61" i="14"/>
  <c r="F62" i="14" s="1"/>
  <c r="E61" i="14"/>
  <c r="E62" i="14" s="1"/>
  <c r="D61" i="14"/>
  <c r="D62" i="14" s="1"/>
  <c r="C61" i="14"/>
  <c r="C62" i="14" s="1"/>
  <c r="AZ57" i="14"/>
  <c r="AZ58" i="14" s="1"/>
  <c r="AY57" i="14"/>
  <c r="AY58" i="14" s="1"/>
  <c r="AX57" i="14"/>
  <c r="AX58" i="14" s="1"/>
  <c r="AK57" i="14"/>
  <c r="AJ57" i="14"/>
  <c r="AI57" i="14"/>
  <c r="AH57" i="14"/>
  <c r="AE57" i="14"/>
  <c r="AE58" i="14" s="1"/>
  <c r="AD57" i="14"/>
  <c r="AD58" i="14" s="1"/>
  <c r="AC57" i="14"/>
  <c r="AC58" i="14" s="1"/>
  <c r="AB57" i="14"/>
  <c r="AB58" i="14" s="1"/>
  <c r="AA57" i="14"/>
  <c r="AA58" i="14" s="1"/>
  <c r="Z57" i="14"/>
  <c r="Z58" i="14" s="1"/>
  <c r="Y57" i="14"/>
  <c r="Y58" i="14" s="1"/>
  <c r="X57" i="14"/>
  <c r="X58" i="14" s="1"/>
  <c r="R57" i="14"/>
  <c r="R58" i="14" s="1"/>
  <c r="J57" i="14"/>
  <c r="J58" i="14" s="1"/>
  <c r="I57" i="14"/>
  <c r="I58" i="14" s="1"/>
  <c r="H57" i="14"/>
  <c r="H58" i="14" s="1"/>
  <c r="G57" i="14"/>
  <c r="G58" i="14" s="1"/>
  <c r="F57" i="14"/>
  <c r="F58" i="14" s="1"/>
  <c r="E57" i="14"/>
  <c r="E58" i="14" s="1"/>
  <c r="D57" i="14"/>
  <c r="D58" i="14" s="1"/>
  <c r="C57" i="14"/>
  <c r="C58" i="14" s="1"/>
  <c r="AZ53" i="14"/>
  <c r="AZ54" i="14" s="1"/>
  <c r="AY53" i="14"/>
  <c r="AY54" i="14" s="1"/>
  <c r="AX53" i="14"/>
  <c r="AX54" i="14" s="1"/>
  <c r="AK53" i="14"/>
  <c r="AJ53" i="14"/>
  <c r="AI53" i="14"/>
  <c r="AH53" i="14"/>
  <c r="AE53" i="14"/>
  <c r="AE54" i="14" s="1"/>
  <c r="AD53" i="14"/>
  <c r="AD54" i="14" s="1"/>
  <c r="AC53" i="14"/>
  <c r="AC54" i="14" s="1"/>
  <c r="AB53" i="14"/>
  <c r="AB54" i="14" s="1"/>
  <c r="AA53" i="14"/>
  <c r="AA54" i="14" s="1"/>
  <c r="Z53" i="14"/>
  <c r="Z54" i="14" s="1"/>
  <c r="Y53" i="14"/>
  <c r="Y54" i="14" s="1"/>
  <c r="X53" i="14"/>
  <c r="X54" i="14" s="1"/>
  <c r="R53" i="14"/>
  <c r="R54" i="14" s="1"/>
  <c r="J53" i="14"/>
  <c r="J54" i="14" s="1"/>
  <c r="I53" i="14"/>
  <c r="I54" i="14" s="1"/>
  <c r="H53" i="14"/>
  <c r="H54" i="14" s="1"/>
  <c r="G53" i="14"/>
  <c r="G54" i="14" s="1"/>
  <c r="F53" i="14"/>
  <c r="F54" i="14" s="1"/>
  <c r="E53" i="14"/>
  <c r="E54" i="14" s="1"/>
  <c r="D53" i="14"/>
  <c r="D54" i="14" s="1"/>
  <c r="C53" i="14"/>
  <c r="C54" i="14" s="1"/>
  <c r="AZ49" i="14"/>
  <c r="AZ50" i="14" s="1"/>
  <c r="AY49" i="14"/>
  <c r="AY50" i="14" s="1"/>
  <c r="AX49" i="14"/>
  <c r="AX50" i="14" s="1"/>
  <c r="AK49" i="14"/>
  <c r="AJ49" i="14"/>
  <c r="AI49" i="14"/>
  <c r="AH49" i="14"/>
  <c r="AE49" i="14"/>
  <c r="AE50" i="14" s="1"/>
  <c r="AD49" i="14"/>
  <c r="AD50" i="14" s="1"/>
  <c r="AC49" i="14"/>
  <c r="AC50" i="14" s="1"/>
  <c r="AB49" i="14"/>
  <c r="AB50" i="14" s="1"/>
  <c r="AA49" i="14"/>
  <c r="AA50" i="14" s="1"/>
  <c r="Z49" i="14"/>
  <c r="Z50" i="14" s="1"/>
  <c r="Y49" i="14"/>
  <c r="Y50" i="14" s="1"/>
  <c r="X49" i="14"/>
  <c r="X50" i="14" s="1"/>
  <c r="R49" i="14"/>
  <c r="R50" i="14" s="1"/>
  <c r="J49" i="14"/>
  <c r="J50" i="14" s="1"/>
  <c r="I49" i="14"/>
  <c r="I50" i="14" s="1"/>
  <c r="H49" i="14"/>
  <c r="H50" i="14" s="1"/>
  <c r="G49" i="14"/>
  <c r="G50" i="14" s="1"/>
  <c r="F49" i="14"/>
  <c r="F50" i="14" s="1"/>
  <c r="E49" i="14"/>
  <c r="E50" i="14" s="1"/>
  <c r="D49" i="14"/>
  <c r="D50" i="14" s="1"/>
  <c r="C49" i="14"/>
  <c r="C50" i="14" s="1"/>
  <c r="AZ45" i="14"/>
  <c r="AZ46" i="14" s="1"/>
  <c r="AY45" i="14"/>
  <c r="AY46" i="14" s="1"/>
  <c r="AX45" i="14"/>
  <c r="AX46" i="14" s="1"/>
  <c r="AK45" i="14"/>
  <c r="AJ45" i="14"/>
  <c r="AI45" i="14"/>
  <c r="AH45" i="14"/>
  <c r="AE45" i="14"/>
  <c r="AE46" i="14" s="1"/>
  <c r="AD45" i="14"/>
  <c r="AD46" i="14" s="1"/>
  <c r="AC45" i="14"/>
  <c r="AC46" i="14" s="1"/>
  <c r="AB45" i="14"/>
  <c r="AB46" i="14" s="1"/>
  <c r="AA45" i="14"/>
  <c r="AA46" i="14" s="1"/>
  <c r="Z45" i="14"/>
  <c r="Z46" i="14" s="1"/>
  <c r="Y45" i="14"/>
  <c r="Y46" i="14" s="1"/>
  <c r="X45" i="14"/>
  <c r="X46" i="14" s="1"/>
  <c r="R45" i="14"/>
  <c r="R46" i="14" s="1"/>
  <c r="J45" i="14"/>
  <c r="J46" i="14" s="1"/>
  <c r="I45" i="14"/>
  <c r="I46" i="14" s="1"/>
  <c r="H45" i="14"/>
  <c r="H46" i="14" s="1"/>
  <c r="G45" i="14"/>
  <c r="G46" i="14" s="1"/>
  <c r="F45" i="14"/>
  <c r="F46" i="14" s="1"/>
  <c r="E45" i="14"/>
  <c r="E46" i="14" s="1"/>
  <c r="D45" i="14"/>
  <c r="D46" i="14" s="1"/>
  <c r="C45" i="14"/>
  <c r="C46" i="14" s="1"/>
  <c r="AZ41" i="14"/>
  <c r="AZ42" i="14" s="1"/>
  <c r="AY41" i="14"/>
  <c r="AY42" i="14" s="1"/>
  <c r="AX41" i="14"/>
  <c r="AX42" i="14" s="1"/>
  <c r="AK41" i="14"/>
  <c r="AJ41" i="14"/>
  <c r="AI41" i="14"/>
  <c r="AH41" i="14"/>
  <c r="AE41" i="14"/>
  <c r="AE42" i="14" s="1"/>
  <c r="AD41" i="14"/>
  <c r="AD42" i="14" s="1"/>
  <c r="AC41" i="14"/>
  <c r="AC42" i="14" s="1"/>
  <c r="AB41" i="14"/>
  <c r="AB42" i="14" s="1"/>
  <c r="AA41" i="14"/>
  <c r="AA42" i="14" s="1"/>
  <c r="Z41" i="14"/>
  <c r="Z42" i="14" s="1"/>
  <c r="Y41" i="14"/>
  <c r="Y42" i="14" s="1"/>
  <c r="X41" i="14"/>
  <c r="X42" i="14" s="1"/>
  <c r="R41" i="14"/>
  <c r="R42" i="14" s="1"/>
  <c r="J41" i="14"/>
  <c r="J42" i="14" s="1"/>
  <c r="I41" i="14"/>
  <c r="I42" i="14" s="1"/>
  <c r="H41" i="14"/>
  <c r="H42" i="14" s="1"/>
  <c r="G41" i="14"/>
  <c r="G42" i="14" s="1"/>
  <c r="F41" i="14"/>
  <c r="F42" i="14" s="1"/>
  <c r="E41" i="14"/>
  <c r="E42" i="14" s="1"/>
  <c r="D41" i="14"/>
  <c r="D42" i="14" s="1"/>
  <c r="C41" i="14"/>
  <c r="C42" i="14" s="1"/>
  <c r="AZ37" i="14"/>
  <c r="AZ38" i="14" s="1"/>
  <c r="AY37" i="14"/>
  <c r="AY38" i="14" s="1"/>
  <c r="AX37" i="14"/>
  <c r="AX38" i="14" s="1"/>
  <c r="AK37" i="14"/>
  <c r="AJ37" i="14"/>
  <c r="AI37" i="14"/>
  <c r="AH37" i="14"/>
  <c r="AE37" i="14"/>
  <c r="AE38" i="14" s="1"/>
  <c r="AD37" i="14"/>
  <c r="AD38" i="14" s="1"/>
  <c r="AC37" i="14"/>
  <c r="AC38" i="14" s="1"/>
  <c r="AB37" i="14"/>
  <c r="AB38" i="14" s="1"/>
  <c r="AA37" i="14"/>
  <c r="AA38" i="14" s="1"/>
  <c r="Z37" i="14"/>
  <c r="Z38" i="14" s="1"/>
  <c r="Y37" i="14"/>
  <c r="Y38" i="14" s="1"/>
  <c r="X37" i="14"/>
  <c r="X38" i="14" s="1"/>
  <c r="R37" i="14"/>
  <c r="R38" i="14" s="1"/>
  <c r="J37" i="14"/>
  <c r="J38" i="14" s="1"/>
  <c r="I37" i="14"/>
  <c r="I38" i="14" s="1"/>
  <c r="H37" i="14"/>
  <c r="H38" i="14" s="1"/>
  <c r="G37" i="14"/>
  <c r="G38" i="14" s="1"/>
  <c r="F37" i="14"/>
  <c r="F38" i="14" s="1"/>
  <c r="E37" i="14"/>
  <c r="E38" i="14" s="1"/>
  <c r="D37" i="14"/>
  <c r="D38" i="14" s="1"/>
  <c r="C37" i="14"/>
  <c r="C38" i="14" s="1"/>
  <c r="AZ33" i="14"/>
  <c r="AZ34" i="14" s="1"/>
  <c r="AY33" i="14"/>
  <c r="AY34" i="14" s="1"/>
  <c r="AX33" i="14"/>
  <c r="AX34" i="14" s="1"/>
  <c r="AK33" i="14"/>
  <c r="AJ33" i="14"/>
  <c r="AI33" i="14"/>
  <c r="AH33" i="14"/>
  <c r="AE33" i="14"/>
  <c r="AE34" i="14" s="1"/>
  <c r="AD33" i="14"/>
  <c r="AD34" i="14" s="1"/>
  <c r="AC33" i="14"/>
  <c r="AC34" i="14" s="1"/>
  <c r="AB33" i="14"/>
  <c r="AB34" i="14" s="1"/>
  <c r="AA33" i="14"/>
  <c r="AA34" i="14" s="1"/>
  <c r="Z33" i="14"/>
  <c r="Z34" i="14" s="1"/>
  <c r="Y33" i="14"/>
  <c r="Y34" i="14" s="1"/>
  <c r="X33" i="14"/>
  <c r="X34" i="14" s="1"/>
  <c r="R33" i="14"/>
  <c r="R34" i="14" s="1"/>
  <c r="J33" i="14"/>
  <c r="J34" i="14" s="1"/>
  <c r="I33" i="14"/>
  <c r="I34" i="14" s="1"/>
  <c r="H33" i="14"/>
  <c r="H34" i="14" s="1"/>
  <c r="G33" i="14"/>
  <c r="G34" i="14" s="1"/>
  <c r="F33" i="14"/>
  <c r="F34" i="14" s="1"/>
  <c r="E33" i="14"/>
  <c r="E34" i="14" s="1"/>
  <c r="D33" i="14"/>
  <c r="D34" i="14" s="1"/>
  <c r="C33" i="14"/>
  <c r="C34" i="14" s="1"/>
  <c r="AZ29" i="14"/>
  <c r="AZ30" i="14" s="1"/>
  <c r="AY29" i="14"/>
  <c r="AY30" i="14" s="1"/>
  <c r="AX29" i="14"/>
  <c r="AX30" i="14" s="1"/>
  <c r="AK29" i="14"/>
  <c r="AJ29" i="14"/>
  <c r="AI29" i="14"/>
  <c r="AH29" i="14"/>
  <c r="AE29" i="14"/>
  <c r="AE30" i="14" s="1"/>
  <c r="AD29" i="14"/>
  <c r="AD30" i="14" s="1"/>
  <c r="AC29" i="14"/>
  <c r="AC30" i="14" s="1"/>
  <c r="AB29" i="14"/>
  <c r="AB30" i="14" s="1"/>
  <c r="AA29" i="14"/>
  <c r="AA30" i="14" s="1"/>
  <c r="Z29" i="14"/>
  <c r="Z30" i="14" s="1"/>
  <c r="Y29" i="14"/>
  <c r="Y30" i="14" s="1"/>
  <c r="X29" i="14"/>
  <c r="X30" i="14" s="1"/>
  <c r="R29" i="14"/>
  <c r="R30" i="14" s="1"/>
  <c r="J29" i="14"/>
  <c r="J30" i="14" s="1"/>
  <c r="I29" i="14"/>
  <c r="I30" i="14" s="1"/>
  <c r="H29" i="14"/>
  <c r="H30" i="14" s="1"/>
  <c r="G29" i="14"/>
  <c r="G30" i="14" s="1"/>
  <c r="F29" i="14"/>
  <c r="F30" i="14" s="1"/>
  <c r="E29" i="14"/>
  <c r="E30" i="14" s="1"/>
  <c r="D29" i="14"/>
  <c r="D30" i="14" s="1"/>
  <c r="C29" i="14"/>
  <c r="C30" i="14" s="1"/>
  <c r="AZ25" i="14"/>
  <c r="AZ26" i="14" s="1"/>
  <c r="AY25" i="14"/>
  <c r="AY26" i="14" s="1"/>
  <c r="AX25" i="14"/>
  <c r="AX26" i="14" s="1"/>
  <c r="AK25" i="14"/>
  <c r="AJ25" i="14"/>
  <c r="AI25" i="14"/>
  <c r="AH25" i="14"/>
  <c r="AE25" i="14"/>
  <c r="AE26" i="14" s="1"/>
  <c r="AD25" i="14"/>
  <c r="AD26" i="14" s="1"/>
  <c r="AC25" i="14"/>
  <c r="AC26" i="14" s="1"/>
  <c r="AB25" i="14"/>
  <c r="AB26" i="14" s="1"/>
  <c r="AA25" i="14"/>
  <c r="AA26" i="14" s="1"/>
  <c r="Z25" i="14"/>
  <c r="Z26" i="14" s="1"/>
  <c r="Y25" i="14"/>
  <c r="Y26" i="14" s="1"/>
  <c r="X25" i="14"/>
  <c r="X26" i="14" s="1"/>
  <c r="R25" i="14"/>
  <c r="R26" i="14" s="1"/>
  <c r="J25" i="14"/>
  <c r="J26" i="14" s="1"/>
  <c r="I25" i="14"/>
  <c r="I26" i="14" s="1"/>
  <c r="H25" i="14"/>
  <c r="H26" i="14" s="1"/>
  <c r="G25" i="14"/>
  <c r="G26" i="14" s="1"/>
  <c r="F25" i="14"/>
  <c r="F26" i="14" s="1"/>
  <c r="E25" i="14"/>
  <c r="E26" i="14" s="1"/>
  <c r="D25" i="14"/>
  <c r="D26" i="14" s="1"/>
  <c r="C25" i="14"/>
  <c r="C26" i="14" s="1"/>
  <c r="AZ21" i="14"/>
  <c r="AZ22" i="14" s="1"/>
  <c r="AY21" i="14"/>
  <c r="AY22" i="14" s="1"/>
  <c r="AX21" i="14"/>
  <c r="AX22" i="14" s="1"/>
  <c r="AK21" i="14"/>
  <c r="AJ21" i="14"/>
  <c r="AI21" i="14"/>
  <c r="AH21" i="14"/>
  <c r="AE21" i="14"/>
  <c r="AE22" i="14" s="1"/>
  <c r="AD21" i="14"/>
  <c r="AD22" i="14" s="1"/>
  <c r="AC21" i="14"/>
  <c r="AC22" i="14" s="1"/>
  <c r="AB21" i="14"/>
  <c r="AB22" i="14" s="1"/>
  <c r="AA21" i="14"/>
  <c r="AA22" i="14" s="1"/>
  <c r="Z21" i="14"/>
  <c r="Z22" i="14" s="1"/>
  <c r="Y21" i="14"/>
  <c r="Y22" i="14" s="1"/>
  <c r="X21" i="14"/>
  <c r="X22" i="14" s="1"/>
  <c r="R21" i="14"/>
  <c r="R22" i="14" s="1"/>
  <c r="J21" i="14"/>
  <c r="J22" i="14" s="1"/>
  <c r="I21" i="14"/>
  <c r="I22" i="14" s="1"/>
  <c r="H21" i="14"/>
  <c r="H22" i="14" s="1"/>
  <c r="G21" i="14"/>
  <c r="G22" i="14" s="1"/>
  <c r="F21" i="14"/>
  <c r="F22" i="14" s="1"/>
  <c r="E21" i="14"/>
  <c r="E22" i="14" s="1"/>
  <c r="D21" i="14"/>
  <c r="D22" i="14" s="1"/>
  <c r="C21" i="14"/>
  <c r="C22" i="14" s="1"/>
  <c r="AZ17" i="14"/>
  <c r="AZ18" i="14" s="1"/>
  <c r="AY17" i="14"/>
  <c r="AY18" i="14" s="1"/>
  <c r="AX17" i="14"/>
  <c r="AX18" i="14" s="1"/>
  <c r="AK17" i="14"/>
  <c r="AJ17" i="14"/>
  <c r="AI17" i="14"/>
  <c r="AH17" i="14"/>
  <c r="AE17" i="14"/>
  <c r="AE18" i="14" s="1"/>
  <c r="AD17" i="14"/>
  <c r="AD18" i="14" s="1"/>
  <c r="AC17" i="14"/>
  <c r="AC18" i="14" s="1"/>
  <c r="AB17" i="14"/>
  <c r="AB18" i="14" s="1"/>
  <c r="AA17" i="14"/>
  <c r="AA18" i="14" s="1"/>
  <c r="Z17" i="14"/>
  <c r="Z18" i="14" s="1"/>
  <c r="Y17" i="14"/>
  <c r="Y18" i="14" s="1"/>
  <c r="X17" i="14"/>
  <c r="X18" i="14" s="1"/>
  <c r="R17" i="14"/>
  <c r="R18" i="14" s="1"/>
  <c r="J17" i="14"/>
  <c r="J18" i="14" s="1"/>
  <c r="I17" i="14"/>
  <c r="I18" i="14" s="1"/>
  <c r="H17" i="14"/>
  <c r="H18" i="14" s="1"/>
  <c r="G17" i="14"/>
  <c r="G18" i="14" s="1"/>
  <c r="F17" i="14"/>
  <c r="F18" i="14" s="1"/>
  <c r="E17" i="14"/>
  <c r="E18" i="14" s="1"/>
  <c r="D17" i="14"/>
  <c r="D18" i="14" s="1"/>
  <c r="C17" i="14"/>
  <c r="C18" i="14" s="1"/>
  <c r="AZ13" i="14"/>
  <c r="AZ14" i="14" s="1"/>
  <c r="AY13" i="14"/>
  <c r="AY14" i="14" s="1"/>
  <c r="AX13" i="14"/>
  <c r="AX14" i="14" s="1"/>
  <c r="AK13" i="14"/>
  <c r="AJ13" i="14"/>
  <c r="AI13" i="14"/>
  <c r="AH13" i="14"/>
  <c r="AE13" i="14"/>
  <c r="AE14" i="14" s="1"/>
  <c r="AD13" i="14"/>
  <c r="AD14" i="14" s="1"/>
  <c r="AC13" i="14"/>
  <c r="AC14" i="14" s="1"/>
  <c r="AB13" i="14"/>
  <c r="AB14" i="14" s="1"/>
  <c r="AA13" i="14"/>
  <c r="AA14" i="14" s="1"/>
  <c r="Z13" i="14"/>
  <c r="Z14" i="14" s="1"/>
  <c r="Y13" i="14"/>
  <c r="Y14" i="14" s="1"/>
  <c r="X13" i="14"/>
  <c r="X14" i="14" s="1"/>
  <c r="R13" i="14"/>
  <c r="R14" i="14" s="1"/>
  <c r="J13" i="14"/>
  <c r="J14" i="14" s="1"/>
  <c r="I13" i="14"/>
  <c r="I14" i="14" s="1"/>
  <c r="H13" i="14"/>
  <c r="H14" i="14" s="1"/>
  <c r="G13" i="14"/>
  <c r="G14" i="14" s="1"/>
  <c r="F13" i="14"/>
  <c r="F14" i="14" s="1"/>
  <c r="E13" i="14"/>
  <c r="E14" i="14" s="1"/>
  <c r="D13" i="14"/>
  <c r="D14" i="14" s="1"/>
  <c r="C13" i="14"/>
  <c r="C14" i="14" s="1"/>
  <c r="AZ9" i="14"/>
  <c r="AZ10" i="14" s="1"/>
  <c r="AY9" i="14"/>
  <c r="AY10" i="14" s="1"/>
  <c r="AX9" i="14"/>
  <c r="AX10" i="14" s="1"/>
  <c r="AK9" i="14"/>
  <c r="AJ9" i="14"/>
  <c r="AI9" i="14"/>
  <c r="AH9" i="14"/>
  <c r="AE9" i="14"/>
  <c r="AE10" i="14" s="1"/>
  <c r="AD9" i="14"/>
  <c r="AD10" i="14" s="1"/>
  <c r="AC9" i="14"/>
  <c r="AC10" i="14" s="1"/>
  <c r="AB9" i="14"/>
  <c r="AB10" i="14" s="1"/>
  <c r="AA9" i="14"/>
  <c r="AA10" i="14" s="1"/>
  <c r="Z9" i="14"/>
  <c r="Z10" i="14" s="1"/>
  <c r="Y9" i="14"/>
  <c r="Y10" i="14" s="1"/>
  <c r="X9" i="14"/>
  <c r="X10" i="14" s="1"/>
  <c r="R9" i="14"/>
  <c r="R10" i="14" s="1"/>
  <c r="J9" i="14"/>
  <c r="J10" i="14" s="1"/>
  <c r="I9" i="14"/>
  <c r="I10" i="14" s="1"/>
  <c r="H9" i="14"/>
  <c r="H10" i="14" s="1"/>
  <c r="G9" i="14"/>
  <c r="G10" i="14" s="1"/>
  <c r="F9" i="14"/>
  <c r="F10" i="14" s="1"/>
  <c r="E9" i="14"/>
  <c r="E10" i="14" s="1"/>
  <c r="D9" i="14"/>
  <c r="D10" i="14" s="1"/>
  <c r="C9" i="14"/>
  <c r="C10" i="14" s="1"/>
  <c r="AZ6" i="14"/>
  <c r="AX6" i="14"/>
  <c r="AK5" i="14"/>
  <c r="AJ5" i="14"/>
  <c r="AI5" i="14"/>
  <c r="AH5" i="14"/>
  <c r="AD6" i="14"/>
  <c r="J6" i="14"/>
  <c r="H6" i="14"/>
  <c r="G6" i="14"/>
  <c r="E6" i="14"/>
  <c r="BA125" i="12"/>
  <c r="BA126" i="12" s="1"/>
  <c r="AZ125" i="12"/>
  <c r="AZ126" i="12" s="1"/>
  <c r="AY125" i="12"/>
  <c r="AY126" i="12" s="1"/>
  <c r="BA121" i="12"/>
  <c r="BA122" i="12" s="1"/>
  <c r="AZ121" i="12"/>
  <c r="AZ122" i="12" s="1"/>
  <c r="AY121" i="12"/>
  <c r="AY122" i="12" s="1"/>
  <c r="BA117" i="12"/>
  <c r="AZ117" i="12"/>
  <c r="AZ118" i="12" s="1"/>
  <c r="AY117" i="12"/>
  <c r="AY118" i="12" s="1"/>
  <c r="BA113" i="12"/>
  <c r="AZ113" i="12"/>
  <c r="AZ114" i="12" s="1"/>
  <c r="AY113" i="12"/>
  <c r="AY114" i="12" s="1"/>
  <c r="BA109" i="12"/>
  <c r="BA110" i="12" s="1"/>
  <c r="AZ109" i="12"/>
  <c r="AZ110" i="12" s="1"/>
  <c r="AY109" i="12"/>
  <c r="AY110" i="12" s="1"/>
  <c r="BA105" i="12"/>
  <c r="BA106" i="12" s="1"/>
  <c r="AZ105" i="12"/>
  <c r="AY105" i="12"/>
  <c r="AY106" i="12" s="1"/>
  <c r="BA101" i="12"/>
  <c r="BA102" i="12" s="1"/>
  <c r="AZ101" i="12"/>
  <c r="AZ102" i="12" s="1"/>
  <c r="AY101" i="12"/>
  <c r="AY102" i="12" s="1"/>
  <c r="BA97" i="12"/>
  <c r="BA98" i="12" s="1"/>
  <c r="AZ97" i="12"/>
  <c r="AZ98" i="12" s="1"/>
  <c r="AY97" i="12"/>
  <c r="AY98" i="12" s="1"/>
  <c r="BA93" i="12"/>
  <c r="AZ93" i="12"/>
  <c r="AZ94" i="12" s="1"/>
  <c r="AY93" i="12"/>
  <c r="AY94" i="12" s="1"/>
  <c r="BA89" i="12"/>
  <c r="BA90" i="12" s="1"/>
  <c r="AZ89" i="12"/>
  <c r="AZ90" i="12" s="1"/>
  <c r="AY89" i="12"/>
  <c r="AY90" i="12" s="1"/>
  <c r="BA85" i="12"/>
  <c r="BA86" i="12" s="1"/>
  <c r="AZ85" i="12"/>
  <c r="AZ86" i="12" s="1"/>
  <c r="AY85" i="12"/>
  <c r="AY86" i="12" s="1"/>
  <c r="BA81" i="12"/>
  <c r="BA82" i="12" s="1"/>
  <c r="AZ81" i="12"/>
  <c r="AZ82" i="12" s="1"/>
  <c r="AY81" i="12"/>
  <c r="AY82" i="12" s="1"/>
  <c r="BA77" i="12"/>
  <c r="BA78" i="12" s="1"/>
  <c r="AZ77" i="12"/>
  <c r="AZ78" i="12" s="1"/>
  <c r="AY77" i="12"/>
  <c r="AY78" i="12" s="1"/>
  <c r="BA73" i="12"/>
  <c r="BA74" i="12" s="1"/>
  <c r="AZ73" i="12"/>
  <c r="AY73" i="12"/>
  <c r="AY74" i="12" s="1"/>
  <c r="BA69" i="12"/>
  <c r="BA70" i="12" s="1"/>
  <c r="AZ69" i="12"/>
  <c r="AZ70" i="12" s="1"/>
  <c r="AY69" i="12"/>
  <c r="AY70" i="12" s="1"/>
  <c r="BA65" i="12"/>
  <c r="BA66" i="12" s="1"/>
  <c r="AZ65" i="12"/>
  <c r="AZ66" i="12" s="1"/>
  <c r="AY65" i="12"/>
  <c r="AY66" i="12" s="1"/>
  <c r="BA61" i="12"/>
  <c r="BA62" i="12" s="1"/>
  <c r="AZ61" i="12"/>
  <c r="AZ62" i="12" s="1"/>
  <c r="AY61" i="12"/>
  <c r="AY62" i="12" s="1"/>
  <c r="BA57" i="12"/>
  <c r="BA58" i="12" s="1"/>
  <c r="AZ57" i="12"/>
  <c r="AZ58" i="12" s="1"/>
  <c r="AY57" i="12"/>
  <c r="AY58" i="12" s="1"/>
  <c r="BA53" i="12"/>
  <c r="BA54" i="12" s="1"/>
  <c r="AZ53" i="12"/>
  <c r="AZ54" i="12" s="1"/>
  <c r="AY53" i="12"/>
  <c r="AY54" i="12" s="1"/>
  <c r="BA49" i="12"/>
  <c r="BA50" i="12" s="1"/>
  <c r="AZ49" i="12"/>
  <c r="AZ50" i="12" s="1"/>
  <c r="AY49" i="12"/>
  <c r="AY50" i="12" s="1"/>
  <c r="BA45" i="12"/>
  <c r="AZ45" i="12"/>
  <c r="AZ46" i="12" s="1"/>
  <c r="AY45" i="12"/>
  <c r="AY46" i="12" s="1"/>
  <c r="BA41" i="12"/>
  <c r="BA42" i="12" s="1"/>
  <c r="AZ41" i="12"/>
  <c r="AZ42" i="12" s="1"/>
  <c r="AY41" i="12"/>
  <c r="AY42" i="12" s="1"/>
  <c r="BA37" i="12"/>
  <c r="BA38" i="12" s="1"/>
  <c r="AZ37" i="12"/>
  <c r="AZ38" i="12" s="1"/>
  <c r="AY37" i="12"/>
  <c r="AY38" i="12" s="1"/>
  <c r="BA33" i="12"/>
  <c r="BA34" i="12" s="1"/>
  <c r="AZ33" i="12"/>
  <c r="AZ34" i="12" s="1"/>
  <c r="AY33" i="12"/>
  <c r="AY34" i="12" s="1"/>
  <c r="BA29" i="12"/>
  <c r="BA30" i="12" s="1"/>
  <c r="AZ29" i="12"/>
  <c r="AZ30" i="12" s="1"/>
  <c r="AY29" i="12"/>
  <c r="AY30" i="12" s="1"/>
  <c r="BA25" i="12"/>
  <c r="AZ25" i="12"/>
  <c r="AZ26" i="12" s="1"/>
  <c r="AY25" i="12"/>
  <c r="AY26" i="12" s="1"/>
  <c r="BA21" i="12"/>
  <c r="BA22" i="12" s="1"/>
  <c r="AZ21" i="12"/>
  <c r="AZ22" i="12" s="1"/>
  <c r="AY21" i="12"/>
  <c r="AY22" i="12" s="1"/>
  <c r="BA17" i="12"/>
  <c r="BA18" i="12" s="1"/>
  <c r="AZ17" i="12"/>
  <c r="AZ18" i="12" s="1"/>
  <c r="AY17" i="12"/>
  <c r="AY18" i="12" s="1"/>
  <c r="BA46" i="12"/>
  <c r="BA26" i="12"/>
  <c r="AY13" i="12"/>
  <c r="BA13" i="12"/>
  <c r="BA14" i="12" s="1"/>
  <c r="AZ13" i="12"/>
  <c r="AZ14" i="12" s="1"/>
  <c r="BA9" i="12"/>
  <c r="BA10" i="12" s="1"/>
  <c r="AZ9" i="12"/>
  <c r="AZ10" i="12" s="1"/>
  <c r="AY9" i="12"/>
  <c r="AY10" i="12" s="1"/>
  <c r="BA118" i="12"/>
  <c r="BA114" i="12"/>
  <c r="AZ106" i="12"/>
  <c r="BA94" i="12"/>
  <c r="AZ74" i="12"/>
  <c r="AY14" i="12"/>
  <c r="BA6" i="12"/>
  <c r="AZ6" i="12"/>
  <c r="AY6" i="12"/>
  <c r="AF5" i="12"/>
  <c r="AF6" i="12" s="1"/>
  <c r="AE5" i="12"/>
  <c r="AD5" i="12"/>
  <c r="AD6" i="12" s="1"/>
  <c r="AC5" i="12"/>
  <c r="AC128" i="12" s="1"/>
  <c r="AB5" i="12"/>
  <c r="AB6" i="12" s="1"/>
  <c r="AA5" i="12"/>
  <c r="AA6" i="12" s="1"/>
  <c r="Z5" i="12"/>
  <c r="Z6" i="12" s="1"/>
  <c r="Y5" i="12"/>
  <c r="Y6" i="12" s="1"/>
  <c r="R5" i="12"/>
  <c r="R6" i="12" s="1"/>
  <c r="J5" i="12"/>
  <c r="I5" i="12"/>
  <c r="I6" i="12" s="1"/>
  <c r="H5" i="12"/>
  <c r="H6" i="12" s="1"/>
  <c r="G5" i="12"/>
  <c r="F5" i="12"/>
  <c r="E5" i="12"/>
  <c r="E6" i="12" s="1"/>
  <c r="D5" i="12"/>
  <c r="D6" i="12" s="1"/>
  <c r="C5" i="12"/>
  <c r="C6" i="12" s="1"/>
  <c r="AU128" i="12"/>
  <c r="AQ128" i="12"/>
  <c r="AP128" i="12"/>
  <c r="U128" i="12"/>
  <c r="T128" i="12"/>
  <c r="AL125" i="12"/>
  <c r="AK125" i="12"/>
  <c r="AJ125" i="12"/>
  <c r="AI125" i="12"/>
  <c r="AF125" i="12"/>
  <c r="AF126" i="12" s="1"/>
  <c r="AE125" i="12"/>
  <c r="AE126" i="12" s="1"/>
  <c r="AD125" i="12"/>
  <c r="AD126" i="12" s="1"/>
  <c r="AC125" i="12"/>
  <c r="AC126" i="12" s="1"/>
  <c r="AB125" i="12"/>
  <c r="AB126" i="12" s="1"/>
  <c r="AA125" i="12"/>
  <c r="AA126" i="12" s="1"/>
  <c r="Z125" i="12"/>
  <c r="Z126" i="12" s="1"/>
  <c r="Y125" i="12"/>
  <c r="Y126" i="12" s="1"/>
  <c r="R125" i="12"/>
  <c r="R126" i="12" s="1"/>
  <c r="J125" i="12"/>
  <c r="J126" i="12" s="1"/>
  <c r="I125" i="12"/>
  <c r="I126" i="12" s="1"/>
  <c r="H125" i="12"/>
  <c r="H126" i="12" s="1"/>
  <c r="G125" i="12"/>
  <c r="G126" i="12" s="1"/>
  <c r="F125" i="12"/>
  <c r="F126" i="12" s="1"/>
  <c r="E125" i="12"/>
  <c r="E126" i="12" s="1"/>
  <c r="D125" i="12"/>
  <c r="D126" i="12" s="1"/>
  <c r="C125" i="12"/>
  <c r="C126" i="12" s="1"/>
  <c r="AL121" i="12"/>
  <c r="AK121" i="12"/>
  <c r="AJ121" i="12"/>
  <c r="AI121" i="12"/>
  <c r="AF121" i="12"/>
  <c r="AF122" i="12" s="1"/>
  <c r="AE121" i="12"/>
  <c r="AE122" i="12" s="1"/>
  <c r="AD121" i="12"/>
  <c r="AD122" i="12" s="1"/>
  <c r="AC121" i="12"/>
  <c r="AC122" i="12" s="1"/>
  <c r="AB121" i="12"/>
  <c r="AB122" i="12" s="1"/>
  <c r="AA121" i="12"/>
  <c r="AA122" i="12" s="1"/>
  <c r="Z121" i="12"/>
  <c r="Z122" i="12" s="1"/>
  <c r="Y121" i="12"/>
  <c r="Y122" i="12" s="1"/>
  <c r="R121" i="12"/>
  <c r="R122" i="12" s="1"/>
  <c r="J121" i="12"/>
  <c r="J122" i="12" s="1"/>
  <c r="I121" i="12"/>
  <c r="I122" i="12" s="1"/>
  <c r="H121" i="12"/>
  <c r="H122" i="12" s="1"/>
  <c r="G121" i="12"/>
  <c r="G122" i="12" s="1"/>
  <c r="F121" i="12"/>
  <c r="F122" i="12" s="1"/>
  <c r="E121" i="12"/>
  <c r="E122" i="12" s="1"/>
  <c r="D121" i="12"/>
  <c r="D122" i="12" s="1"/>
  <c r="C121" i="12"/>
  <c r="C122" i="12" s="1"/>
  <c r="AL117" i="12"/>
  <c r="AK117" i="12"/>
  <c r="AJ117" i="12"/>
  <c r="AI117" i="12"/>
  <c r="AF117" i="12"/>
  <c r="AF118" i="12" s="1"/>
  <c r="AE117" i="12"/>
  <c r="AE118" i="12" s="1"/>
  <c r="AD117" i="12"/>
  <c r="AD118" i="12" s="1"/>
  <c r="AC117" i="12"/>
  <c r="AC118" i="12" s="1"/>
  <c r="AB117" i="12"/>
  <c r="AB118" i="12" s="1"/>
  <c r="AA117" i="12"/>
  <c r="AA118" i="12" s="1"/>
  <c r="Z117" i="12"/>
  <c r="Z118" i="12" s="1"/>
  <c r="Y117" i="12"/>
  <c r="Y118" i="12" s="1"/>
  <c r="R117" i="12"/>
  <c r="R118" i="12" s="1"/>
  <c r="J117" i="12"/>
  <c r="J118" i="12" s="1"/>
  <c r="I117" i="12"/>
  <c r="I118" i="12" s="1"/>
  <c r="H117" i="12"/>
  <c r="H118" i="12" s="1"/>
  <c r="G117" i="12"/>
  <c r="G118" i="12" s="1"/>
  <c r="F117" i="12"/>
  <c r="F118" i="12" s="1"/>
  <c r="E117" i="12"/>
  <c r="E118" i="12" s="1"/>
  <c r="D117" i="12"/>
  <c r="D118" i="12" s="1"/>
  <c r="C117" i="12"/>
  <c r="C118" i="12" s="1"/>
  <c r="AL113" i="12"/>
  <c r="AK113" i="12"/>
  <c r="AJ113" i="12"/>
  <c r="AI113" i="12"/>
  <c r="AF113" i="12"/>
  <c r="AF114" i="12" s="1"/>
  <c r="AE113" i="12"/>
  <c r="AE114" i="12" s="1"/>
  <c r="AD113" i="12"/>
  <c r="AD114" i="12" s="1"/>
  <c r="AC113" i="12"/>
  <c r="AC114" i="12" s="1"/>
  <c r="AB113" i="12"/>
  <c r="AB114" i="12" s="1"/>
  <c r="AA113" i="12"/>
  <c r="AA114" i="12" s="1"/>
  <c r="Z113" i="12"/>
  <c r="Z114" i="12" s="1"/>
  <c r="Y113" i="12"/>
  <c r="Y114" i="12" s="1"/>
  <c r="R113" i="12"/>
  <c r="R114" i="12" s="1"/>
  <c r="J113" i="12"/>
  <c r="J114" i="12" s="1"/>
  <c r="I113" i="12"/>
  <c r="I114" i="12" s="1"/>
  <c r="H113" i="12"/>
  <c r="H114" i="12" s="1"/>
  <c r="G113" i="12"/>
  <c r="G114" i="12" s="1"/>
  <c r="F113" i="12"/>
  <c r="F114" i="12" s="1"/>
  <c r="E113" i="12"/>
  <c r="E114" i="12" s="1"/>
  <c r="D113" i="12"/>
  <c r="D114" i="12" s="1"/>
  <c r="C113" i="12"/>
  <c r="C114" i="12" s="1"/>
  <c r="AL109" i="12"/>
  <c r="AK109" i="12"/>
  <c r="AJ109" i="12"/>
  <c r="AI109" i="12"/>
  <c r="AF109" i="12"/>
  <c r="AF110" i="12" s="1"/>
  <c r="AE109" i="12"/>
  <c r="AE110" i="12" s="1"/>
  <c r="AD109" i="12"/>
  <c r="AD110" i="12" s="1"/>
  <c r="AC109" i="12"/>
  <c r="AC110" i="12" s="1"/>
  <c r="AB109" i="12"/>
  <c r="AB110" i="12" s="1"/>
  <c r="AA109" i="12"/>
  <c r="AA110" i="12" s="1"/>
  <c r="Z109" i="12"/>
  <c r="Z110" i="12" s="1"/>
  <c r="Y109" i="12"/>
  <c r="Y110" i="12" s="1"/>
  <c r="R109" i="12"/>
  <c r="R110" i="12" s="1"/>
  <c r="J109" i="12"/>
  <c r="J110" i="12" s="1"/>
  <c r="I109" i="12"/>
  <c r="I110" i="12" s="1"/>
  <c r="H109" i="12"/>
  <c r="H110" i="12" s="1"/>
  <c r="G109" i="12"/>
  <c r="G110" i="12" s="1"/>
  <c r="F109" i="12"/>
  <c r="F110" i="12" s="1"/>
  <c r="E109" i="12"/>
  <c r="E110" i="12" s="1"/>
  <c r="D109" i="12"/>
  <c r="D110" i="12" s="1"/>
  <c r="C109" i="12"/>
  <c r="C110" i="12" s="1"/>
  <c r="AL105" i="12"/>
  <c r="AK105" i="12"/>
  <c r="AJ105" i="12"/>
  <c r="AI105" i="12"/>
  <c r="AF105" i="12"/>
  <c r="AF106" i="12" s="1"/>
  <c r="AE105" i="12"/>
  <c r="AE106" i="12" s="1"/>
  <c r="AD105" i="12"/>
  <c r="AD106" i="12" s="1"/>
  <c r="AC105" i="12"/>
  <c r="AC106" i="12" s="1"/>
  <c r="AB105" i="12"/>
  <c r="AB106" i="12" s="1"/>
  <c r="AA105" i="12"/>
  <c r="AA106" i="12" s="1"/>
  <c r="Z105" i="12"/>
  <c r="Z106" i="12" s="1"/>
  <c r="Y105" i="12"/>
  <c r="Y106" i="12" s="1"/>
  <c r="R105" i="12"/>
  <c r="R106" i="12" s="1"/>
  <c r="J105" i="12"/>
  <c r="J106" i="12" s="1"/>
  <c r="I105" i="12"/>
  <c r="I106" i="12" s="1"/>
  <c r="H105" i="12"/>
  <c r="H106" i="12" s="1"/>
  <c r="G105" i="12"/>
  <c r="G106" i="12" s="1"/>
  <c r="F105" i="12"/>
  <c r="F106" i="12" s="1"/>
  <c r="E105" i="12"/>
  <c r="E106" i="12" s="1"/>
  <c r="D105" i="12"/>
  <c r="D106" i="12" s="1"/>
  <c r="C105" i="12"/>
  <c r="C106" i="12" s="1"/>
  <c r="AL101" i="12"/>
  <c r="AK101" i="12"/>
  <c r="AJ101" i="12"/>
  <c r="AI101" i="12"/>
  <c r="AF101" i="12"/>
  <c r="AF102" i="12" s="1"/>
  <c r="AE101" i="12"/>
  <c r="AE102" i="12" s="1"/>
  <c r="AD101" i="12"/>
  <c r="AD102" i="12" s="1"/>
  <c r="AC101" i="12"/>
  <c r="AC102" i="12" s="1"/>
  <c r="AB101" i="12"/>
  <c r="AB102" i="12" s="1"/>
  <c r="AA101" i="12"/>
  <c r="AA102" i="12" s="1"/>
  <c r="Z101" i="12"/>
  <c r="Z102" i="12" s="1"/>
  <c r="Y101" i="12"/>
  <c r="Y102" i="12" s="1"/>
  <c r="R101" i="12"/>
  <c r="R102" i="12" s="1"/>
  <c r="J101" i="12"/>
  <c r="J102" i="12" s="1"/>
  <c r="I101" i="12"/>
  <c r="I102" i="12" s="1"/>
  <c r="H101" i="12"/>
  <c r="H102" i="12" s="1"/>
  <c r="G101" i="12"/>
  <c r="G102" i="12" s="1"/>
  <c r="F101" i="12"/>
  <c r="F102" i="12" s="1"/>
  <c r="E101" i="12"/>
  <c r="E102" i="12" s="1"/>
  <c r="D101" i="12"/>
  <c r="D102" i="12" s="1"/>
  <c r="C101" i="12"/>
  <c r="C102" i="12" s="1"/>
  <c r="AL97" i="12"/>
  <c r="AK97" i="12"/>
  <c r="AJ97" i="12"/>
  <c r="AI97" i="12"/>
  <c r="AF97" i="12"/>
  <c r="AF98" i="12" s="1"/>
  <c r="AE97" i="12"/>
  <c r="AE98" i="12" s="1"/>
  <c r="AD97" i="12"/>
  <c r="AD98" i="12" s="1"/>
  <c r="AC97" i="12"/>
  <c r="AC98" i="12" s="1"/>
  <c r="AB97" i="12"/>
  <c r="AB98" i="12" s="1"/>
  <c r="AA97" i="12"/>
  <c r="AA98" i="12" s="1"/>
  <c r="Z97" i="12"/>
  <c r="Z98" i="12" s="1"/>
  <c r="Y97" i="12"/>
  <c r="Y98" i="12" s="1"/>
  <c r="R97" i="12"/>
  <c r="R98" i="12" s="1"/>
  <c r="J97" i="12"/>
  <c r="J98" i="12" s="1"/>
  <c r="I97" i="12"/>
  <c r="I98" i="12" s="1"/>
  <c r="H97" i="12"/>
  <c r="H98" i="12" s="1"/>
  <c r="G97" i="12"/>
  <c r="G98" i="12" s="1"/>
  <c r="F97" i="12"/>
  <c r="F98" i="12" s="1"/>
  <c r="E97" i="12"/>
  <c r="E98" i="12" s="1"/>
  <c r="D97" i="12"/>
  <c r="D98" i="12" s="1"/>
  <c r="C97" i="12"/>
  <c r="C98" i="12" s="1"/>
  <c r="AL93" i="12"/>
  <c r="AK93" i="12"/>
  <c r="AJ93" i="12"/>
  <c r="AI93" i="12"/>
  <c r="AF93" i="12"/>
  <c r="AF94" i="12" s="1"/>
  <c r="AE93" i="12"/>
  <c r="AE94" i="12" s="1"/>
  <c r="AD93" i="12"/>
  <c r="AD94" i="12" s="1"/>
  <c r="AC93" i="12"/>
  <c r="AC94" i="12" s="1"/>
  <c r="AB93" i="12"/>
  <c r="AB94" i="12" s="1"/>
  <c r="AA93" i="12"/>
  <c r="AA94" i="12" s="1"/>
  <c r="Z93" i="12"/>
  <c r="Z94" i="12" s="1"/>
  <c r="Y93" i="12"/>
  <c r="Y94" i="12" s="1"/>
  <c r="R93" i="12"/>
  <c r="R94" i="12" s="1"/>
  <c r="J93" i="12"/>
  <c r="J94" i="12" s="1"/>
  <c r="I93" i="12"/>
  <c r="I94" i="12" s="1"/>
  <c r="H93" i="12"/>
  <c r="H94" i="12" s="1"/>
  <c r="G93" i="12"/>
  <c r="G94" i="12" s="1"/>
  <c r="F93" i="12"/>
  <c r="F94" i="12" s="1"/>
  <c r="E93" i="12"/>
  <c r="E94" i="12" s="1"/>
  <c r="D93" i="12"/>
  <c r="D94" i="12" s="1"/>
  <c r="C93" i="12"/>
  <c r="C94" i="12" s="1"/>
  <c r="AL89" i="12"/>
  <c r="AK89" i="12"/>
  <c r="AJ89" i="12"/>
  <c r="AI89" i="12"/>
  <c r="AF89" i="12"/>
  <c r="AF90" i="12" s="1"/>
  <c r="AE89" i="12"/>
  <c r="AE90" i="12" s="1"/>
  <c r="AD89" i="12"/>
  <c r="AD90" i="12" s="1"/>
  <c r="AC89" i="12"/>
  <c r="AC90" i="12" s="1"/>
  <c r="AB89" i="12"/>
  <c r="AB90" i="12" s="1"/>
  <c r="AA89" i="12"/>
  <c r="AA90" i="12" s="1"/>
  <c r="Z89" i="12"/>
  <c r="Z90" i="12" s="1"/>
  <c r="Y89" i="12"/>
  <c r="Y90" i="12" s="1"/>
  <c r="R89" i="12"/>
  <c r="R90" i="12" s="1"/>
  <c r="J89" i="12"/>
  <c r="J90" i="12" s="1"/>
  <c r="I89" i="12"/>
  <c r="I90" i="12" s="1"/>
  <c r="H89" i="12"/>
  <c r="H90" i="12" s="1"/>
  <c r="G89" i="12"/>
  <c r="G90" i="12" s="1"/>
  <c r="F89" i="12"/>
  <c r="F90" i="12" s="1"/>
  <c r="E89" i="12"/>
  <c r="E90" i="12" s="1"/>
  <c r="D89" i="12"/>
  <c r="D90" i="12" s="1"/>
  <c r="C89" i="12"/>
  <c r="C90" i="12" s="1"/>
  <c r="AL85" i="12"/>
  <c r="AK85" i="12"/>
  <c r="AJ85" i="12"/>
  <c r="AI85" i="12"/>
  <c r="AF85" i="12"/>
  <c r="AF86" i="12" s="1"/>
  <c r="AE85" i="12"/>
  <c r="AE86" i="12" s="1"/>
  <c r="AD85" i="12"/>
  <c r="AD86" i="12" s="1"/>
  <c r="AC85" i="12"/>
  <c r="AC86" i="12" s="1"/>
  <c r="AB85" i="12"/>
  <c r="AB86" i="12" s="1"/>
  <c r="AA85" i="12"/>
  <c r="AA86" i="12" s="1"/>
  <c r="Z85" i="12"/>
  <c r="Z86" i="12" s="1"/>
  <c r="Y85" i="12"/>
  <c r="Y86" i="12" s="1"/>
  <c r="R85" i="12"/>
  <c r="R86" i="12" s="1"/>
  <c r="J85" i="12"/>
  <c r="J86" i="12" s="1"/>
  <c r="I85" i="12"/>
  <c r="I86" i="12" s="1"/>
  <c r="H85" i="12"/>
  <c r="H86" i="12" s="1"/>
  <c r="G85" i="12"/>
  <c r="G86" i="12" s="1"/>
  <c r="F85" i="12"/>
  <c r="F86" i="12" s="1"/>
  <c r="E85" i="12"/>
  <c r="E86" i="12" s="1"/>
  <c r="D85" i="12"/>
  <c r="D86" i="12" s="1"/>
  <c r="C85" i="12"/>
  <c r="C86" i="12" s="1"/>
  <c r="AL81" i="12"/>
  <c r="AK81" i="12"/>
  <c r="AJ81" i="12"/>
  <c r="AI81" i="12"/>
  <c r="AF81" i="12"/>
  <c r="AF82" i="12" s="1"/>
  <c r="AE81" i="12"/>
  <c r="AE82" i="12" s="1"/>
  <c r="AD81" i="12"/>
  <c r="AD82" i="12" s="1"/>
  <c r="AC81" i="12"/>
  <c r="AC82" i="12" s="1"/>
  <c r="AB81" i="12"/>
  <c r="AB82" i="12" s="1"/>
  <c r="AA81" i="12"/>
  <c r="AA82" i="12" s="1"/>
  <c r="Z81" i="12"/>
  <c r="Z82" i="12" s="1"/>
  <c r="Y81" i="12"/>
  <c r="Y82" i="12" s="1"/>
  <c r="R81" i="12"/>
  <c r="R82" i="12" s="1"/>
  <c r="J81" i="12"/>
  <c r="J82" i="12" s="1"/>
  <c r="I81" i="12"/>
  <c r="I82" i="12" s="1"/>
  <c r="H81" i="12"/>
  <c r="H82" i="12" s="1"/>
  <c r="G81" i="12"/>
  <c r="G82" i="12" s="1"/>
  <c r="F81" i="12"/>
  <c r="F82" i="12" s="1"/>
  <c r="E81" i="12"/>
  <c r="E82" i="12" s="1"/>
  <c r="D81" i="12"/>
  <c r="D82" i="12" s="1"/>
  <c r="C81" i="12"/>
  <c r="C82" i="12" s="1"/>
  <c r="AL77" i="12"/>
  <c r="AK77" i="12"/>
  <c r="AJ77" i="12"/>
  <c r="AI77" i="12"/>
  <c r="AF77" i="12"/>
  <c r="AF78" i="12" s="1"/>
  <c r="AE77" i="12"/>
  <c r="AE78" i="12" s="1"/>
  <c r="AD77" i="12"/>
  <c r="AD78" i="12" s="1"/>
  <c r="AC77" i="12"/>
  <c r="AC78" i="12" s="1"/>
  <c r="AB77" i="12"/>
  <c r="AB78" i="12" s="1"/>
  <c r="AA77" i="12"/>
  <c r="AA78" i="12" s="1"/>
  <c r="Z77" i="12"/>
  <c r="Z78" i="12" s="1"/>
  <c r="Y77" i="12"/>
  <c r="Y78" i="12" s="1"/>
  <c r="R77" i="12"/>
  <c r="R78" i="12" s="1"/>
  <c r="J77" i="12"/>
  <c r="J78" i="12" s="1"/>
  <c r="I77" i="12"/>
  <c r="I78" i="12" s="1"/>
  <c r="H77" i="12"/>
  <c r="H78" i="12" s="1"/>
  <c r="G77" i="12"/>
  <c r="G78" i="12" s="1"/>
  <c r="F77" i="12"/>
  <c r="F78" i="12" s="1"/>
  <c r="E77" i="12"/>
  <c r="E78" i="12" s="1"/>
  <c r="D77" i="12"/>
  <c r="D78" i="12" s="1"/>
  <c r="C77" i="12"/>
  <c r="C78" i="12" s="1"/>
  <c r="AL73" i="12"/>
  <c r="AK73" i="12"/>
  <c r="AJ73" i="12"/>
  <c r="AI73" i="12"/>
  <c r="AF73" i="12"/>
  <c r="AF74" i="12" s="1"/>
  <c r="AE73" i="12"/>
  <c r="AE74" i="12" s="1"/>
  <c r="AD73" i="12"/>
  <c r="AD74" i="12" s="1"/>
  <c r="AC73" i="12"/>
  <c r="AC74" i="12" s="1"/>
  <c r="AB73" i="12"/>
  <c r="AB74" i="12" s="1"/>
  <c r="AA73" i="12"/>
  <c r="AA74" i="12" s="1"/>
  <c r="Z73" i="12"/>
  <c r="Z74" i="12" s="1"/>
  <c r="Y73" i="12"/>
  <c r="Y74" i="12" s="1"/>
  <c r="R73" i="12"/>
  <c r="R74" i="12" s="1"/>
  <c r="J73" i="12"/>
  <c r="J74" i="12" s="1"/>
  <c r="I73" i="12"/>
  <c r="I74" i="12" s="1"/>
  <c r="H73" i="12"/>
  <c r="H74" i="12" s="1"/>
  <c r="G73" i="12"/>
  <c r="G74" i="12" s="1"/>
  <c r="F73" i="12"/>
  <c r="F74" i="12" s="1"/>
  <c r="E73" i="12"/>
  <c r="E74" i="12" s="1"/>
  <c r="D73" i="12"/>
  <c r="D74" i="12" s="1"/>
  <c r="C73" i="12"/>
  <c r="C74" i="12" s="1"/>
  <c r="AL69" i="12"/>
  <c r="AK69" i="12"/>
  <c r="AJ69" i="12"/>
  <c r="AI69" i="12"/>
  <c r="AF69" i="12"/>
  <c r="AF70" i="12" s="1"/>
  <c r="AE69" i="12"/>
  <c r="AE70" i="12" s="1"/>
  <c r="AD69" i="12"/>
  <c r="AD70" i="12" s="1"/>
  <c r="AC69" i="12"/>
  <c r="AC70" i="12" s="1"/>
  <c r="AB69" i="12"/>
  <c r="AB70" i="12" s="1"/>
  <c r="AA69" i="12"/>
  <c r="AA70" i="12" s="1"/>
  <c r="Z69" i="12"/>
  <c r="Z70" i="12" s="1"/>
  <c r="Y69" i="12"/>
  <c r="Y70" i="12" s="1"/>
  <c r="R69" i="12"/>
  <c r="R70" i="12" s="1"/>
  <c r="J69" i="12"/>
  <c r="J70" i="12" s="1"/>
  <c r="I69" i="12"/>
  <c r="I70" i="12" s="1"/>
  <c r="H69" i="12"/>
  <c r="H70" i="12" s="1"/>
  <c r="G69" i="12"/>
  <c r="G70" i="12" s="1"/>
  <c r="F69" i="12"/>
  <c r="F70" i="12" s="1"/>
  <c r="E69" i="12"/>
  <c r="E70" i="12" s="1"/>
  <c r="D69" i="12"/>
  <c r="D70" i="12" s="1"/>
  <c r="C69" i="12"/>
  <c r="C70" i="12" s="1"/>
  <c r="AL65" i="12"/>
  <c r="AK65" i="12"/>
  <c r="AJ65" i="12"/>
  <c r="AI65" i="12"/>
  <c r="AF65" i="12"/>
  <c r="AF66" i="12" s="1"/>
  <c r="AE65" i="12"/>
  <c r="AE66" i="12" s="1"/>
  <c r="AD65" i="12"/>
  <c r="AD66" i="12" s="1"/>
  <c r="AC65" i="12"/>
  <c r="AC66" i="12" s="1"/>
  <c r="AB65" i="12"/>
  <c r="AB66" i="12" s="1"/>
  <c r="AA65" i="12"/>
  <c r="AA66" i="12" s="1"/>
  <c r="Z65" i="12"/>
  <c r="Z66" i="12" s="1"/>
  <c r="Y65" i="12"/>
  <c r="Y66" i="12" s="1"/>
  <c r="R65" i="12"/>
  <c r="R66" i="12" s="1"/>
  <c r="J65" i="12"/>
  <c r="J66" i="12" s="1"/>
  <c r="I65" i="12"/>
  <c r="I66" i="12" s="1"/>
  <c r="H65" i="12"/>
  <c r="H66" i="12" s="1"/>
  <c r="G65" i="12"/>
  <c r="G66" i="12" s="1"/>
  <c r="F65" i="12"/>
  <c r="F66" i="12" s="1"/>
  <c r="E65" i="12"/>
  <c r="E66" i="12" s="1"/>
  <c r="D65" i="12"/>
  <c r="D66" i="12" s="1"/>
  <c r="C65" i="12"/>
  <c r="C66" i="12" s="1"/>
  <c r="AL61" i="12"/>
  <c r="AK61" i="12"/>
  <c r="AJ61" i="12"/>
  <c r="AI61" i="12"/>
  <c r="AF61" i="12"/>
  <c r="AF62" i="12" s="1"/>
  <c r="AE61" i="12"/>
  <c r="AE62" i="12" s="1"/>
  <c r="AD61" i="12"/>
  <c r="AD62" i="12" s="1"/>
  <c r="AC61" i="12"/>
  <c r="AC62" i="12" s="1"/>
  <c r="AB61" i="12"/>
  <c r="AB62" i="12" s="1"/>
  <c r="AA61" i="12"/>
  <c r="AA62" i="12" s="1"/>
  <c r="Z61" i="12"/>
  <c r="Z62" i="12" s="1"/>
  <c r="Y61" i="12"/>
  <c r="Y62" i="12" s="1"/>
  <c r="R61" i="12"/>
  <c r="R62" i="12" s="1"/>
  <c r="J61" i="12"/>
  <c r="J62" i="12" s="1"/>
  <c r="I61" i="12"/>
  <c r="I62" i="12" s="1"/>
  <c r="H61" i="12"/>
  <c r="H62" i="12" s="1"/>
  <c r="G61" i="12"/>
  <c r="G62" i="12" s="1"/>
  <c r="F61" i="12"/>
  <c r="F62" i="12" s="1"/>
  <c r="E61" i="12"/>
  <c r="E62" i="12" s="1"/>
  <c r="D61" i="12"/>
  <c r="D62" i="12" s="1"/>
  <c r="C61" i="12"/>
  <c r="C62" i="12" s="1"/>
  <c r="AL57" i="12"/>
  <c r="AK57" i="12"/>
  <c r="AJ57" i="12"/>
  <c r="AI57" i="12"/>
  <c r="AF57" i="12"/>
  <c r="AF58" i="12" s="1"/>
  <c r="AE57" i="12"/>
  <c r="AE58" i="12" s="1"/>
  <c r="AD57" i="12"/>
  <c r="AD58" i="12" s="1"/>
  <c r="AC57" i="12"/>
  <c r="AC58" i="12" s="1"/>
  <c r="AB57" i="12"/>
  <c r="AB58" i="12" s="1"/>
  <c r="AA57" i="12"/>
  <c r="AA58" i="12" s="1"/>
  <c r="Z57" i="12"/>
  <c r="Z58" i="12" s="1"/>
  <c r="Y57" i="12"/>
  <c r="Y58" i="12" s="1"/>
  <c r="R57" i="12"/>
  <c r="R58" i="12" s="1"/>
  <c r="J57" i="12"/>
  <c r="J58" i="12" s="1"/>
  <c r="I57" i="12"/>
  <c r="I58" i="12" s="1"/>
  <c r="H57" i="12"/>
  <c r="H58" i="12" s="1"/>
  <c r="G57" i="12"/>
  <c r="G58" i="12" s="1"/>
  <c r="F57" i="12"/>
  <c r="F58" i="12" s="1"/>
  <c r="E57" i="12"/>
  <c r="E58" i="12" s="1"/>
  <c r="D57" i="12"/>
  <c r="D58" i="12" s="1"/>
  <c r="C57" i="12"/>
  <c r="C58" i="12" s="1"/>
  <c r="AL53" i="12"/>
  <c r="AK53" i="12"/>
  <c r="AJ53" i="12"/>
  <c r="AI53" i="12"/>
  <c r="AF53" i="12"/>
  <c r="AF54" i="12" s="1"/>
  <c r="AE53" i="12"/>
  <c r="AE54" i="12" s="1"/>
  <c r="AD53" i="12"/>
  <c r="AD54" i="12" s="1"/>
  <c r="AC53" i="12"/>
  <c r="AC54" i="12" s="1"/>
  <c r="AB53" i="12"/>
  <c r="AB54" i="12" s="1"/>
  <c r="AA53" i="12"/>
  <c r="AA54" i="12" s="1"/>
  <c r="Z53" i="12"/>
  <c r="Z54" i="12" s="1"/>
  <c r="Y53" i="12"/>
  <c r="Y54" i="12" s="1"/>
  <c r="R53" i="12"/>
  <c r="R54" i="12" s="1"/>
  <c r="J53" i="12"/>
  <c r="J54" i="12" s="1"/>
  <c r="I53" i="12"/>
  <c r="I54" i="12" s="1"/>
  <c r="H53" i="12"/>
  <c r="H54" i="12" s="1"/>
  <c r="G53" i="12"/>
  <c r="G54" i="12" s="1"/>
  <c r="F53" i="12"/>
  <c r="F54" i="12" s="1"/>
  <c r="E53" i="12"/>
  <c r="E54" i="12" s="1"/>
  <c r="D53" i="12"/>
  <c r="D54" i="12" s="1"/>
  <c r="C53" i="12"/>
  <c r="C54" i="12" s="1"/>
  <c r="AL49" i="12"/>
  <c r="AK49" i="12"/>
  <c r="AJ49" i="12"/>
  <c r="AI49" i="12"/>
  <c r="AF49" i="12"/>
  <c r="AF50" i="12" s="1"/>
  <c r="AE49" i="12"/>
  <c r="AE50" i="12" s="1"/>
  <c r="AD49" i="12"/>
  <c r="AD50" i="12" s="1"/>
  <c r="AC49" i="12"/>
  <c r="AC50" i="12" s="1"/>
  <c r="AB49" i="12"/>
  <c r="AB50" i="12" s="1"/>
  <c r="AA49" i="12"/>
  <c r="AA50" i="12" s="1"/>
  <c r="Z49" i="12"/>
  <c r="Z50" i="12" s="1"/>
  <c r="Y49" i="12"/>
  <c r="Y50" i="12" s="1"/>
  <c r="R49" i="12"/>
  <c r="R50" i="12" s="1"/>
  <c r="J49" i="12"/>
  <c r="J50" i="12" s="1"/>
  <c r="I49" i="12"/>
  <c r="I50" i="12" s="1"/>
  <c r="H49" i="12"/>
  <c r="H50" i="12" s="1"/>
  <c r="G49" i="12"/>
  <c r="G50" i="12" s="1"/>
  <c r="F49" i="12"/>
  <c r="F50" i="12" s="1"/>
  <c r="E49" i="12"/>
  <c r="E50" i="12" s="1"/>
  <c r="D49" i="12"/>
  <c r="D50" i="12" s="1"/>
  <c r="C49" i="12"/>
  <c r="C50" i="12" s="1"/>
  <c r="AL45" i="12"/>
  <c r="AK45" i="12"/>
  <c r="AJ45" i="12"/>
  <c r="AI45" i="12"/>
  <c r="AF45" i="12"/>
  <c r="AF46" i="12" s="1"/>
  <c r="AE45" i="12"/>
  <c r="AE46" i="12" s="1"/>
  <c r="AD45" i="12"/>
  <c r="AD46" i="12" s="1"/>
  <c r="AC45" i="12"/>
  <c r="AC46" i="12" s="1"/>
  <c r="AB45" i="12"/>
  <c r="AB46" i="12" s="1"/>
  <c r="AA45" i="12"/>
  <c r="AA46" i="12" s="1"/>
  <c r="Z45" i="12"/>
  <c r="Z46" i="12" s="1"/>
  <c r="Y45" i="12"/>
  <c r="Y46" i="12" s="1"/>
  <c r="R45" i="12"/>
  <c r="R46" i="12" s="1"/>
  <c r="J45" i="12"/>
  <c r="J46" i="12" s="1"/>
  <c r="I45" i="12"/>
  <c r="I46" i="12" s="1"/>
  <c r="H45" i="12"/>
  <c r="H46" i="12" s="1"/>
  <c r="G45" i="12"/>
  <c r="G46" i="12" s="1"/>
  <c r="F45" i="12"/>
  <c r="F46" i="12" s="1"/>
  <c r="E45" i="12"/>
  <c r="E46" i="12" s="1"/>
  <c r="D45" i="12"/>
  <c r="D46" i="12" s="1"/>
  <c r="C45" i="12"/>
  <c r="C46" i="12" s="1"/>
  <c r="AL41" i="12"/>
  <c r="AK41" i="12"/>
  <c r="AJ41" i="12"/>
  <c r="AI41" i="12"/>
  <c r="AF41" i="12"/>
  <c r="AF42" i="12" s="1"/>
  <c r="AE41" i="12"/>
  <c r="AE42" i="12" s="1"/>
  <c r="AD41" i="12"/>
  <c r="AD42" i="12" s="1"/>
  <c r="AC41" i="12"/>
  <c r="AC42" i="12" s="1"/>
  <c r="AB41" i="12"/>
  <c r="AB42" i="12" s="1"/>
  <c r="AA41" i="12"/>
  <c r="AA42" i="12" s="1"/>
  <c r="Z41" i="12"/>
  <c r="Z42" i="12" s="1"/>
  <c r="Y41" i="12"/>
  <c r="Y42" i="12" s="1"/>
  <c r="R41" i="12"/>
  <c r="R42" i="12" s="1"/>
  <c r="J41" i="12"/>
  <c r="J42" i="12" s="1"/>
  <c r="I41" i="12"/>
  <c r="I42" i="12" s="1"/>
  <c r="H41" i="12"/>
  <c r="H42" i="12" s="1"/>
  <c r="G41" i="12"/>
  <c r="G42" i="12" s="1"/>
  <c r="F41" i="12"/>
  <c r="F42" i="12" s="1"/>
  <c r="E41" i="12"/>
  <c r="E42" i="12" s="1"/>
  <c r="D41" i="12"/>
  <c r="D42" i="12" s="1"/>
  <c r="C41" i="12"/>
  <c r="C42" i="12" s="1"/>
  <c r="AL37" i="12"/>
  <c r="AK37" i="12"/>
  <c r="AJ37" i="12"/>
  <c r="AI37" i="12"/>
  <c r="AF37" i="12"/>
  <c r="AF38" i="12" s="1"/>
  <c r="AE37" i="12"/>
  <c r="AE38" i="12" s="1"/>
  <c r="AD37" i="12"/>
  <c r="AD38" i="12" s="1"/>
  <c r="AC37" i="12"/>
  <c r="AC38" i="12" s="1"/>
  <c r="AB37" i="12"/>
  <c r="AB38" i="12" s="1"/>
  <c r="AA37" i="12"/>
  <c r="AA38" i="12" s="1"/>
  <c r="Z37" i="12"/>
  <c r="Z38" i="12" s="1"/>
  <c r="Y37" i="12"/>
  <c r="Y38" i="12" s="1"/>
  <c r="R37" i="12"/>
  <c r="R38" i="12" s="1"/>
  <c r="J37" i="12"/>
  <c r="J38" i="12" s="1"/>
  <c r="I37" i="12"/>
  <c r="I38" i="12" s="1"/>
  <c r="H37" i="12"/>
  <c r="H38" i="12" s="1"/>
  <c r="G37" i="12"/>
  <c r="G38" i="12" s="1"/>
  <c r="F37" i="12"/>
  <c r="F38" i="12" s="1"/>
  <c r="E37" i="12"/>
  <c r="E38" i="12" s="1"/>
  <c r="D37" i="12"/>
  <c r="D38" i="12" s="1"/>
  <c r="C37" i="12"/>
  <c r="C38" i="12" s="1"/>
  <c r="AL33" i="12"/>
  <c r="AK33" i="12"/>
  <c r="AJ33" i="12"/>
  <c r="AI33" i="12"/>
  <c r="AF33" i="12"/>
  <c r="AF34" i="12" s="1"/>
  <c r="AE33" i="12"/>
  <c r="AE34" i="12" s="1"/>
  <c r="AD33" i="12"/>
  <c r="AD34" i="12" s="1"/>
  <c r="AC33" i="12"/>
  <c r="AC34" i="12" s="1"/>
  <c r="AB33" i="12"/>
  <c r="AB34" i="12" s="1"/>
  <c r="AA33" i="12"/>
  <c r="AA34" i="12" s="1"/>
  <c r="Z33" i="12"/>
  <c r="Z34" i="12" s="1"/>
  <c r="Y33" i="12"/>
  <c r="Y34" i="12" s="1"/>
  <c r="R33" i="12"/>
  <c r="R34" i="12" s="1"/>
  <c r="J33" i="12"/>
  <c r="J34" i="12" s="1"/>
  <c r="I33" i="12"/>
  <c r="I34" i="12" s="1"/>
  <c r="H33" i="12"/>
  <c r="H34" i="12" s="1"/>
  <c r="G33" i="12"/>
  <c r="G34" i="12" s="1"/>
  <c r="F33" i="12"/>
  <c r="F34" i="12" s="1"/>
  <c r="E33" i="12"/>
  <c r="E34" i="12" s="1"/>
  <c r="D33" i="12"/>
  <c r="D34" i="12" s="1"/>
  <c r="C33" i="12"/>
  <c r="C34" i="12" s="1"/>
  <c r="AL29" i="12"/>
  <c r="AK29" i="12"/>
  <c r="AJ29" i="12"/>
  <c r="AI29" i="12"/>
  <c r="AF29" i="12"/>
  <c r="AF30" i="12" s="1"/>
  <c r="AE29" i="12"/>
  <c r="AE30" i="12" s="1"/>
  <c r="AD29" i="12"/>
  <c r="AD30" i="12" s="1"/>
  <c r="AC29" i="12"/>
  <c r="AC30" i="12" s="1"/>
  <c r="AB29" i="12"/>
  <c r="AB30" i="12" s="1"/>
  <c r="AA29" i="12"/>
  <c r="AA30" i="12" s="1"/>
  <c r="Z29" i="12"/>
  <c r="Z30" i="12" s="1"/>
  <c r="Y29" i="12"/>
  <c r="Y30" i="12" s="1"/>
  <c r="R29" i="12"/>
  <c r="R30" i="12" s="1"/>
  <c r="J29" i="12"/>
  <c r="J30" i="12" s="1"/>
  <c r="I29" i="12"/>
  <c r="I30" i="12" s="1"/>
  <c r="H29" i="12"/>
  <c r="H30" i="12" s="1"/>
  <c r="G29" i="12"/>
  <c r="G30" i="12" s="1"/>
  <c r="F29" i="12"/>
  <c r="F30" i="12" s="1"/>
  <c r="E29" i="12"/>
  <c r="E30" i="12" s="1"/>
  <c r="D29" i="12"/>
  <c r="D30" i="12" s="1"/>
  <c r="C29" i="12"/>
  <c r="C30" i="12" s="1"/>
  <c r="AL25" i="12"/>
  <c r="AK25" i="12"/>
  <c r="AJ25" i="12"/>
  <c r="AI25" i="12"/>
  <c r="AF25" i="12"/>
  <c r="AF26" i="12" s="1"/>
  <c r="AE25" i="12"/>
  <c r="AE26" i="12" s="1"/>
  <c r="AD25" i="12"/>
  <c r="AD26" i="12" s="1"/>
  <c r="AC25" i="12"/>
  <c r="AC26" i="12" s="1"/>
  <c r="AB25" i="12"/>
  <c r="AB26" i="12" s="1"/>
  <c r="AA25" i="12"/>
  <c r="AA26" i="12" s="1"/>
  <c r="Z25" i="12"/>
  <c r="Z26" i="12" s="1"/>
  <c r="Y25" i="12"/>
  <c r="Y26" i="12" s="1"/>
  <c r="R25" i="12"/>
  <c r="R26" i="12" s="1"/>
  <c r="J25" i="12"/>
  <c r="J26" i="12" s="1"/>
  <c r="I25" i="12"/>
  <c r="I26" i="12" s="1"/>
  <c r="H25" i="12"/>
  <c r="H26" i="12" s="1"/>
  <c r="G25" i="12"/>
  <c r="G26" i="12" s="1"/>
  <c r="F25" i="12"/>
  <c r="F26" i="12" s="1"/>
  <c r="E25" i="12"/>
  <c r="E26" i="12" s="1"/>
  <c r="D25" i="12"/>
  <c r="D26" i="12" s="1"/>
  <c r="C25" i="12"/>
  <c r="C26" i="12" s="1"/>
  <c r="AL21" i="12"/>
  <c r="AK21" i="12"/>
  <c r="AJ21" i="12"/>
  <c r="AI21" i="12"/>
  <c r="AF21" i="12"/>
  <c r="AF22" i="12" s="1"/>
  <c r="AE21" i="12"/>
  <c r="AE22" i="12" s="1"/>
  <c r="AD21" i="12"/>
  <c r="AD22" i="12" s="1"/>
  <c r="AC21" i="12"/>
  <c r="AC22" i="12" s="1"/>
  <c r="AB21" i="12"/>
  <c r="AB22" i="12" s="1"/>
  <c r="AA21" i="12"/>
  <c r="AA22" i="12" s="1"/>
  <c r="Z21" i="12"/>
  <c r="Z22" i="12" s="1"/>
  <c r="Y21" i="12"/>
  <c r="Y22" i="12" s="1"/>
  <c r="R21" i="12"/>
  <c r="R22" i="12" s="1"/>
  <c r="J21" i="12"/>
  <c r="J22" i="12" s="1"/>
  <c r="I21" i="12"/>
  <c r="I22" i="12" s="1"/>
  <c r="H21" i="12"/>
  <c r="H22" i="12" s="1"/>
  <c r="G21" i="12"/>
  <c r="G22" i="12" s="1"/>
  <c r="F21" i="12"/>
  <c r="F22" i="12" s="1"/>
  <c r="E21" i="12"/>
  <c r="E22" i="12" s="1"/>
  <c r="D21" i="12"/>
  <c r="D22" i="12" s="1"/>
  <c r="C21" i="12"/>
  <c r="C22" i="12" s="1"/>
  <c r="AL17" i="12"/>
  <c r="AK17" i="12"/>
  <c r="AJ17" i="12"/>
  <c r="AI17" i="12"/>
  <c r="AF17" i="12"/>
  <c r="AF18" i="12" s="1"/>
  <c r="AE17" i="12"/>
  <c r="AE18" i="12" s="1"/>
  <c r="AD17" i="12"/>
  <c r="AD18" i="12" s="1"/>
  <c r="AC17" i="12"/>
  <c r="AC18" i="12" s="1"/>
  <c r="AB17" i="12"/>
  <c r="AB18" i="12" s="1"/>
  <c r="AA17" i="12"/>
  <c r="AA18" i="12" s="1"/>
  <c r="Z17" i="12"/>
  <c r="Z18" i="12" s="1"/>
  <c r="Y17" i="12"/>
  <c r="Y18" i="12" s="1"/>
  <c r="R17" i="12"/>
  <c r="R18" i="12" s="1"/>
  <c r="J17" i="12"/>
  <c r="J18" i="12" s="1"/>
  <c r="I17" i="12"/>
  <c r="I18" i="12" s="1"/>
  <c r="H17" i="12"/>
  <c r="H18" i="12" s="1"/>
  <c r="G17" i="12"/>
  <c r="G18" i="12" s="1"/>
  <c r="F17" i="12"/>
  <c r="F18" i="12" s="1"/>
  <c r="E17" i="12"/>
  <c r="E18" i="12" s="1"/>
  <c r="D17" i="12"/>
  <c r="D18" i="12" s="1"/>
  <c r="C17" i="12"/>
  <c r="C18" i="12" s="1"/>
  <c r="AL13" i="12"/>
  <c r="AK13" i="12"/>
  <c r="AJ13" i="12"/>
  <c r="AI13" i="12"/>
  <c r="AF13" i="12"/>
  <c r="AF14" i="12" s="1"/>
  <c r="AE13" i="12"/>
  <c r="AE14" i="12" s="1"/>
  <c r="AD13" i="12"/>
  <c r="AD14" i="12" s="1"/>
  <c r="AC13" i="12"/>
  <c r="AC14" i="12" s="1"/>
  <c r="AB13" i="12"/>
  <c r="AB14" i="12" s="1"/>
  <c r="AA13" i="12"/>
  <c r="AA14" i="12" s="1"/>
  <c r="Z13" i="12"/>
  <c r="Z14" i="12" s="1"/>
  <c r="Y13" i="12"/>
  <c r="Y14" i="12" s="1"/>
  <c r="R13" i="12"/>
  <c r="R14" i="12" s="1"/>
  <c r="J13" i="12"/>
  <c r="J14" i="12" s="1"/>
  <c r="I13" i="12"/>
  <c r="I14" i="12" s="1"/>
  <c r="H13" i="12"/>
  <c r="H14" i="12" s="1"/>
  <c r="G13" i="12"/>
  <c r="G14" i="12" s="1"/>
  <c r="F13" i="12"/>
  <c r="F14" i="12" s="1"/>
  <c r="E13" i="12"/>
  <c r="E14" i="12" s="1"/>
  <c r="D13" i="12"/>
  <c r="D14" i="12" s="1"/>
  <c r="C13" i="12"/>
  <c r="C14" i="12" s="1"/>
  <c r="AL9" i="12"/>
  <c r="AK9" i="12"/>
  <c r="AJ9" i="12"/>
  <c r="AI9" i="12"/>
  <c r="AF9" i="12"/>
  <c r="AF10" i="12" s="1"/>
  <c r="AE9" i="12"/>
  <c r="AE10" i="12" s="1"/>
  <c r="AD9" i="12"/>
  <c r="AD10" i="12" s="1"/>
  <c r="AC9" i="12"/>
  <c r="AC10" i="12" s="1"/>
  <c r="AB9" i="12"/>
  <c r="AB10" i="12" s="1"/>
  <c r="AA9" i="12"/>
  <c r="AA10" i="12" s="1"/>
  <c r="Z9" i="12"/>
  <c r="Z10" i="12" s="1"/>
  <c r="Y9" i="12"/>
  <c r="Y10" i="12" s="1"/>
  <c r="R9" i="12"/>
  <c r="R10" i="12" s="1"/>
  <c r="J9" i="12"/>
  <c r="J10" i="12" s="1"/>
  <c r="I9" i="12"/>
  <c r="I10" i="12" s="1"/>
  <c r="H9" i="12"/>
  <c r="H10" i="12" s="1"/>
  <c r="G9" i="12"/>
  <c r="G10" i="12" s="1"/>
  <c r="F9" i="12"/>
  <c r="F10" i="12" s="1"/>
  <c r="E9" i="12"/>
  <c r="E10" i="12" s="1"/>
  <c r="D9" i="12"/>
  <c r="D10" i="12" s="1"/>
  <c r="C9" i="12"/>
  <c r="C10" i="12" s="1"/>
  <c r="G6" i="12"/>
  <c r="F6" i="12"/>
  <c r="AL5" i="12"/>
  <c r="AK5" i="12"/>
  <c r="AJ5" i="12"/>
  <c r="AI5" i="12"/>
  <c r="AE6" i="12"/>
  <c r="J6" i="12"/>
  <c r="AF5" i="11"/>
  <c r="AF6" i="11" s="1"/>
  <c r="AE5" i="11"/>
  <c r="AE6" i="11" s="1"/>
  <c r="AD5" i="11"/>
  <c r="AD6" i="11" s="1"/>
  <c r="AC5" i="11"/>
  <c r="AC128" i="11" s="1"/>
  <c r="AB5" i="11"/>
  <c r="AB6" i="11" s="1"/>
  <c r="AA5" i="11"/>
  <c r="AA6" i="11" s="1"/>
  <c r="Z5" i="11"/>
  <c r="Z6" i="11" s="1"/>
  <c r="Y5" i="11"/>
  <c r="Y6" i="11" s="1"/>
  <c r="R5" i="11"/>
  <c r="R128" i="11" s="1"/>
  <c r="J5" i="11"/>
  <c r="J6" i="11" s="1"/>
  <c r="I5" i="11"/>
  <c r="I6" i="11" s="1"/>
  <c r="H5" i="11"/>
  <c r="G5" i="11"/>
  <c r="F5" i="11"/>
  <c r="E5" i="11"/>
  <c r="E6" i="11" s="1"/>
  <c r="D5" i="11"/>
  <c r="C5" i="11"/>
  <c r="C6" i="11" s="1"/>
  <c r="AU128" i="11"/>
  <c r="AQ128" i="11"/>
  <c r="AP128" i="11"/>
  <c r="V128" i="11"/>
  <c r="T128" i="11"/>
  <c r="AL125" i="11"/>
  <c r="AK125" i="11"/>
  <c r="AJ125" i="11"/>
  <c r="AI125" i="11"/>
  <c r="AF125" i="11"/>
  <c r="AF126" i="11" s="1"/>
  <c r="AE125" i="11"/>
  <c r="AE126" i="11" s="1"/>
  <c r="AD125" i="11"/>
  <c r="AD126" i="11" s="1"/>
  <c r="AC125" i="11"/>
  <c r="AC126" i="11" s="1"/>
  <c r="AB125" i="11"/>
  <c r="AB126" i="11" s="1"/>
  <c r="AA125" i="11"/>
  <c r="AA126" i="11" s="1"/>
  <c r="Z125" i="11"/>
  <c r="Z126" i="11" s="1"/>
  <c r="Y125" i="11"/>
  <c r="Y126" i="11" s="1"/>
  <c r="R125" i="11"/>
  <c r="R126" i="11" s="1"/>
  <c r="J125" i="11"/>
  <c r="J126" i="11" s="1"/>
  <c r="I125" i="11"/>
  <c r="I126" i="11" s="1"/>
  <c r="H125" i="11"/>
  <c r="H126" i="11" s="1"/>
  <c r="G125" i="11"/>
  <c r="G126" i="11" s="1"/>
  <c r="F125" i="11"/>
  <c r="F126" i="11" s="1"/>
  <c r="E125" i="11"/>
  <c r="E126" i="11" s="1"/>
  <c r="D125" i="11"/>
  <c r="D126" i="11" s="1"/>
  <c r="C125" i="11"/>
  <c r="C126" i="11" s="1"/>
  <c r="AL121" i="11"/>
  <c r="AK121" i="11"/>
  <c r="AJ121" i="11"/>
  <c r="AI121" i="11"/>
  <c r="AF121" i="11"/>
  <c r="AF122" i="11" s="1"/>
  <c r="AE121" i="11"/>
  <c r="AE122" i="11" s="1"/>
  <c r="AD121" i="11"/>
  <c r="AD122" i="11" s="1"/>
  <c r="AC121" i="11"/>
  <c r="AC122" i="11" s="1"/>
  <c r="AB121" i="11"/>
  <c r="AB122" i="11" s="1"/>
  <c r="AA121" i="11"/>
  <c r="AA122" i="11" s="1"/>
  <c r="Z121" i="11"/>
  <c r="Z122" i="11" s="1"/>
  <c r="Y121" i="11"/>
  <c r="Y122" i="11" s="1"/>
  <c r="R121" i="11"/>
  <c r="R122" i="11" s="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E122" i="11" s="1"/>
  <c r="D121" i="11"/>
  <c r="D122" i="11" s="1"/>
  <c r="C121" i="11"/>
  <c r="C122" i="11" s="1"/>
  <c r="AL117" i="11"/>
  <c r="AK117" i="11"/>
  <c r="AJ117" i="11"/>
  <c r="AI117" i="11"/>
  <c r="AF117" i="11"/>
  <c r="AF118" i="11" s="1"/>
  <c r="AE117" i="11"/>
  <c r="AE118" i="11" s="1"/>
  <c r="AD117" i="11"/>
  <c r="AD118" i="11" s="1"/>
  <c r="AC117" i="11"/>
  <c r="AC118" i="11" s="1"/>
  <c r="AB117" i="11"/>
  <c r="AB118" i="11" s="1"/>
  <c r="AA117" i="11"/>
  <c r="AA118" i="11" s="1"/>
  <c r="Z117" i="11"/>
  <c r="Z118" i="11" s="1"/>
  <c r="Y117" i="11"/>
  <c r="Y118" i="11" s="1"/>
  <c r="R117" i="11"/>
  <c r="R118" i="11" s="1"/>
  <c r="J117" i="11"/>
  <c r="J118" i="11" s="1"/>
  <c r="I117" i="11"/>
  <c r="I118" i="11" s="1"/>
  <c r="H117" i="11"/>
  <c r="H118" i="11" s="1"/>
  <c r="G117" i="11"/>
  <c r="G118" i="11" s="1"/>
  <c r="F117" i="11"/>
  <c r="F118" i="11" s="1"/>
  <c r="E117" i="11"/>
  <c r="E118" i="11" s="1"/>
  <c r="D117" i="11"/>
  <c r="D118" i="11" s="1"/>
  <c r="C117" i="11"/>
  <c r="C118" i="11" s="1"/>
  <c r="AL113" i="11"/>
  <c r="AK113" i="11"/>
  <c r="AJ113" i="11"/>
  <c r="AI113" i="11"/>
  <c r="AF113" i="11"/>
  <c r="AF114" i="11" s="1"/>
  <c r="AE113" i="11"/>
  <c r="AE114" i="11" s="1"/>
  <c r="AD113" i="11"/>
  <c r="AD114" i="11" s="1"/>
  <c r="AC113" i="11"/>
  <c r="AC114" i="11" s="1"/>
  <c r="AB113" i="11"/>
  <c r="AB114" i="11" s="1"/>
  <c r="AA113" i="11"/>
  <c r="AA114" i="11" s="1"/>
  <c r="Z113" i="11"/>
  <c r="Z114" i="11" s="1"/>
  <c r="Y113" i="11"/>
  <c r="Y114" i="11" s="1"/>
  <c r="R113" i="11"/>
  <c r="R114" i="11" s="1"/>
  <c r="J113" i="11"/>
  <c r="J114" i="11" s="1"/>
  <c r="I113" i="11"/>
  <c r="I114" i="11" s="1"/>
  <c r="H113" i="11"/>
  <c r="H114" i="11" s="1"/>
  <c r="G113" i="11"/>
  <c r="G114" i="11" s="1"/>
  <c r="F113" i="11"/>
  <c r="F114" i="11" s="1"/>
  <c r="E113" i="11"/>
  <c r="E114" i="11" s="1"/>
  <c r="D113" i="11"/>
  <c r="D114" i="11" s="1"/>
  <c r="C113" i="11"/>
  <c r="C114" i="11" s="1"/>
  <c r="AL109" i="11"/>
  <c r="AK109" i="11"/>
  <c r="AJ109" i="11"/>
  <c r="AI109" i="11"/>
  <c r="AF109" i="11"/>
  <c r="AF110" i="11" s="1"/>
  <c r="AE109" i="11"/>
  <c r="AE110" i="11" s="1"/>
  <c r="AD109" i="11"/>
  <c r="AD110" i="11" s="1"/>
  <c r="AC109" i="11"/>
  <c r="AC110" i="11" s="1"/>
  <c r="AB109" i="11"/>
  <c r="AB110" i="11" s="1"/>
  <c r="AA109" i="11"/>
  <c r="AA110" i="11" s="1"/>
  <c r="Z109" i="11"/>
  <c r="Z110" i="11" s="1"/>
  <c r="Y109" i="11"/>
  <c r="Y110" i="11" s="1"/>
  <c r="R109" i="11"/>
  <c r="R110" i="11" s="1"/>
  <c r="J109" i="11"/>
  <c r="J110" i="11" s="1"/>
  <c r="I109" i="11"/>
  <c r="I110" i="11" s="1"/>
  <c r="H109" i="11"/>
  <c r="H110" i="11" s="1"/>
  <c r="G109" i="11"/>
  <c r="G110" i="11" s="1"/>
  <c r="F109" i="11"/>
  <c r="F110" i="11" s="1"/>
  <c r="E109" i="11"/>
  <c r="E110" i="11" s="1"/>
  <c r="D109" i="11"/>
  <c r="D110" i="11" s="1"/>
  <c r="C109" i="11"/>
  <c r="C110" i="11" s="1"/>
  <c r="AL105" i="11"/>
  <c r="AK105" i="11"/>
  <c r="AJ105" i="11"/>
  <c r="AI105" i="11"/>
  <c r="AF105" i="11"/>
  <c r="AF106" i="11" s="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R105" i="11"/>
  <c r="R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E106" i="11" s="1"/>
  <c r="D105" i="11"/>
  <c r="D106" i="11" s="1"/>
  <c r="C105" i="11"/>
  <c r="C106" i="11" s="1"/>
  <c r="AL101" i="11"/>
  <c r="AK101" i="11"/>
  <c r="AJ101" i="11"/>
  <c r="AI101" i="11"/>
  <c r="AF101" i="11"/>
  <c r="AF102" i="11" s="1"/>
  <c r="AE101" i="11"/>
  <c r="AE102" i="11" s="1"/>
  <c r="AD101" i="11"/>
  <c r="AD102" i="11" s="1"/>
  <c r="AC101" i="11"/>
  <c r="AC102" i="11" s="1"/>
  <c r="AB101" i="11"/>
  <c r="AB102" i="11" s="1"/>
  <c r="AA101" i="11"/>
  <c r="AA102" i="11" s="1"/>
  <c r="Z101" i="11"/>
  <c r="Z102" i="11" s="1"/>
  <c r="Y101" i="11"/>
  <c r="Y102" i="11" s="1"/>
  <c r="R101" i="11"/>
  <c r="R102" i="11" s="1"/>
  <c r="J101" i="11"/>
  <c r="J102" i="11" s="1"/>
  <c r="I101" i="11"/>
  <c r="I102" i="11" s="1"/>
  <c r="H101" i="11"/>
  <c r="H102" i="11" s="1"/>
  <c r="G101" i="11"/>
  <c r="G102" i="11" s="1"/>
  <c r="F101" i="11"/>
  <c r="F102" i="11" s="1"/>
  <c r="E101" i="11"/>
  <c r="E102" i="11" s="1"/>
  <c r="D101" i="11"/>
  <c r="D102" i="11" s="1"/>
  <c r="C101" i="11"/>
  <c r="C102" i="11" s="1"/>
  <c r="AL97" i="11"/>
  <c r="AK97" i="11"/>
  <c r="AJ97" i="11"/>
  <c r="AI97" i="11"/>
  <c r="AF97" i="11"/>
  <c r="AF98" i="11" s="1"/>
  <c r="AE97" i="11"/>
  <c r="AE98" i="11" s="1"/>
  <c r="AD97" i="11"/>
  <c r="AD98" i="11" s="1"/>
  <c r="AC97" i="11"/>
  <c r="AC98" i="11" s="1"/>
  <c r="AB97" i="11"/>
  <c r="AB98" i="11" s="1"/>
  <c r="AA97" i="11"/>
  <c r="AA98" i="11" s="1"/>
  <c r="Z97" i="11"/>
  <c r="Z98" i="11" s="1"/>
  <c r="Y97" i="11"/>
  <c r="Y98" i="11" s="1"/>
  <c r="R97" i="11"/>
  <c r="R98" i="11" s="1"/>
  <c r="J97" i="11"/>
  <c r="J98" i="11" s="1"/>
  <c r="I97" i="11"/>
  <c r="I98" i="11" s="1"/>
  <c r="H97" i="11"/>
  <c r="H98" i="11" s="1"/>
  <c r="G97" i="11"/>
  <c r="G98" i="11" s="1"/>
  <c r="F97" i="11"/>
  <c r="F98" i="11" s="1"/>
  <c r="E97" i="11"/>
  <c r="E98" i="11" s="1"/>
  <c r="D97" i="11"/>
  <c r="D98" i="11" s="1"/>
  <c r="C97" i="11"/>
  <c r="C98" i="11" s="1"/>
  <c r="AL93" i="11"/>
  <c r="AK93" i="11"/>
  <c r="AJ93" i="11"/>
  <c r="AI93" i="11"/>
  <c r="AF93" i="11"/>
  <c r="AF94" i="11" s="1"/>
  <c r="AE93" i="11"/>
  <c r="AE94" i="11" s="1"/>
  <c r="AD93" i="11"/>
  <c r="AD94" i="11" s="1"/>
  <c r="AC93" i="11"/>
  <c r="AC94" i="11" s="1"/>
  <c r="AB93" i="11"/>
  <c r="AB94" i="11" s="1"/>
  <c r="AA93" i="11"/>
  <c r="AA94" i="11" s="1"/>
  <c r="Z93" i="11"/>
  <c r="Z94" i="11" s="1"/>
  <c r="Y93" i="11"/>
  <c r="Y94" i="11" s="1"/>
  <c r="R93" i="11"/>
  <c r="R94" i="11" s="1"/>
  <c r="J93" i="11"/>
  <c r="J94" i="11" s="1"/>
  <c r="I93" i="11"/>
  <c r="I94" i="11" s="1"/>
  <c r="H93" i="11"/>
  <c r="H94" i="11" s="1"/>
  <c r="G93" i="11"/>
  <c r="G94" i="11" s="1"/>
  <c r="F93" i="11"/>
  <c r="F94" i="11" s="1"/>
  <c r="E93" i="11"/>
  <c r="E94" i="11" s="1"/>
  <c r="D93" i="11"/>
  <c r="D94" i="11" s="1"/>
  <c r="C93" i="11"/>
  <c r="C94" i="11" s="1"/>
  <c r="AL89" i="11"/>
  <c r="AK89" i="11"/>
  <c r="AJ89" i="11"/>
  <c r="AI89" i="11"/>
  <c r="AF89" i="11"/>
  <c r="AF90" i="11" s="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R89" i="11"/>
  <c r="R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E90" i="11" s="1"/>
  <c r="D89" i="11"/>
  <c r="D90" i="11" s="1"/>
  <c r="C89" i="11"/>
  <c r="C90" i="11" s="1"/>
  <c r="AL85" i="11"/>
  <c r="AK85" i="11"/>
  <c r="AJ85" i="11"/>
  <c r="AI85" i="11"/>
  <c r="AF85" i="11"/>
  <c r="AF86" i="11" s="1"/>
  <c r="AE85" i="11"/>
  <c r="AE86" i="11" s="1"/>
  <c r="AD85" i="11"/>
  <c r="AD86" i="11" s="1"/>
  <c r="AC85" i="11"/>
  <c r="AC86" i="11" s="1"/>
  <c r="AB85" i="11"/>
  <c r="AB86" i="11" s="1"/>
  <c r="AA85" i="11"/>
  <c r="AA86" i="11" s="1"/>
  <c r="Z85" i="11"/>
  <c r="Z86" i="11" s="1"/>
  <c r="Y85" i="11"/>
  <c r="Y86" i="11" s="1"/>
  <c r="R85" i="11"/>
  <c r="R86" i="11" s="1"/>
  <c r="J85" i="11"/>
  <c r="J86" i="11" s="1"/>
  <c r="I85" i="11"/>
  <c r="I86" i="11" s="1"/>
  <c r="H85" i="11"/>
  <c r="H86" i="11" s="1"/>
  <c r="G85" i="11"/>
  <c r="G86" i="11" s="1"/>
  <c r="F85" i="11"/>
  <c r="F86" i="11" s="1"/>
  <c r="E85" i="11"/>
  <c r="E86" i="11" s="1"/>
  <c r="D85" i="11"/>
  <c r="D86" i="11" s="1"/>
  <c r="C85" i="11"/>
  <c r="C86" i="11" s="1"/>
  <c r="AL81" i="11"/>
  <c r="AK81" i="11"/>
  <c r="AJ81" i="11"/>
  <c r="AI81" i="11"/>
  <c r="AF81" i="11"/>
  <c r="AF82" i="11" s="1"/>
  <c r="AE81" i="11"/>
  <c r="AE82" i="11" s="1"/>
  <c r="AD81" i="11"/>
  <c r="AD82" i="11" s="1"/>
  <c r="AC81" i="11"/>
  <c r="AC82" i="11" s="1"/>
  <c r="AB81" i="11"/>
  <c r="AB82" i="11" s="1"/>
  <c r="AA81" i="11"/>
  <c r="AA82" i="11" s="1"/>
  <c r="Z81" i="11"/>
  <c r="Z82" i="11" s="1"/>
  <c r="Y81" i="11"/>
  <c r="Y82" i="11" s="1"/>
  <c r="R81" i="11"/>
  <c r="R82" i="11" s="1"/>
  <c r="J81" i="11"/>
  <c r="J82" i="11" s="1"/>
  <c r="I81" i="11"/>
  <c r="I82" i="11" s="1"/>
  <c r="H81" i="11"/>
  <c r="H82" i="11" s="1"/>
  <c r="G81" i="11"/>
  <c r="G82" i="11" s="1"/>
  <c r="F81" i="11"/>
  <c r="F82" i="11" s="1"/>
  <c r="E81" i="11"/>
  <c r="E82" i="11" s="1"/>
  <c r="D81" i="11"/>
  <c r="D82" i="11" s="1"/>
  <c r="C81" i="11"/>
  <c r="C82" i="11" s="1"/>
  <c r="AL77" i="11"/>
  <c r="AK77" i="11"/>
  <c r="AJ77" i="11"/>
  <c r="AI77" i="11"/>
  <c r="AF77" i="11"/>
  <c r="AF78" i="11" s="1"/>
  <c r="AE77" i="11"/>
  <c r="AE78" i="11" s="1"/>
  <c r="AD77" i="11"/>
  <c r="AD78" i="11" s="1"/>
  <c r="AC77" i="11"/>
  <c r="AC78" i="11" s="1"/>
  <c r="AB77" i="11"/>
  <c r="AB78" i="11" s="1"/>
  <c r="AA77" i="11"/>
  <c r="AA78" i="11" s="1"/>
  <c r="Z77" i="11"/>
  <c r="Z78" i="11" s="1"/>
  <c r="Y77" i="11"/>
  <c r="Y78" i="11" s="1"/>
  <c r="R77" i="11"/>
  <c r="R78" i="11" s="1"/>
  <c r="J77" i="11"/>
  <c r="J78" i="11" s="1"/>
  <c r="I77" i="11"/>
  <c r="I78" i="11" s="1"/>
  <c r="H77" i="11"/>
  <c r="H78" i="11" s="1"/>
  <c r="G77" i="11"/>
  <c r="G78" i="11" s="1"/>
  <c r="F77" i="11"/>
  <c r="F78" i="11" s="1"/>
  <c r="E77" i="11"/>
  <c r="E78" i="11" s="1"/>
  <c r="D77" i="11"/>
  <c r="D78" i="11" s="1"/>
  <c r="C77" i="11"/>
  <c r="C78" i="11" s="1"/>
  <c r="AL73" i="11"/>
  <c r="AK73" i="11"/>
  <c r="AJ73" i="11"/>
  <c r="AI73" i="11"/>
  <c r="AF73" i="11"/>
  <c r="AF74" i="11" s="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R73" i="11"/>
  <c r="R74" i="11" s="1"/>
  <c r="J73" i="11"/>
  <c r="J74" i="11" s="1"/>
  <c r="I73" i="11"/>
  <c r="I74" i="11" s="1"/>
  <c r="H73" i="11"/>
  <c r="H74" i="11" s="1"/>
  <c r="G73" i="11"/>
  <c r="G74" i="11" s="1"/>
  <c r="F73" i="11"/>
  <c r="F74" i="11" s="1"/>
  <c r="E73" i="11"/>
  <c r="E74" i="11" s="1"/>
  <c r="D73" i="11"/>
  <c r="D74" i="11" s="1"/>
  <c r="C73" i="11"/>
  <c r="C74" i="11" s="1"/>
  <c r="AL69" i="11"/>
  <c r="AK69" i="11"/>
  <c r="AJ69" i="11"/>
  <c r="AI69" i="11"/>
  <c r="AF69" i="11"/>
  <c r="AF70" i="11" s="1"/>
  <c r="AE69" i="11"/>
  <c r="AE70" i="11" s="1"/>
  <c r="AD69" i="11"/>
  <c r="AD70" i="11" s="1"/>
  <c r="AC69" i="11"/>
  <c r="AC70" i="11" s="1"/>
  <c r="AB69" i="11"/>
  <c r="AB70" i="11" s="1"/>
  <c r="AA69" i="11"/>
  <c r="AA70" i="11" s="1"/>
  <c r="Z69" i="11"/>
  <c r="Z70" i="11" s="1"/>
  <c r="Y69" i="11"/>
  <c r="Y70" i="11" s="1"/>
  <c r="R69" i="11"/>
  <c r="R70" i="11" s="1"/>
  <c r="J69" i="11"/>
  <c r="J70" i="11" s="1"/>
  <c r="I69" i="11"/>
  <c r="I70" i="11" s="1"/>
  <c r="H69" i="11"/>
  <c r="H70" i="11" s="1"/>
  <c r="G69" i="11"/>
  <c r="G70" i="11" s="1"/>
  <c r="F69" i="11"/>
  <c r="F70" i="11" s="1"/>
  <c r="E69" i="11"/>
  <c r="E70" i="11" s="1"/>
  <c r="D69" i="11"/>
  <c r="D70" i="11" s="1"/>
  <c r="C69" i="11"/>
  <c r="C70" i="11" s="1"/>
  <c r="AL65" i="11"/>
  <c r="AK65" i="11"/>
  <c r="AJ65" i="11"/>
  <c r="AI65" i="11"/>
  <c r="AF65" i="11"/>
  <c r="AF66" i="11" s="1"/>
  <c r="AE65" i="11"/>
  <c r="AE66" i="11" s="1"/>
  <c r="AD65" i="11"/>
  <c r="AD66" i="11" s="1"/>
  <c r="AC65" i="11"/>
  <c r="AC66" i="11" s="1"/>
  <c r="AB65" i="11"/>
  <c r="AB66" i="11" s="1"/>
  <c r="AA65" i="11"/>
  <c r="AA66" i="11" s="1"/>
  <c r="Z65" i="11"/>
  <c r="Z66" i="11" s="1"/>
  <c r="Y65" i="11"/>
  <c r="Y66" i="11" s="1"/>
  <c r="R65" i="11"/>
  <c r="R66" i="11" s="1"/>
  <c r="J65" i="11"/>
  <c r="J66" i="11" s="1"/>
  <c r="I65" i="11"/>
  <c r="I66" i="11" s="1"/>
  <c r="H65" i="11"/>
  <c r="H66" i="11" s="1"/>
  <c r="G65" i="11"/>
  <c r="G66" i="11" s="1"/>
  <c r="F65" i="11"/>
  <c r="F66" i="11" s="1"/>
  <c r="E65" i="11"/>
  <c r="E66" i="11" s="1"/>
  <c r="D65" i="11"/>
  <c r="D66" i="11" s="1"/>
  <c r="C65" i="11"/>
  <c r="C66" i="11" s="1"/>
  <c r="AL61" i="11"/>
  <c r="AK61" i="11"/>
  <c r="AJ61" i="11"/>
  <c r="AI61" i="11"/>
  <c r="AF61" i="11"/>
  <c r="AF62" i="11" s="1"/>
  <c r="AE61" i="11"/>
  <c r="AE62" i="11" s="1"/>
  <c r="AD61" i="11"/>
  <c r="AD62" i="11" s="1"/>
  <c r="AC61" i="11"/>
  <c r="AC62" i="11" s="1"/>
  <c r="AB61" i="11"/>
  <c r="AB62" i="11" s="1"/>
  <c r="AA61" i="11"/>
  <c r="AA62" i="11" s="1"/>
  <c r="Z61" i="11"/>
  <c r="Z62" i="11" s="1"/>
  <c r="Y61" i="11"/>
  <c r="Y62" i="11" s="1"/>
  <c r="R61" i="11"/>
  <c r="R62" i="11" s="1"/>
  <c r="J61" i="11"/>
  <c r="J62" i="11" s="1"/>
  <c r="I61" i="11"/>
  <c r="I62" i="11" s="1"/>
  <c r="H61" i="11"/>
  <c r="H62" i="11" s="1"/>
  <c r="G61" i="11"/>
  <c r="G62" i="11" s="1"/>
  <c r="F61" i="11"/>
  <c r="F62" i="11" s="1"/>
  <c r="E61" i="11"/>
  <c r="E62" i="11" s="1"/>
  <c r="D61" i="11"/>
  <c r="D62" i="11" s="1"/>
  <c r="C61" i="11"/>
  <c r="C62" i="11" s="1"/>
  <c r="AL57" i="11"/>
  <c r="AK57" i="11"/>
  <c r="AJ57" i="11"/>
  <c r="AI57" i="11"/>
  <c r="AF57" i="11"/>
  <c r="AF58" i="11" s="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R57" i="11"/>
  <c r="R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E58" i="11" s="1"/>
  <c r="D57" i="11"/>
  <c r="D58" i="11" s="1"/>
  <c r="C57" i="11"/>
  <c r="C58" i="11" s="1"/>
  <c r="AL53" i="11"/>
  <c r="AK53" i="11"/>
  <c r="AJ53" i="11"/>
  <c r="AI53" i="11"/>
  <c r="AF53" i="11"/>
  <c r="AF54" i="11" s="1"/>
  <c r="AE53" i="11"/>
  <c r="AE54" i="11" s="1"/>
  <c r="AD53" i="11"/>
  <c r="AD54" i="11" s="1"/>
  <c r="AC53" i="11"/>
  <c r="AC54" i="11" s="1"/>
  <c r="AB53" i="11"/>
  <c r="AB54" i="11" s="1"/>
  <c r="AA53" i="11"/>
  <c r="AA54" i="11" s="1"/>
  <c r="Z53" i="11"/>
  <c r="Z54" i="11" s="1"/>
  <c r="Y53" i="11"/>
  <c r="Y54" i="11" s="1"/>
  <c r="R53" i="11"/>
  <c r="R54" i="11" s="1"/>
  <c r="J53" i="11"/>
  <c r="J54" i="11" s="1"/>
  <c r="I53" i="11"/>
  <c r="I54" i="11" s="1"/>
  <c r="H53" i="11"/>
  <c r="H54" i="11" s="1"/>
  <c r="G53" i="11"/>
  <c r="G54" i="11" s="1"/>
  <c r="F53" i="11"/>
  <c r="F54" i="11" s="1"/>
  <c r="E53" i="11"/>
  <c r="E54" i="11" s="1"/>
  <c r="D53" i="11"/>
  <c r="D54" i="11" s="1"/>
  <c r="C53" i="11"/>
  <c r="C54" i="11" s="1"/>
  <c r="AL49" i="11"/>
  <c r="AK49" i="11"/>
  <c r="AJ49" i="11"/>
  <c r="AI49" i="11"/>
  <c r="AF49" i="11"/>
  <c r="AF50" i="11" s="1"/>
  <c r="AE49" i="11"/>
  <c r="AE50" i="11" s="1"/>
  <c r="AD49" i="11"/>
  <c r="AD50" i="11" s="1"/>
  <c r="AC49" i="11"/>
  <c r="AC50" i="11" s="1"/>
  <c r="AB49" i="11"/>
  <c r="AB50" i="11" s="1"/>
  <c r="AA49" i="11"/>
  <c r="AA50" i="11" s="1"/>
  <c r="Z49" i="11"/>
  <c r="Z50" i="11" s="1"/>
  <c r="Y49" i="11"/>
  <c r="Y50" i="11" s="1"/>
  <c r="R49" i="11"/>
  <c r="R50" i="11" s="1"/>
  <c r="J49" i="11"/>
  <c r="J50" i="11" s="1"/>
  <c r="I49" i="11"/>
  <c r="I50" i="11" s="1"/>
  <c r="H49" i="11"/>
  <c r="H50" i="11" s="1"/>
  <c r="G49" i="11"/>
  <c r="G50" i="11" s="1"/>
  <c r="F49" i="11"/>
  <c r="F50" i="11" s="1"/>
  <c r="E49" i="11"/>
  <c r="E50" i="11" s="1"/>
  <c r="D49" i="11"/>
  <c r="D50" i="11" s="1"/>
  <c r="C49" i="11"/>
  <c r="C50" i="11" s="1"/>
  <c r="AL45" i="11"/>
  <c r="AK45" i="11"/>
  <c r="AJ45" i="11"/>
  <c r="AI45" i="11"/>
  <c r="AF45" i="11"/>
  <c r="AF46" i="11" s="1"/>
  <c r="AE45" i="11"/>
  <c r="AE46" i="11" s="1"/>
  <c r="AD45" i="11"/>
  <c r="AD46" i="11" s="1"/>
  <c r="AC45" i="11"/>
  <c r="AC46" i="11" s="1"/>
  <c r="AB45" i="11"/>
  <c r="AB46" i="11" s="1"/>
  <c r="AA45" i="11"/>
  <c r="AA46" i="11" s="1"/>
  <c r="Z45" i="11"/>
  <c r="Z46" i="11" s="1"/>
  <c r="Y45" i="11"/>
  <c r="Y46" i="11" s="1"/>
  <c r="R45" i="11"/>
  <c r="R46" i="11" s="1"/>
  <c r="J45" i="11"/>
  <c r="J46" i="11" s="1"/>
  <c r="I45" i="11"/>
  <c r="I46" i="11" s="1"/>
  <c r="H45" i="11"/>
  <c r="H46" i="11" s="1"/>
  <c r="G45" i="11"/>
  <c r="G46" i="11" s="1"/>
  <c r="F45" i="11"/>
  <c r="F46" i="11" s="1"/>
  <c r="E45" i="11"/>
  <c r="E46" i="11" s="1"/>
  <c r="D45" i="11"/>
  <c r="D46" i="11" s="1"/>
  <c r="C45" i="11"/>
  <c r="C46" i="11" s="1"/>
  <c r="AL41" i="11"/>
  <c r="AK41" i="11"/>
  <c r="AJ41" i="11"/>
  <c r="AI41" i="11"/>
  <c r="AF41" i="11"/>
  <c r="AF42" i="11" s="1"/>
  <c r="AE41" i="11"/>
  <c r="AE42" i="11" s="1"/>
  <c r="AD41" i="11"/>
  <c r="AD42" i="11" s="1"/>
  <c r="AC41" i="11"/>
  <c r="AC42" i="11" s="1"/>
  <c r="AB41" i="11"/>
  <c r="AB42" i="11" s="1"/>
  <c r="AA41" i="11"/>
  <c r="AA42" i="11" s="1"/>
  <c r="Z41" i="11"/>
  <c r="Z42" i="11" s="1"/>
  <c r="Y41" i="11"/>
  <c r="Y42" i="11" s="1"/>
  <c r="R41" i="11"/>
  <c r="R42" i="11" s="1"/>
  <c r="J41" i="11"/>
  <c r="J42" i="11" s="1"/>
  <c r="I41" i="11"/>
  <c r="I42" i="11" s="1"/>
  <c r="H41" i="11"/>
  <c r="H42" i="11" s="1"/>
  <c r="G41" i="11"/>
  <c r="G42" i="11" s="1"/>
  <c r="F41" i="11"/>
  <c r="F42" i="11" s="1"/>
  <c r="E41" i="11"/>
  <c r="E42" i="11" s="1"/>
  <c r="D41" i="11"/>
  <c r="D42" i="11" s="1"/>
  <c r="C41" i="11"/>
  <c r="C42" i="11" s="1"/>
  <c r="AL37" i="11"/>
  <c r="AK37" i="11"/>
  <c r="AJ37" i="11"/>
  <c r="AI37" i="11"/>
  <c r="AF37" i="11"/>
  <c r="AF38" i="11" s="1"/>
  <c r="AE37" i="11"/>
  <c r="AE38" i="11" s="1"/>
  <c r="AD37" i="11"/>
  <c r="AD38" i="11" s="1"/>
  <c r="AC37" i="11"/>
  <c r="AC38" i="11" s="1"/>
  <c r="AB37" i="11"/>
  <c r="AB38" i="11" s="1"/>
  <c r="AA37" i="11"/>
  <c r="AA38" i="11" s="1"/>
  <c r="Z37" i="11"/>
  <c r="Z38" i="11" s="1"/>
  <c r="Y37" i="11"/>
  <c r="Y38" i="11" s="1"/>
  <c r="R37" i="11"/>
  <c r="R38" i="11" s="1"/>
  <c r="J37" i="11"/>
  <c r="J38" i="11" s="1"/>
  <c r="I37" i="11"/>
  <c r="I38" i="11" s="1"/>
  <c r="H37" i="11"/>
  <c r="H38" i="11" s="1"/>
  <c r="G37" i="11"/>
  <c r="G38" i="11" s="1"/>
  <c r="F37" i="11"/>
  <c r="F38" i="11" s="1"/>
  <c r="E37" i="11"/>
  <c r="E38" i="11" s="1"/>
  <c r="D37" i="11"/>
  <c r="D38" i="11" s="1"/>
  <c r="C37" i="11"/>
  <c r="C38" i="11" s="1"/>
  <c r="AL33" i="11"/>
  <c r="AK33" i="11"/>
  <c r="AJ33" i="11"/>
  <c r="AI33" i="11"/>
  <c r="AF33" i="11"/>
  <c r="AF34" i="11" s="1"/>
  <c r="AE33" i="11"/>
  <c r="AE34" i="11" s="1"/>
  <c r="AD33" i="11"/>
  <c r="AD34" i="11" s="1"/>
  <c r="AC33" i="11"/>
  <c r="AC34" i="11" s="1"/>
  <c r="AB33" i="11"/>
  <c r="AB34" i="11" s="1"/>
  <c r="AA33" i="11"/>
  <c r="AA34" i="11" s="1"/>
  <c r="Z33" i="11"/>
  <c r="Z34" i="11" s="1"/>
  <c r="Y33" i="11"/>
  <c r="Y34" i="11" s="1"/>
  <c r="R33" i="11"/>
  <c r="R34" i="11" s="1"/>
  <c r="J33" i="11"/>
  <c r="J34" i="11" s="1"/>
  <c r="I33" i="11"/>
  <c r="I34" i="11" s="1"/>
  <c r="H33" i="11"/>
  <c r="H34" i="11" s="1"/>
  <c r="G33" i="11"/>
  <c r="G34" i="11" s="1"/>
  <c r="F33" i="11"/>
  <c r="F34" i="11" s="1"/>
  <c r="E33" i="11"/>
  <c r="E34" i="11" s="1"/>
  <c r="D33" i="11"/>
  <c r="D34" i="11" s="1"/>
  <c r="C33" i="11"/>
  <c r="C34" i="11" s="1"/>
  <c r="AL29" i="11"/>
  <c r="AK29" i="11"/>
  <c r="AJ29" i="11"/>
  <c r="AI29" i="11"/>
  <c r="AF29" i="11"/>
  <c r="AF30" i="11" s="1"/>
  <c r="AE29" i="11"/>
  <c r="AE30" i="11" s="1"/>
  <c r="AD29" i="11"/>
  <c r="AD30" i="11" s="1"/>
  <c r="AC29" i="11"/>
  <c r="AC30" i="11" s="1"/>
  <c r="AB29" i="11"/>
  <c r="AB30" i="11" s="1"/>
  <c r="AA29" i="11"/>
  <c r="AA30" i="11" s="1"/>
  <c r="Z29" i="11"/>
  <c r="Z30" i="11" s="1"/>
  <c r="Y29" i="11"/>
  <c r="Y30" i="11" s="1"/>
  <c r="R29" i="11"/>
  <c r="R30" i="11" s="1"/>
  <c r="J29" i="11"/>
  <c r="J30" i="11" s="1"/>
  <c r="I29" i="11"/>
  <c r="I30" i="11" s="1"/>
  <c r="H29" i="11"/>
  <c r="H30" i="11" s="1"/>
  <c r="G29" i="11"/>
  <c r="G30" i="11" s="1"/>
  <c r="F29" i="11"/>
  <c r="F30" i="11" s="1"/>
  <c r="E29" i="11"/>
  <c r="E30" i="11" s="1"/>
  <c r="D29" i="11"/>
  <c r="D30" i="11" s="1"/>
  <c r="C29" i="11"/>
  <c r="C30" i="11" s="1"/>
  <c r="AL25" i="11"/>
  <c r="AK25" i="11"/>
  <c r="AJ25" i="11"/>
  <c r="AI25" i="11"/>
  <c r="AF25" i="11"/>
  <c r="AF26" i="11" s="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R25" i="11"/>
  <c r="R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E26" i="11" s="1"/>
  <c r="D25" i="11"/>
  <c r="D26" i="11" s="1"/>
  <c r="C25" i="11"/>
  <c r="C26" i="11" s="1"/>
  <c r="AL21" i="11"/>
  <c r="AK21" i="11"/>
  <c r="AJ21" i="11"/>
  <c r="AI21" i="11"/>
  <c r="AF21" i="11"/>
  <c r="AF22" i="11" s="1"/>
  <c r="AE21" i="11"/>
  <c r="AE22" i="11" s="1"/>
  <c r="AD21" i="11"/>
  <c r="AD22" i="11" s="1"/>
  <c r="AC21" i="11"/>
  <c r="AC22" i="11" s="1"/>
  <c r="AB21" i="11"/>
  <c r="AB22" i="11" s="1"/>
  <c r="AA21" i="11"/>
  <c r="AA22" i="11" s="1"/>
  <c r="Z21" i="11"/>
  <c r="Z22" i="11" s="1"/>
  <c r="Y21" i="11"/>
  <c r="Y22" i="11" s="1"/>
  <c r="R21" i="11"/>
  <c r="R22" i="11" s="1"/>
  <c r="J21" i="11"/>
  <c r="J22" i="11" s="1"/>
  <c r="I21" i="11"/>
  <c r="I22" i="11" s="1"/>
  <c r="H21" i="11"/>
  <c r="H22" i="11" s="1"/>
  <c r="G21" i="11"/>
  <c r="G22" i="11" s="1"/>
  <c r="F21" i="11"/>
  <c r="F22" i="11" s="1"/>
  <c r="E21" i="11"/>
  <c r="E22" i="11" s="1"/>
  <c r="D21" i="11"/>
  <c r="D22" i="11" s="1"/>
  <c r="C21" i="11"/>
  <c r="C22" i="11" s="1"/>
  <c r="AL17" i="11"/>
  <c r="AK17" i="11"/>
  <c r="AJ17" i="11"/>
  <c r="AI17" i="11"/>
  <c r="AF17" i="11"/>
  <c r="AF18" i="11" s="1"/>
  <c r="AE17" i="11"/>
  <c r="AE18" i="11" s="1"/>
  <c r="AD17" i="11"/>
  <c r="AD18" i="11" s="1"/>
  <c r="AC17" i="11"/>
  <c r="AC18" i="11" s="1"/>
  <c r="AB17" i="11"/>
  <c r="AB18" i="11" s="1"/>
  <c r="AA17" i="11"/>
  <c r="AA18" i="11" s="1"/>
  <c r="Z17" i="11"/>
  <c r="Z18" i="11" s="1"/>
  <c r="Y17" i="11"/>
  <c r="Y18" i="11" s="1"/>
  <c r="R17" i="11"/>
  <c r="R18" i="11" s="1"/>
  <c r="J17" i="11"/>
  <c r="J18" i="11" s="1"/>
  <c r="I17" i="11"/>
  <c r="I18" i="11" s="1"/>
  <c r="H17" i="11"/>
  <c r="H18" i="11" s="1"/>
  <c r="G17" i="11"/>
  <c r="G18" i="11" s="1"/>
  <c r="F17" i="11"/>
  <c r="F18" i="11" s="1"/>
  <c r="E17" i="11"/>
  <c r="E18" i="11" s="1"/>
  <c r="D17" i="11"/>
  <c r="D18" i="11" s="1"/>
  <c r="C17" i="11"/>
  <c r="C18" i="11" s="1"/>
  <c r="AL13" i="11"/>
  <c r="AK13" i="11"/>
  <c r="AJ13" i="11"/>
  <c r="AI13" i="11"/>
  <c r="AF13" i="11"/>
  <c r="AF14" i="11" s="1"/>
  <c r="AE13" i="11"/>
  <c r="AE14" i="11" s="1"/>
  <c r="AD13" i="11"/>
  <c r="AD14" i="11" s="1"/>
  <c r="AC13" i="11"/>
  <c r="AC14" i="11" s="1"/>
  <c r="AB13" i="11"/>
  <c r="AB14" i="11" s="1"/>
  <c r="AA13" i="11"/>
  <c r="AA14" i="11" s="1"/>
  <c r="Z13" i="11"/>
  <c r="Z14" i="11" s="1"/>
  <c r="Y13" i="11"/>
  <c r="Y14" i="11" s="1"/>
  <c r="R13" i="11"/>
  <c r="R14" i="11" s="1"/>
  <c r="J13" i="11"/>
  <c r="J14" i="11" s="1"/>
  <c r="I13" i="11"/>
  <c r="I14" i="11" s="1"/>
  <c r="H13" i="11"/>
  <c r="H14" i="11" s="1"/>
  <c r="G13" i="11"/>
  <c r="G14" i="11" s="1"/>
  <c r="F13" i="11"/>
  <c r="F14" i="11" s="1"/>
  <c r="E13" i="11"/>
  <c r="E14" i="11" s="1"/>
  <c r="D13" i="11"/>
  <c r="D14" i="11" s="1"/>
  <c r="C13" i="11"/>
  <c r="C14" i="11" s="1"/>
  <c r="AL9" i="11"/>
  <c r="AK9" i="11"/>
  <c r="AJ9" i="11"/>
  <c r="AI9" i="11"/>
  <c r="AF9" i="11"/>
  <c r="AF10" i="11" s="1"/>
  <c r="AE9" i="11"/>
  <c r="AE10" i="11" s="1"/>
  <c r="AD9" i="11"/>
  <c r="AD10" i="11" s="1"/>
  <c r="AC9" i="11"/>
  <c r="AC10" i="11" s="1"/>
  <c r="AB9" i="11"/>
  <c r="AB10" i="11" s="1"/>
  <c r="AA9" i="11"/>
  <c r="AA10" i="11" s="1"/>
  <c r="Z9" i="11"/>
  <c r="Z10" i="11" s="1"/>
  <c r="Y9" i="11"/>
  <c r="Y10" i="11" s="1"/>
  <c r="R9" i="11"/>
  <c r="R10" i="11" s="1"/>
  <c r="J9" i="11"/>
  <c r="J10" i="11" s="1"/>
  <c r="I9" i="11"/>
  <c r="I10" i="11" s="1"/>
  <c r="H9" i="11"/>
  <c r="H10" i="11" s="1"/>
  <c r="G9" i="11"/>
  <c r="G10" i="11" s="1"/>
  <c r="F9" i="11"/>
  <c r="F10" i="11" s="1"/>
  <c r="E9" i="11"/>
  <c r="E10" i="11" s="1"/>
  <c r="D9" i="11"/>
  <c r="D10" i="11" s="1"/>
  <c r="C9" i="11"/>
  <c r="C10" i="11" s="1"/>
  <c r="F6" i="11"/>
  <c r="D6" i="11"/>
  <c r="AL5" i="11"/>
  <c r="AK5" i="11"/>
  <c r="AJ5" i="11"/>
  <c r="AI5" i="11"/>
  <c r="H6" i="11"/>
  <c r="G6" i="11"/>
  <c r="AE5" i="10"/>
  <c r="AE6" i="10" s="1"/>
  <c r="AD5" i="10"/>
  <c r="AD6" i="10" s="1"/>
  <c r="AC5" i="10"/>
  <c r="AB5" i="10"/>
  <c r="AB124" i="10" s="1"/>
  <c r="AA5" i="10"/>
  <c r="Z5" i="10"/>
  <c r="Y5" i="10"/>
  <c r="Y6" i="10" s="1"/>
  <c r="X5" i="10"/>
  <c r="X6" i="10" s="1"/>
  <c r="R5" i="10"/>
  <c r="R124" i="10" s="1"/>
  <c r="J5" i="10"/>
  <c r="J6" i="10" s="1"/>
  <c r="I5" i="10"/>
  <c r="I6" i="10" s="1"/>
  <c r="H5" i="10"/>
  <c r="H6" i="10" s="1"/>
  <c r="G5" i="10"/>
  <c r="F5" i="10"/>
  <c r="E5" i="10"/>
  <c r="E6" i="10" s="1"/>
  <c r="D5" i="10"/>
  <c r="C5" i="10"/>
  <c r="C6" i="10" s="1"/>
  <c r="AT124" i="10"/>
  <c r="AP124" i="10"/>
  <c r="AO124" i="10"/>
  <c r="T124" i="10"/>
  <c r="AK121" i="10"/>
  <c r="AJ121" i="10"/>
  <c r="AI121" i="10"/>
  <c r="AH121" i="10"/>
  <c r="AE121" i="10"/>
  <c r="AE122" i="10" s="1"/>
  <c r="AD121" i="10"/>
  <c r="AD122" i="10" s="1"/>
  <c r="AC121" i="10"/>
  <c r="AC122" i="10" s="1"/>
  <c r="AB121" i="10"/>
  <c r="AB122" i="10" s="1"/>
  <c r="AA121" i="10"/>
  <c r="AA122" i="10" s="1"/>
  <c r="Z121" i="10"/>
  <c r="Z122" i="10" s="1"/>
  <c r="Y121" i="10"/>
  <c r="Y122" i="10" s="1"/>
  <c r="X121" i="10"/>
  <c r="X122" i="10" s="1"/>
  <c r="R121" i="10"/>
  <c r="R122" i="10" s="1"/>
  <c r="J121" i="10"/>
  <c r="J122" i="10" s="1"/>
  <c r="I121" i="10"/>
  <c r="I122" i="10" s="1"/>
  <c r="H121" i="10"/>
  <c r="H122" i="10" s="1"/>
  <c r="G121" i="10"/>
  <c r="G122" i="10" s="1"/>
  <c r="F121" i="10"/>
  <c r="F122" i="10" s="1"/>
  <c r="E121" i="10"/>
  <c r="E122" i="10" s="1"/>
  <c r="D121" i="10"/>
  <c r="D122" i="10" s="1"/>
  <c r="C121" i="10"/>
  <c r="C122" i="10" s="1"/>
  <c r="AK117" i="10"/>
  <c r="AJ117" i="10"/>
  <c r="AI117" i="10"/>
  <c r="AH117" i="10"/>
  <c r="AE117" i="10"/>
  <c r="AE118" i="10" s="1"/>
  <c r="AD117" i="10"/>
  <c r="AD118" i="10" s="1"/>
  <c r="AC117" i="10"/>
  <c r="AC118" i="10" s="1"/>
  <c r="AB117" i="10"/>
  <c r="AB118" i="10" s="1"/>
  <c r="AA117" i="10"/>
  <c r="AA118" i="10" s="1"/>
  <c r="Z117" i="10"/>
  <c r="Z118" i="10" s="1"/>
  <c r="Y117" i="10"/>
  <c r="Y118" i="10" s="1"/>
  <c r="X117" i="10"/>
  <c r="X118" i="10" s="1"/>
  <c r="R117" i="10"/>
  <c r="R118" i="10" s="1"/>
  <c r="J117" i="10"/>
  <c r="J118" i="10" s="1"/>
  <c r="I117" i="10"/>
  <c r="I118" i="10" s="1"/>
  <c r="H117" i="10"/>
  <c r="H118" i="10" s="1"/>
  <c r="G117" i="10"/>
  <c r="G118" i="10" s="1"/>
  <c r="F117" i="10"/>
  <c r="F118" i="10" s="1"/>
  <c r="E117" i="10"/>
  <c r="E118" i="10" s="1"/>
  <c r="D117" i="10"/>
  <c r="D118" i="10" s="1"/>
  <c r="C117" i="10"/>
  <c r="C118" i="10" s="1"/>
  <c r="AK113" i="10"/>
  <c r="AJ113" i="10"/>
  <c r="AI113" i="10"/>
  <c r="AH113" i="10"/>
  <c r="AE113" i="10"/>
  <c r="AE114" i="10" s="1"/>
  <c r="AD113" i="10"/>
  <c r="AD114" i="10" s="1"/>
  <c r="AC113" i="10"/>
  <c r="AC114" i="10" s="1"/>
  <c r="AB113" i="10"/>
  <c r="AB114" i="10" s="1"/>
  <c r="AA113" i="10"/>
  <c r="AA114" i="10" s="1"/>
  <c r="Z113" i="10"/>
  <c r="Z114" i="10" s="1"/>
  <c r="Y113" i="10"/>
  <c r="Y114" i="10" s="1"/>
  <c r="X113" i="10"/>
  <c r="X114" i="10" s="1"/>
  <c r="R113" i="10"/>
  <c r="R114" i="10" s="1"/>
  <c r="J113" i="10"/>
  <c r="J114" i="10" s="1"/>
  <c r="I113" i="10"/>
  <c r="I114" i="10" s="1"/>
  <c r="H113" i="10"/>
  <c r="H114" i="10" s="1"/>
  <c r="G113" i="10"/>
  <c r="G114" i="10" s="1"/>
  <c r="F113" i="10"/>
  <c r="F114" i="10" s="1"/>
  <c r="E113" i="10"/>
  <c r="E114" i="10" s="1"/>
  <c r="D113" i="10"/>
  <c r="D114" i="10" s="1"/>
  <c r="C113" i="10"/>
  <c r="C114" i="10" s="1"/>
  <c r="AK109" i="10"/>
  <c r="AJ109" i="10"/>
  <c r="AI109" i="10"/>
  <c r="AH109" i="10"/>
  <c r="AE109" i="10"/>
  <c r="AE110" i="10" s="1"/>
  <c r="AD109" i="10"/>
  <c r="AD110" i="10" s="1"/>
  <c r="AC109" i="10"/>
  <c r="AC110" i="10" s="1"/>
  <c r="AB109" i="10"/>
  <c r="AB110" i="10" s="1"/>
  <c r="AA109" i="10"/>
  <c r="AA110" i="10" s="1"/>
  <c r="Z109" i="10"/>
  <c r="Z110" i="10" s="1"/>
  <c r="Y109" i="10"/>
  <c r="Y110" i="10" s="1"/>
  <c r="X109" i="10"/>
  <c r="X110" i="10" s="1"/>
  <c r="R109" i="10"/>
  <c r="R110" i="10" s="1"/>
  <c r="J109" i="10"/>
  <c r="J110" i="10" s="1"/>
  <c r="I109" i="10"/>
  <c r="I110" i="10" s="1"/>
  <c r="H109" i="10"/>
  <c r="H110" i="10" s="1"/>
  <c r="G109" i="10"/>
  <c r="G110" i="10" s="1"/>
  <c r="F109" i="10"/>
  <c r="F110" i="10" s="1"/>
  <c r="E109" i="10"/>
  <c r="E110" i="10" s="1"/>
  <c r="D109" i="10"/>
  <c r="D110" i="10" s="1"/>
  <c r="C109" i="10"/>
  <c r="C110" i="10" s="1"/>
  <c r="AK105" i="10"/>
  <c r="AJ105" i="10"/>
  <c r="AI105" i="10"/>
  <c r="AH105" i="10"/>
  <c r="AE105" i="10"/>
  <c r="AE106" i="10" s="1"/>
  <c r="AD105" i="10"/>
  <c r="AD106" i="10" s="1"/>
  <c r="AC105" i="10"/>
  <c r="AC106" i="10" s="1"/>
  <c r="AB105" i="10"/>
  <c r="AB106" i="10" s="1"/>
  <c r="AA105" i="10"/>
  <c r="AA106" i="10" s="1"/>
  <c r="Z105" i="10"/>
  <c r="Z106" i="10" s="1"/>
  <c r="Y105" i="10"/>
  <c r="Y106" i="10" s="1"/>
  <c r="X105" i="10"/>
  <c r="X106" i="10" s="1"/>
  <c r="R105" i="10"/>
  <c r="R106" i="10" s="1"/>
  <c r="J105" i="10"/>
  <c r="J106" i="10" s="1"/>
  <c r="I105" i="10"/>
  <c r="I106" i="10" s="1"/>
  <c r="H105" i="10"/>
  <c r="H106" i="10" s="1"/>
  <c r="G105" i="10"/>
  <c r="G106" i="10" s="1"/>
  <c r="F105" i="10"/>
  <c r="F106" i="10" s="1"/>
  <c r="E105" i="10"/>
  <c r="E106" i="10" s="1"/>
  <c r="D105" i="10"/>
  <c r="D106" i="10" s="1"/>
  <c r="C105" i="10"/>
  <c r="C106" i="10" s="1"/>
  <c r="AK101" i="10"/>
  <c r="AJ101" i="10"/>
  <c r="AI101" i="10"/>
  <c r="AH101" i="10"/>
  <c r="AE101" i="10"/>
  <c r="AE102" i="10" s="1"/>
  <c r="AD101" i="10"/>
  <c r="AD102" i="10" s="1"/>
  <c r="AC101" i="10"/>
  <c r="AC102" i="10" s="1"/>
  <c r="AB101" i="10"/>
  <c r="AB102" i="10" s="1"/>
  <c r="AA101" i="10"/>
  <c r="AA102" i="10" s="1"/>
  <c r="Z101" i="10"/>
  <c r="Z102" i="10" s="1"/>
  <c r="Y101" i="10"/>
  <c r="Y102" i="10" s="1"/>
  <c r="X101" i="10"/>
  <c r="X102" i="10" s="1"/>
  <c r="R101" i="10"/>
  <c r="R102" i="10" s="1"/>
  <c r="J101" i="10"/>
  <c r="J102" i="10" s="1"/>
  <c r="I101" i="10"/>
  <c r="I102" i="10" s="1"/>
  <c r="H101" i="10"/>
  <c r="H102" i="10" s="1"/>
  <c r="G101" i="10"/>
  <c r="G102" i="10" s="1"/>
  <c r="F101" i="10"/>
  <c r="F102" i="10" s="1"/>
  <c r="E101" i="10"/>
  <c r="E102" i="10" s="1"/>
  <c r="D101" i="10"/>
  <c r="D102" i="10" s="1"/>
  <c r="C101" i="10"/>
  <c r="C102" i="10" s="1"/>
  <c r="AK97" i="10"/>
  <c r="AJ97" i="10"/>
  <c r="AI97" i="10"/>
  <c r="AH97" i="10"/>
  <c r="AE97" i="10"/>
  <c r="AE98" i="10" s="1"/>
  <c r="AD97" i="10"/>
  <c r="AD98" i="10" s="1"/>
  <c r="AC97" i="10"/>
  <c r="AC98" i="10" s="1"/>
  <c r="AB97" i="10"/>
  <c r="AB98" i="10" s="1"/>
  <c r="AA97" i="10"/>
  <c r="AA98" i="10" s="1"/>
  <c r="Z97" i="10"/>
  <c r="Z98" i="10" s="1"/>
  <c r="Y97" i="10"/>
  <c r="Y98" i="10" s="1"/>
  <c r="X97" i="10"/>
  <c r="X98" i="10" s="1"/>
  <c r="R97" i="10"/>
  <c r="R98" i="10" s="1"/>
  <c r="J97" i="10"/>
  <c r="J98" i="10" s="1"/>
  <c r="I97" i="10"/>
  <c r="I98" i="10" s="1"/>
  <c r="H97" i="10"/>
  <c r="H98" i="10" s="1"/>
  <c r="G97" i="10"/>
  <c r="G98" i="10" s="1"/>
  <c r="F97" i="10"/>
  <c r="F98" i="10" s="1"/>
  <c r="E97" i="10"/>
  <c r="E98" i="10" s="1"/>
  <c r="D97" i="10"/>
  <c r="D98" i="10" s="1"/>
  <c r="C97" i="10"/>
  <c r="C98" i="10" s="1"/>
  <c r="AK93" i="10"/>
  <c r="AJ93" i="10"/>
  <c r="AI93" i="10"/>
  <c r="AH93" i="10"/>
  <c r="AE93" i="10"/>
  <c r="AE94" i="10" s="1"/>
  <c r="AD93" i="10"/>
  <c r="AD94" i="10" s="1"/>
  <c r="AC93" i="10"/>
  <c r="AC94" i="10" s="1"/>
  <c r="AB93" i="10"/>
  <c r="AB94" i="10" s="1"/>
  <c r="AA93" i="10"/>
  <c r="AA94" i="10" s="1"/>
  <c r="Z93" i="10"/>
  <c r="Z94" i="10" s="1"/>
  <c r="Y93" i="10"/>
  <c r="Y94" i="10" s="1"/>
  <c r="X93" i="10"/>
  <c r="X94" i="10" s="1"/>
  <c r="R93" i="10"/>
  <c r="R94" i="10" s="1"/>
  <c r="J93" i="10"/>
  <c r="J94" i="10" s="1"/>
  <c r="I93" i="10"/>
  <c r="I94" i="10" s="1"/>
  <c r="H93" i="10"/>
  <c r="H94" i="10" s="1"/>
  <c r="G93" i="10"/>
  <c r="G94" i="10" s="1"/>
  <c r="F93" i="10"/>
  <c r="F94" i="10" s="1"/>
  <c r="E93" i="10"/>
  <c r="E94" i="10" s="1"/>
  <c r="D93" i="10"/>
  <c r="D94" i="10" s="1"/>
  <c r="C93" i="10"/>
  <c r="C94" i="10" s="1"/>
  <c r="AK89" i="10"/>
  <c r="AJ89" i="10"/>
  <c r="AI89" i="10"/>
  <c r="AH89" i="10"/>
  <c r="AE89" i="10"/>
  <c r="AE90" i="10" s="1"/>
  <c r="AD89" i="10"/>
  <c r="AD90" i="10" s="1"/>
  <c r="AC89" i="10"/>
  <c r="AC90" i="10" s="1"/>
  <c r="AB89" i="10"/>
  <c r="AB90" i="10" s="1"/>
  <c r="AA89" i="10"/>
  <c r="AA90" i="10" s="1"/>
  <c r="Z89" i="10"/>
  <c r="Z90" i="10" s="1"/>
  <c r="Y89" i="10"/>
  <c r="Y90" i="10" s="1"/>
  <c r="X89" i="10"/>
  <c r="X90" i="10" s="1"/>
  <c r="R89" i="10"/>
  <c r="R90" i="10" s="1"/>
  <c r="J89" i="10"/>
  <c r="J90" i="10" s="1"/>
  <c r="I89" i="10"/>
  <c r="I90" i="10" s="1"/>
  <c r="H89" i="10"/>
  <c r="H90" i="10" s="1"/>
  <c r="G89" i="10"/>
  <c r="G90" i="10" s="1"/>
  <c r="F89" i="10"/>
  <c r="F90" i="10" s="1"/>
  <c r="E89" i="10"/>
  <c r="E90" i="10" s="1"/>
  <c r="D89" i="10"/>
  <c r="D90" i="10" s="1"/>
  <c r="C89" i="10"/>
  <c r="C90" i="10" s="1"/>
  <c r="AK85" i="10"/>
  <c r="AJ85" i="10"/>
  <c r="AI85" i="10"/>
  <c r="AH85" i="10"/>
  <c r="AE85" i="10"/>
  <c r="AE86" i="10" s="1"/>
  <c r="AD85" i="10"/>
  <c r="AD86" i="10" s="1"/>
  <c r="AC85" i="10"/>
  <c r="AC86" i="10" s="1"/>
  <c r="AB85" i="10"/>
  <c r="AB86" i="10" s="1"/>
  <c r="AA85" i="10"/>
  <c r="AA86" i="10" s="1"/>
  <c r="Z85" i="10"/>
  <c r="Z86" i="10" s="1"/>
  <c r="Y85" i="10"/>
  <c r="Y86" i="10" s="1"/>
  <c r="X85" i="10"/>
  <c r="X86" i="10" s="1"/>
  <c r="R85" i="10"/>
  <c r="R86" i="10" s="1"/>
  <c r="J85" i="10"/>
  <c r="J86" i="10" s="1"/>
  <c r="I85" i="10"/>
  <c r="I86" i="10" s="1"/>
  <c r="H85" i="10"/>
  <c r="H86" i="10" s="1"/>
  <c r="G85" i="10"/>
  <c r="G86" i="10" s="1"/>
  <c r="F85" i="10"/>
  <c r="F86" i="10" s="1"/>
  <c r="E85" i="10"/>
  <c r="E86" i="10" s="1"/>
  <c r="D85" i="10"/>
  <c r="D86" i="10" s="1"/>
  <c r="C85" i="10"/>
  <c r="C86" i="10" s="1"/>
  <c r="AK81" i="10"/>
  <c r="AJ81" i="10"/>
  <c r="AI81" i="10"/>
  <c r="AH81" i="10"/>
  <c r="AE81" i="10"/>
  <c r="AE82" i="10" s="1"/>
  <c r="AD81" i="10"/>
  <c r="AD82" i="10" s="1"/>
  <c r="AC81" i="10"/>
  <c r="AC82" i="10" s="1"/>
  <c r="AB81" i="10"/>
  <c r="AB82" i="10" s="1"/>
  <c r="AA81" i="10"/>
  <c r="AA82" i="10" s="1"/>
  <c r="Z81" i="10"/>
  <c r="Z82" i="10" s="1"/>
  <c r="Y81" i="10"/>
  <c r="Y82" i="10" s="1"/>
  <c r="X81" i="10"/>
  <c r="X82" i="10" s="1"/>
  <c r="R81" i="10"/>
  <c r="R82" i="10" s="1"/>
  <c r="J81" i="10"/>
  <c r="J82" i="10" s="1"/>
  <c r="I81" i="10"/>
  <c r="I82" i="10" s="1"/>
  <c r="H81" i="10"/>
  <c r="H82" i="10" s="1"/>
  <c r="G81" i="10"/>
  <c r="G82" i="10" s="1"/>
  <c r="F81" i="10"/>
  <c r="F82" i="10" s="1"/>
  <c r="E81" i="10"/>
  <c r="E82" i="10" s="1"/>
  <c r="D81" i="10"/>
  <c r="D82" i="10" s="1"/>
  <c r="C81" i="10"/>
  <c r="C82" i="10" s="1"/>
  <c r="AK77" i="10"/>
  <c r="AJ77" i="10"/>
  <c r="AI77" i="10"/>
  <c r="AH77" i="10"/>
  <c r="AE77" i="10"/>
  <c r="AE78" i="10" s="1"/>
  <c r="AD77" i="10"/>
  <c r="AD78" i="10" s="1"/>
  <c r="AC77" i="10"/>
  <c r="AC78" i="10" s="1"/>
  <c r="AB77" i="10"/>
  <c r="AB78" i="10" s="1"/>
  <c r="AA77" i="10"/>
  <c r="AA78" i="10" s="1"/>
  <c r="Z77" i="10"/>
  <c r="Z78" i="10" s="1"/>
  <c r="Y77" i="10"/>
  <c r="Y78" i="10" s="1"/>
  <c r="X77" i="10"/>
  <c r="X78" i="10" s="1"/>
  <c r="R77" i="10"/>
  <c r="R78" i="10" s="1"/>
  <c r="J77" i="10"/>
  <c r="J78" i="10" s="1"/>
  <c r="I77" i="10"/>
  <c r="I78" i="10" s="1"/>
  <c r="H77" i="10"/>
  <c r="H78" i="10" s="1"/>
  <c r="G77" i="10"/>
  <c r="G78" i="10" s="1"/>
  <c r="F77" i="10"/>
  <c r="F78" i="10" s="1"/>
  <c r="E77" i="10"/>
  <c r="E78" i="10" s="1"/>
  <c r="D77" i="10"/>
  <c r="D78" i="10" s="1"/>
  <c r="C77" i="10"/>
  <c r="C78" i="10" s="1"/>
  <c r="AK73" i="10"/>
  <c r="AJ73" i="10"/>
  <c r="AI73" i="10"/>
  <c r="AH73" i="10"/>
  <c r="AE73" i="10"/>
  <c r="AE74" i="10" s="1"/>
  <c r="AD73" i="10"/>
  <c r="AD74" i="10" s="1"/>
  <c r="AC73" i="10"/>
  <c r="AC74" i="10" s="1"/>
  <c r="AB73" i="10"/>
  <c r="AB74" i="10" s="1"/>
  <c r="AA73" i="10"/>
  <c r="AA74" i="10" s="1"/>
  <c r="Z73" i="10"/>
  <c r="Z74" i="10" s="1"/>
  <c r="Y73" i="10"/>
  <c r="Y74" i="10" s="1"/>
  <c r="X73" i="10"/>
  <c r="X74" i="10" s="1"/>
  <c r="R73" i="10"/>
  <c r="R74" i="10" s="1"/>
  <c r="J73" i="10"/>
  <c r="J74" i="10" s="1"/>
  <c r="I73" i="10"/>
  <c r="I74" i="10" s="1"/>
  <c r="H73" i="10"/>
  <c r="H74" i="10" s="1"/>
  <c r="G73" i="10"/>
  <c r="G74" i="10" s="1"/>
  <c r="F73" i="10"/>
  <c r="F74" i="10" s="1"/>
  <c r="E73" i="10"/>
  <c r="E74" i="10" s="1"/>
  <c r="D73" i="10"/>
  <c r="D74" i="10" s="1"/>
  <c r="C73" i="10"/>
  <c r="C74" i="10" s="1"/>
  <c r="AK69" i="10"/>
  <c r="AJ69" i="10"/>
  <c r="AI69" i="10"/>
  <c r="AH69" i="10"/>
  <c r="AE69" i="10"/>
  <c r="AE70" i="10" s="1"/>
  <c r="AD69" i="10"/>
  <c r="AD70" i="10" s="1"/>
  <c r="AC69" i="10"/>
  <c r="AC70" i="10" s="1"/>
  <c r="AB69" i="10"/>
  <c r="AB70" i="10" s="1"/>
  <c r="AA69" i="10"/>
  <c r="AA70" i="10" s="1"/>
  <c r="Z69" i="10"/>
  <c r="Z70" i="10" s="1"/>
  <c r="Y69" i="10"/>
  <c r="Y70" i="10" s="1"/>
  <c r="X69" i="10"/>
  <c r="X70" i="10" s="1"/>
  <c r="R69" i="10"/>
  <c r="R70" i="10" s="1"/>
  <c r="J69" i="10"/>
  <c r="J70" i="10" s="1"/>
  <c r="I69" i="10"/>
  <c r="I70" i="10" s="1"/>
  <c r="H69" i="10"/>
  <c r="H70" i="10" s="1"/>
  <c r="G69" i="10"/>
  <c r="G70" i="10" s="1"/>
  <c r="F69" i="10"/>
  <c r="F70" i="10" s="1"/>
  <c r="E69" i="10"/>
  <c r="E70" i="10" s="1"/>
  <c r="D69" i="10"/>
  <c r="D70" i="10" s="1"/>
  <c r="C69" i="10"/>
  <c r="C70" i="10" s="1"/>
  <c r="AK65" i="10"/>
  <c r="AJ65" i="10"/>
  <c r="AI65" i="10"/>
  <c r="AH65" i="10"/>
  <c r="AE65" i="10"/>
  <c r="AE66" i="10" s="1"/>
  <c r="AD65" i="10"/>
  <c r="AD66" i="10" s="1"/>
  <c r="AC65" i="10"/>
  <c r="AC66" i="10" s="1"/>
  <c r="AB65" i="10"/>
  <c r="AB66" i="10" s="1"/>
  <c r="AA65" i="10"/>
  <c r="AA66" i="10" s="1"/>
  <c r="Z65" i="10"/>
  <c r="Z66" i="10" s="1"/>
  <c r="Y65" i="10"/>
  <c r="Y66" i="10" s="1"/>
  <c r="X65" i="10"/>
  <c r="X66" i="10" s="1"/>
  <c r="R65" i="10"/>
  <c r="R66" i="10" s="1"/>
  <c r="J65" i="10"/>
  <c r="J66" i="10" s="1"/>
  <c r="I65" i="10"/>
  <c r="I66" i="10" s="1"/>
  <c r="H65" i="10"/>
  <c r="H66" i="10" s="1"/>
  <c r="G65" i="10"/>
  <c r="G66" i="10" s="1"/>
  <c r="F65" i="10"/>
  <c r="F66" i="10" s="1"/>
  <c r="E65" i="10"/>
  <c r="E66" i="10" s="1"/>
  <c r="D65" i="10"/>
  <c r="D66" i="10" s="1"/>
  <c r="C65" i="10"/>
  <c r="C66" i="10" s="1"/>
  <c r="AK61" i="10"/>
  <c r="AJ61" i="10"/>
  <c r="AI61" i="10"/>
  <c r="AH61" i="10"/>
  <c r="AE61" i="10"/>
  <c r="AE62" i="10" s="1"/>
  <c r="AD61" i="10"/>
  <c r="AD62" i="10" s="1"/>
  <c r="AC61" i="10"/>
  <c r="AC62" i="10" s="1"/>
  <c r="AB61" i="10"/>
  <c r="AB62" i="10" s="1"/>
  <c r="AA61" i="10"/>
  <c r="AA62" i="10" s="1"/>
  <c r="Z61" i="10"/>
  <c r="Z62" i="10" s="1"/>
  <c r="Y61" i="10"/>
  <c r="Y62" i="10" s="1"/>
  <c r="X61" i="10"/>
  <c r="X62" i="10" s="1"/>
  <c r="R61" i="10"/>
  <c r="R62" i="10" s="1"/>
  <c r="J61" i="10"/>
  <c r="J62" i="10" s="1"/>
  <c r="I61" i="10"/>
  <c r="I62" i="10" s="1"/>
  <c r="H61" i="10"/>
  <c r="H62" i="10" s="1"/>
  <c r="G61" i="10"/>
  <c r="G62" i="10" s="1"/>
  <c r="F61" i="10"/>
  <c r="F62" i="10" s="1"/>
  <c r="E61" i="10"/>
  <c r="E62" i="10" s="1"/>
  <c r="D61" i="10"/>
  <c r="D62" i="10" s="1"/>
  <c r="C61" i="10"/>
  <c r="C62" i="10" s="1"/>
  <c r="AK57" i="10"/>
  <c r="AJ57" i="10"/>
  <c r="AI57" i="10"/>
  <c r="AH57" i="10"/>
  <c r="AE57" i="10"/>
  <c r="AE58" i="10" s="1"/>
  <c r="AD57" i="10"/>
  <c r="AD58" i="10" s="1"/>
  <c r="AC57" i="10"/>
  <c r="AC58" i="10" s="1"/>
  <c r="AB57" i="10"/>
  <c r="AB58" i="10" s="1"/>
  <c r="AA57" i="10"/>
  <c r="AA58" i="10" s="1"/>
  <c r="Z57" i="10"/>
  <c r="Z58" i="10" s="1"/>
  <c r="Y57" i="10"/>
  <c r="Y58" i="10" s="1"/>
  <c r="X57" i="10"/>
  <c r="X58" i="10" s="1"/>
  <c r="R57" i="10"/>
  <c r="R58" i="10" s="1"/>
  <c r="J57" i="10"/>
  <c r="J58" i="10" s="1"/>
  <c r="I57" i="10"/>
  <c r="I58" i="10" s="1"/>
  <c r="H57" i="10"/>
  <c r="H58" i="10" s="1"/>
  <c r="G57" i="10"/>
  <c r="G58" i="10" s="1"/>
  <c r="F57" i="10"/>
  <c r="F58" i="10" s="1"/>
  <c r="E57" i="10"/>
  <c r="E58" i="10" s="1"/>
  <c r="D57" i="10"/>
  <c r="D58" i="10" s="1"/>
  <c r="C57" i="10"/>
  <c r="C58" i="10" s="1"/>
  <c r="AK53" i="10"/>
  <c r="AJ53" i="10"/>
  <c r="AI53" i="10"/>
  <c r="AH53" i="10"/>
  <c r="AE53" i="10"/>
  <c r="AE54" i="10" s="1"/>
  <c r="AD53" i="10"/>
  <c r="AD54" i="10" s="1"/>
  <c r="AC53" i="10"/>
  <c r="AC54" i="10" s="1"/>
  <c r="AB53" i="10"/>
  <c r="AB54" i="10" s="1"/>
  <c r="AA53" i="10"/>
  <c r="AA54" i="10" s="1"/>
  <c r="Z53" i="10"/>
  <c r="Z54" i="10" s="1"/>
  <c r="Y53" i="10"/>
  <c r="Y54" i="10" s="1"/>
  <c r="X53" i="10"/>
  <c r="X54" i="10" s="1"/>
  <c r="R53" i="10"/>
  <c r="R54" i="10" s="1"/>
  <c r="J53" i="10"/>
  <c r="J54" i="10" s="1"/>
  <c r="I53" i="10"/>
  <c r="I54" i="10" s="1"/>
  <c r="H53" i="10"/>
  <c r="H54" i="10" s="1"/>
  <c r="G53" i="10"/>
  <c r="G54" i="10" s="1"/>
  <c r="F53" i="10"/>
  <c r="F54" i="10" s="1"/>
  <c r="E53" i="10"/>
  <c r="E54" i="10" s="1"/>
  <c r="D53" i="10"/>
  <c r="D54" i="10" s="1"/>
  <c r="C53" i="10"/>
  <c r="C54" i="10" s="1"/>
  <c r="AK49" i="10"/>
  <c r="AJ49" i="10"/>
  <c r="AI49" i="10"/>
  <c r="AH49" i="10"/>
  <c r="AE49" i="10"/>
  <c r="AE50" i="10" s="1"/>
  <c r="AD49" i="10"/>
  <c r="AD50" i="10" s="1"/>
  <c r="AC49" i="10"/>
  <c r="AC50" i="10" s="1"/>
  <c r="AB49" i="10"/>
  <c r="AB50" i="10" s="1"/>
  <c r="AA49" i="10"/>
  <c r="AA50" i="10" s="1"/>
  <c r="Z49" i="10"/>
  <c r="Z50" i="10" s="1"/>
  <c r="Y49" i="10"/>
  <c r="Y50" i="10" s="1"/>
  <c r="X49" i="10"/>
  <c r="X50" i="10" s="1"/>
  <c r="R49" i="10"/>
  <c r="R50" i="10" s="1"/>
  <c r="J49" i="10"/>
  <c r="J50" i="10" s="1"/>
  <c r="I49" i="10"/>
  <c r="I50" i="10" s="1"/>
  <c r="H49" i="10"/>
  <c r="H50" i="10" s="1"/>
  <c r="G49" i="10"/>
  <c r="G50" i="10" s="1"/>
  <c r="F49" i="10"/>
  <c r="F50" i="10" s="1"/>
  <c r="E49" i="10"/>
  <c r="E50" i="10" s="1"/>
  <c r="D49" i="10"/>
  <c r="D50" i="10" s="1"/>
  <c r="C49" i="10"/>
  <c r="C50" i="10" s="1"/>
  <c r="AK45" i="10"/>
  <c r="AJ45" i="10"/>
  <c r="AI45" i="10"/>
  <c r="AH45" i="10"/>
  <c r="AE45" i="10"/>
  <c r="AE46" i="10" s="1"/>
  <c r="AD45" i="10"/>
  <c r="AD46" i="10" s="1"/>
  <c r="AC45" i="10"/>
  <c r="AC46" i="10" s="1"/>
  <c r="AB45" i="10"/>
  <c r="AB46" i="10" s="1"/>
  <c r="AA45" i="10"/>
  <c r="AA46" i="10" s="1"/>
  <c r="Z45" i="10"/>
  <c r="Z46" i="10" s="1"/>
  <c r="Y45" i="10"/>
  <c r="Y46" i="10" s="1"/>
  <c r="X45" i="10"/>
  <c r="X46" i="10" s="1"/>
  <c r="R45" i="10"/>
  <c r="R46" i="10" s="1"/>
  <c r="J45" i="10"/>
  <c r="J46" i="10" s="1"/>
  <c r="I45" i="10"/>
  <c r="I46" i="10" s="1"/>
  <c r="H45" i="10"/>
  <c r="H46" i="10" s="1"/>
  <c r="G45" i="10"/>
  <c r="G46" i="10" s="1"/>
  <c r="F45" i="10"/>
  <c r="F46" i="10" s="1"/>
  <c r="E45" i="10"/>
  <c r="E46" i="10" s="1"/>
  <c r="D45" i="10"/>
  <c r="D46" i="10" s="1"/>
  <c r="C45" i="10"/>
  <c r="C46" i="10" s="1"/>
  <c r="AK41" i="10"/>
  <c r="AJ41" i="10"/>
  <c r="AI41" i="10"/>
  <c r="AH41" i="10"/>
  <c r="AE41" i="10"/>
  <c r="AE42" i="10" s="1"/>
  <c r="AD41" i="10"/>
  <c r="AD42" i="10" s="1"/>
  <c r="AC41" i="10"/>
  <c r="AC42" i="10" s="1"/>
  <c r="AB41" i="10"/>
  <c r="AB42" i="10" s="1"/>
  <c r="AA41" i="10"/>
  <c r="AA42" i="10" s="1"/>
  <c r="Z41" i="10"/>
  <c r="Z42" i="10" s="1"/>
  <c r="Y41" i="10"/>
  <c r="Y42" i="10" s="1"/>
  <c r="X41" i="10"/>
  <c r="X42" i="10" s="1"/>
  <c r="R41" i="10"/>
  <c r="R42" i="10" s="1"/>
  <c r="J41" i="10"/>
  <c r="J42" i="10" s="1"/>
  <c r="I41" i="10"/>
  <c r="I42" i="10" s="1"/>
  <c r="H41" i="10"/>
  <c r="H42" i="10" s="1"/>
  <c r="G41" i="10"/>
  <c r="G42" i="10" s="1"/>
  <c r="F41" i="10"/>
  <c r="F42" i="10" s="1"/>
  <c r="E41" i="10"/>
  <c r="E42" i="10" s="1"/>
  <c r="D41" i="10"/>
  <c r="D42" i="10" s="1"/>
  <c r="C41" i="10"/>
  <c r="C42" i="10" s="1"/>
  <c r="AK37" i="10"/>
  <c r="AJ37" i="10"/>
  <c r="AI37" i="10"/>
  <c r="AH37" i="10"/>
  <c r="AE37" i="10"/>
  <c r="AE38" i="10" s="1"/>
  <c r="AD37" i="10"/>
  <c r="AD38" i="10" s="1"/>
  <c r="AC37" i="10"/>
  <c r="AC38" i="10" s="1"/>
  <c r="AB37" i="10"/>
  <c r="AB38" i="10" s="1"/>
  <c r="AA37" i="10"/>
  <c r="AA38" i="10" s="1"/>
  <c r="Z37" i="10"/>
  <c r="Z38" i="10" s="1"/>
  <c r="Y37" i="10"/>
  <c r="Y38" i="10" s="1"/>
  <c r="X37" i="10"/>
  <c r="X38" i="10" s="1"/>
  <c r="R37" i="10"/>
  <c r="R38" i="10" s="1"/>
  <c r="J37" i="10"/>
  <c r="J38" i="10" s="1"/>
  <c r="I37" i="10"/>
  <c r="I38" i="10" s="1"/>
  <c r="H37" i="10"/>
  <c r="H38" i="10" s="1"/>
  <c r="G37" i="10"/>
  <c r="G38" i="10" s="1"/>
  <c r="F37" i="10"/>
  <c r="F38" i="10" s="1"/>
  <c r="E37" i="10"/>
  <c r="E38" i="10" s="1"/>
  <c r="D37" i="10"/>
  <c r="D38" i="10" s="1"/>
  <c r="C37" i="10"/>
  <c r="C38" i="10" s="1"/>
  <c r="AK33" i="10"/>
  <c r="AJ33" i="10"/>
  <c r="AI33" i="10"/>
  <c r="AH33" i="10"/>
  <c r="AE33" i="10"/>
  <c r="AE34" i="10" s="1"/>
  <c r="AD33" i="10"/>
  <c r="AD34" i="10" s="1"/>
  <c r="AC33" i="10"/>
  <c r="AC34" i="10" s="1"/>
  <c r="AB33" i="10"/>
  <c r="AB34" i="10" s="1"/>
  <c r="AA33" i="10"/>
  <c r="AA34" i="10" s="1"/>
  <c r="Z33" i="10"/>
  <c r="Z34" i="10" s="1"/>
  <c r="Y33" i="10"/>
  <c r="Y34" i="10" s="1"/>
  <c r="X33" i="10"/>
  <c r="X34" i="10" s="1"/>
  <c r="R33" i="10"/>
  <c r="R34" i="10" s="1"/>
  <c r="J33" i="10"/>
  <c r="J34" i="10" s="1"/>
  <c r="I33" i="10"/>
  <c r="I34" i="10" s="1"/>
  <c r="H33" i="10"/>
  <c r="H34" i="10" s="1"/>
  <c r="G33" i="10"/>
  <c r="G34" i="10" s="1"/>
  <c r="F33" i="10"/>
  <c r="F34" i="10" s="1"/>
  <c r="E33" i="10"/>
  <c r="E34" i="10" s="1"/>
  <c r="D33" i="10"/>
  <c r="D34" i="10" s="1"/>
  <c r="C33" i="10"/>
  <c r="C34" i="10" s="1"/>
  <c r="AK29" i="10"/>
  <c r="AJ29" i="10"/>
  <c r="AI29" i="10"/>
  <c r="AH29" i="10"/>
  <c r="AE29" i="10"/>
  <c r="AE30" i="10" s="1"/>
  <c r="AD29" i="10"/>
  <c r="AD30" i="10" s="1"/>
  <c r="AC29" i="10"/>
  <c r="AC30" i="10" s="1"/>
  <c r="AB29" i="10"/>
  <c r="AB30" i="10" s="1"/>
  <c r="AA29" i="10"/>
  <c r="AA30" i="10" s="1"/>
  <c r="Z29" i="10"/>
  <c r="Z30" i="10" s="1"/>
  <c r="Y29" i="10"/>
  <c r="Y30" i="10" s="1"/>
  <c r="X29" i="10"/>
  <c r="X30" i="10" s="1"/>
  <c r="R29" i="10"/>
  <c r="R30" i="10" s="1"/>
  <c r="J29" i="10"/>
  <c r="J30" i="10" s="1"/>
  <c r="I29" i="10"/>
  <c r="I30" i="10" s="1"/>
  <c r="H29" i="10"/>
  <c r="H30" i="10" s="1"/>
  <c r="G29" i="10"/>
  <c r="G30" i="10" s="1"/>
  <c r="F29" i="10"/>
  <c r="F30" i="10" s="1"/>
  <c r="E29" i="10"/>
  <c r="E30" i="10" s="1"/>
  <c r="D29" i="10"/>
  <c r="D30" i="10" s="1"/>
  <c r="C29" i="10"/>
  <c r="C30" i="10" s="1"/>
  <c r="AK25" i="10"/>
  <c r="AJ25" i="10"/>
  <c r="AI25" i="10"/>
  <c r="AH25" i="10"/>
  <c r="AE25" i="10"/>
  <c r="AE26" i="10" s="1"/>
  <c r="AD25" i="10"/>
  <c r="AD26" i="10" s="1"/>
  <c r="AC25" i="10"/>
  <c r="AC26" i="10" s="1"/>
  <c r="AB25" i="10"/>
  <c r="AB26" i="10" s="1"/>
  <c r="AA25" i="10"/>
  <c r="AA26" i="10" s="1"/>
  <c r="Z25" i="10"/>
  <c r="Z26" i="10" s="1"/>
  <c r="Y25" i="10"/>
  <c r="Y26" i="10" s="1"/>
  <c r="X25" i="10"/>
  <c r="X26" i="10" s="1"/>
  <c r="R25" i="10"/>
  <c r="R26" i="10" s="1"/>
  <c r="J25" i="10"/>
  <c r="J26" i="10" s="1"/>
  <c r="I25" i="10"/>
  <c r="I26" i="10" s="1"/>
  <c r="H25" i="10"/>
  <c r="H26" i="10" s="1"/>
  <c r="G25" i="10"/>
  <c r="G26" i="10" s="1"/>
  <c r="F25" i="10"/>
  <c r="F26" i="10" s="1"/>
  <c r="E25" i="10"/>
  <c r="E26" i="10" s="1"/>
  <c r="D25" i="10"/>
  <c r="D26" i="10" s="1"/>
  <c r="C25" i="10"/>
  <c r="C26" i="10" s="1"/>
  <c r="AK21" i="10"/>
  <c r="AJ21" i="10"/>
  <c r="AI21" i="10"/>
  <c r="AH21" i="10"/>
  <c r="AE21" i="10"/>
  <c r="AE22" i="10" s="1"/>
  <c r="AD21" i="10"/>
  <c r="AD22" i="10" s="1"/>
  <c r="AC21" i="10"/>
  <c r="AC22" i="10" s="1"/>
  <c r="AB21" i="10"/>
  <c r="AB22" i="10" s="1"/>
  <c r="AA21" i="10"/>
  <c r="AA22" i="10" s="1"/>
  <c r="Z21" i="10"/>
  <c r="Z22" i="10" s="1"/>
  <c r="Y21" i="10"/>
  <c r="Y22" i="10" s="1"/>
  <c r="X21" i="10"/>
  <c r="X22" i="10" s="1"/>
  <c r="R21" i="10"/>
  <c r="R22" i="10" s="1"/>
  <c r="J21" i="10"/>
  <c r="J22" i="10" s="1"/>
  <c r="I21" i="10"/>
  <c r="I22" i="10" s="1"/>
  <c r="H21" i="10"/>
  <c r="H22" i="10" s="1"/>
  <c r="G21" i="10"/>
  <c r="G22" i="10" s="1"/>
  <c r="F21" i="10"/>
  <c r="F22" i="10" s="1"/>
  <c r="E21" i="10"/>
  <c r="E22" i="10" s="1"/>
  <c r="D21" i="10"/>
  <c r="D22" i="10" s="1"/>
  <c r="C21" i="10"/>
  <c r="C22" i="10" s="1"/>
  <c r="D18" i="10"/>
  <c r="AK17" i="10"/>
  <c r="AJ17" i="10"/>
  <c r="AI17" i="10"/>
  <c r="AH17" i="10"/>
  <c r="AE17" i="10"/>
  <c r="AE18" i="10" s="1"/>
  <c r="AD17" i="10"/>
  <c r="AD18" i="10" s="1"/>
  <c r="AC17" i="10"/>
  <c r="AC18" i="10" s="1"/>
  <c r="AB17" i="10"/>
  <c r="AB18" i="10" s="1"/>
  <c r="AA17" i="10"/>
  <c r="AA18" i="10" s="1"/>
  <c r="Z17" i="10"/>
  <c r="Z18" i="10" s="1"/>
  <c r="Y17" i="10"/>
  <c r="Y18" i="10" s="1"/>
  <c r="X17" i="10"/>
  <c r="X18" i="10" s="1"/>
  <c r="R17" i="10"/>
  <c r="R18" i="10" s="1"/>
  <c r="J17" i="10"/>
  <c r="J18" i="10" s="1"/>
  <c r="I17" i="10"/>
  <c r="I18" i="10" s="1"/>
  <c r="H17" i="10"/>
  <c r="H18" i="10" s="1"/>
  <c r="G17" i="10"/>
  <c r="G18" i="10" s="1"/>
  <c r="F17" i="10"/>
  <c r="F18" i="10" s="1"/>
  <c r="E17" i="10"/>
  <c r="E18" i="10" s="1"/>
  <c r="D17" i="10"/>
  <c r="C17" i="10"/>
  <c r="C18" i="10" s="1"/>
  <c r="AK13" i="10"/>
  <c r="AJ13" i="10"/>
  <c r="AI13" i="10"/>
  <c r="AH13" i="10"/>
  <c r="AE13" i="10"/>
  <c r="AE14" i="10" s="1"/>
  <c r="AD13" i="10"/>
  <c r="AD14" i="10" s="1"/>
  <c r="AC13" i="10"/>
  <c r="AC14" i="10" s="1"/>
  <c r="AB13" i="10"/>
  <c r="AB14" i="10" s="1"/>
  <c r="AA13" i="10"/>
  <c r="AA14" i="10" s="1"/>
  <c r="Z13" i="10"/>
  <c r="Z14" i="10" s="1"/>
  <c r="Y13" i="10"/>
  <c r="Y14" i="10" s="1"/>
  <c r="X13" i="10"/>
  <c r="X14" i="10" s="1"/>
  <c r="R13" i="10"/>
  <c r="R14" i="10" s="1"/>
  <c r="J13" i="10"/>
  <c r="J14" i="10" s="1"/>
  <c r="I13" i="10"/>
  <c r="I14" i="10" s="1"/>
  <c r="H13" i="10"/>
  <c r="H14" i="10" s="1"/>
  <c r="G13" i="10"/>
  <c r="G14" i="10" s="1"/>
  <c r="F13" i="10"/>
  <c r="F14" i="10" s="1"/>
  <c r="E13" i="10"/>
  <c r="E14" i="10" s="1"/>
  <c r="D13" i="10"/>
  <c r="D14" i="10" s="1"/>
  <c r="C13" i="10"/>
  <c r="C14" i="10" s="1"/>
  <c r="AK9" i="10"/>
  <c r="AJ9" i="10"/>
  <c r="AI9" i="10"/>
  <c r="AH9" i="10"/>
  <c r="AE9" i="10"/>
  <c r="AE10" i="10" s="1"/>
  <c r="AD9" i="10"/>
  <c r="AD10" i="10" s="1"/>
  <c r="AC9" i="10"/>
  <c r="AC10" i="10" s="1"/>
  <c r="AB9" i="10"/>
  <c r="AB10" i="10" s="1"/>
  <c r="AA9" i="10"/>
  <c r="AA10" i="10" s="1"/>
  <c r="Z9" i="10"/>
  <c r="Z10" i="10" s="1"/>
  <c r="Y9" i="10"/>
  <c r="Y10" i="10" s="1"/>
  <c r="X9" i="10"/>
  <c r="X10" i="10" s="1"/>
  <c r="R9" i="10"/>
  <c r="R10" i="10" s="1"/>
  <c r="J9" i="10"/>
  <c r="J10" i="10" s="1"/>
  <c r="I9" i="10"/>
  <c r="I10" i="10" s="1"/>
  <c r="H9" i="10"/>
  <c r="H10" i="10" s="1"/>
  <c r="G9" i="10"/>
  <c r="G10" i="10" s="1"/>
  <c r="F9" i="10"/>
  <c r="F10" i="10" s="1"/>
  <c r="E9" i="10"/>
  <c r="E10" i="10" s="1"/>
  <c r="D9" i="10"/>
  <c r="D10" i="10" s="1"/>
  <c r="C9" i="10"/>
  <c r="C10" i="10" s="1"/>
  <c r="AK5" i="10"/>
  <c r="AJ5" i="10"/>
  <c r="AI5" i="10"/>
  <c r="AH5" i="10"/>
  <c r="AC124" i="10"/>
  <c r="AA6" i="10"/>
  <c r="Z6" i="10"/>
  <c r="G6" i="10"/>
  <c r="F6" i="10"/>
  <c r="D6" i="10"/>
  <c r="AE5" i="9"/>
  <c r="AD5" i="9"/>
  <c r="AD6" i="9" s="1"/>
  <c r="AC5" i="9"/>
  <c r="AC128" i="9" s="1"/>
  <c r="AB5" i="9"/>
  <c r="AB128" i="9" s="1"/>
  <c r="AA5" i="9"/>
  <c r="AA6" i="9" s="1"/>
  <c r="Z5" i="9"/>
  <c r="Z6" i="9" s="1"/>
  <c r="Y5" i="9"/>
  <c r="Y6" i="9" s="1"/>
  <c r="X5" i="9"/>
  <c r="X6" i="9" s="1"/>
  <c r="R5" i="9"/>
  <c r="J5" i="9"/>
  <c r="I5" i="9"/>
  <c r="I6" i="9" s="1"/>
  <c r="H5" i="9"/>
  <c r="H6" i="9" s="1"/>
  <c r="G5" i="9"/>
  <c r="G6" i="9" s="1"/>
  <c r="F5" i="9"/>
  <c r="F6" i="9" s="1"/>
  <c r="E5" i="9"/>
  <c r="E6" i="9" s="1"/>
  <c r="D5" i="9"/>
  <c r="C5" i="9"/>
  <c r="C6" i="9" s="1"/>
  <c r="AT128" i="9"/>
  <c r="AP128" i="9"/>
  <c r="AO128" i="9"/>
  <c r="U128" i="9"/>
  <c r="T128" i="9"/>
  <c r="AK125" i="9"/>
  <c r="AJ125" i="9"/>
  <c r="AI125" i="9"/>
  <c r="AH125" i="9"/>
  <c r="AE125" i="9"/>
  <c r="AE126" i="9" s="1"/>
  <c r="AD125" i="9"/>
  <c r="AD126" i="9" s="1"/>
  <c r="AC125" i="9"/>
  <c r="AC126" i="9" s="1"/>
  <c r="AB125" i="9"/>
  <c r="AB126" i="9" s="1"/>
  <c r="AA125" i="9"/>
  <c r="AA126" i="9" s="1"/>
  <c r="Z125" i="9"/>
  <c r="Z126" i="9" s="1"/>
  <c r="Y125" i="9"/>
  <c r="Y126" i="9" s="1"/>
  <c r="X125" i="9"/>
  <c r="X126" i="9" s="1"/>
  <c r="R125" i="9"/>
  <c r="R126" i="9" s="1"/>
  <c r="J125" i="9"/>
  <c r="J126" i="9" s="1"/>
  <c r="I125" i="9"/>
  <c r="I126" i="9" s="1"/>
  <c r="H125" i="9"/>
  <c r="H126" i="9" s="1"/>
  <c r="G125" i="9"/>
  <c r="G126" i="9" s="1"/>
  <c r="F125" i="9"/>
  <c r="F126" i="9" s="1"/>
  <c r="E125" i="9"/>
  <c r="E126" i="9" s="1"/>
  <c r="D125" i="9"/>
  <c r="D126" i="9" s="1"/>
  <c r="C125" i="9"/>
  <c r="C126" i="9" s="1"/>
  <c r="AK121" i="9"/>
  <c r="AJ121" i="9"/>
  <c r="AI121" i="9"/>
  <c r="AH121" i="9"/>
  <c r="AE121" i="9"/>
  <c r="AE122" i="9" s="1"/>
  <c r="AD121" i="9"/>
  <c r="AD122" i="9" s="1"/>
  <c r="AC121" i="9"/>
  <c r="AC122" i="9" s="1"/>
  <c r="AB121" i="9"/>
  <c r="AB122" i="9" s="1"/>
  <c r="AA121" i="9"/>
  <c r="AA122" i="9" s="1"/>
  <c r="Z121" i="9"/>
  <c r="Z122" i="9" s="1"/>
  <c r="Y121" i="9"/>
  <c r="Y122" i="9" s="1"/>
  <c r="X121" i="9"/>
  <c r="X122" i="9" s="1"/>
  <c r="R121" i="9"/>
  <c r="R122" i="9" s="1"/>
  <c r="J121" i="9"/>
  <c r="J122" i="9" s="1"/>
  <c r="I121" i="9"/>
  <c r="I122" i="9" s="1"/>
  <c r="H121" i="9"/>
  <c r="H122" i="9" s="1"/>
  <c r="G121" i="9"/>
  <c r="G122" i="9" s="1"/>
  <c r="F121" i="9"/>
  <c r="F122" i="9" s="1"/>
  <c r="E121" i="9"/>
  <c r="E122" i="9" s="1"/>
  <c r="D121" i="9"/>
  <c r="D122" i="9" s="1"/>
  <c r="C121" i="9"/>
  <c r="C122" i="9" s="1"/>
  <c r="AK117" i="9"/>
  <c r="AJ117" i="9"/>
  <c r="AI117" i="9"/>
  <c r="AH117" i="9"/>
  <c r="AE117" i="9"/>
  <c r="AE118" i="9" s="1"/>
  <c r="AD117" i="9"/>
  <c r="AD118" i="9" s="1"/>
  <c r="AC117" i="9"/>
  <c r="AC118" i="9" s="1"/>
  <c r="AB117" i="9"/>
  <c r="AB118" i="9" s="1"/>
  <c r="AA117" i="9"/>
  <c r="AA118" i="9" s="1"/>
  <c r="Z117" i="9"/>
  <c r="Z118" i="9" s="1"/>
  <c r="Y117" i="9"/>
  <c r="Y118" i="9" s="1"/>
  <c r="X117" i="9"/>
  <c r="X118" i="9" s="1"/>
  <c r="R117" i="9"/>
  <c r="R118" i="9" s="1"/>
  <c r="J117" i="9"/>
  <c r="J118" i="9" s="1"/>
  <c r="I117" i="9"/>
  <c r="I118" i="9" s="1"/>
  <c r="H117" i="9"/>
  <c r="H118" i="9" s="1"/>
  <c r="G117" i="9"/>
  <c r="G118" i="9" s="1"/>
  <c r="F117" i="9"/>
  <c r="F118" i="9" s="1"/>
  <c r="E117" i="9"/>
  <c r="E118" i="9" s="1"/>
  <c r="D117" i="9"/>
  <c r="D118" i="9" s="1"/>
  <c r="C117" i="9"/>
  <c r="C118" i="9" s="1"/>
  <c r="AK113" i="9"/>
  <c r="AJ113" i="9"/>
  <c r="AI113" i="9"/>
  <c r="AH113" i="9"/>
  <c r="AE113" i="9"/>
  <c r="AE114" i="9" s="1"/>
  <c r="AD113" i="9"/>
  <c r="AD114" i="9" s="1"/>
  <c r="AC113" i="9"/>
  <c r="AC114" i="9" s="1"/>
  <c r="AB113" i="9"/>
  <c r="AB114" i="9" s="1"/>
  <c r="AA113" i="9"/>
  <c r="AA114" i="9" s="1"/>
  <c r="Z113" i="9"/>
  <c r="Z114" i="9" s="1"/>
  <c r="Y113" i="9"/>
  <c r="Y114" i="9" s="1"/>
  <c r="X113" i="9"/>
  <c r="X114" i="9" s="1"/>
  <c r="R113" i="9"/>
  <c r="R114" i="9" s="1"/>
  <c r="J113" i="9"/>
  <c r="J114" i="9" s="1"/>
  <c r="I113" i="9"/>
  <c r="I114" i="9" s="1"/>
  <c r="H113" i="9"/>
  <c r="H114" i="9" s="1"/>
  <c r="G113" i="9"/>
  <c r="G114" i="9" s="1"/>
  <c r="F113" i="9"/>
  <c r="F114" i="9" s="1"/>
  <c r="E113" i="9"/>
  <c r="E114" i="9" s="1"/>
  <c r="D113" i="9"/>
  <c r="D114" i="9" s="1"/>
  <c r="C113" i="9"/>
  <c r="C114" i="9" s="1"/>
  <c r="AK109" i="9"/>
  <c r="AJ109" i="9"/>
  <c r="AI109" i="9"/>
  <c r="AH109" i="9"/>
  <c r="AE109" i="9"/>
  <c r="AE110" i="9" s="1"/>
  <c r="AD109" i="9"/>
  <c r="AD110" i="9" s="1"/>
  <c r="AC109" i="9"/>
  <c r="AC110" i="9" s="1"/>
  <c r="AB109" i="9"/>
  <c r="AB110" i="9" s="1"/>
  <c r="AA109" i="9"/>
  <c r="AA110" i="9" s="1"/>
  <c r="Z109" i="9"/>
  <c r="Z110" i="9" s="1"/>
  <c r="Y109" i="9"/>
  <c r="Y110" i="9" s="1"/>
  <c r="X109" i="9"/>
  <c r="X110" i="9" s="1"/>
  <c r="R109" i="9"/>
  <c r="R110" i="9" s="1"/>
  <c r="J109" i="9"/>
  <c r="J110" i="9" s="1"/>
  <c r="I109" i="9"/>
  <c r="I110" i="9" s="1"/>
  <c r="H109" i="9"/>
  <c r="H110" i="9" s="1"/>
  <c r="G109" i="9"/>
  <c r="G110" i="9" s="1"/>
  <c r="F109" i="9"/>
  <c r="F110" i="9" s="1"/>
  <c r="E109" i="9"/>
  <c r="E110" i="9" s="1"/>
  <c r="D109" i="9"/>
  <c r="D110" i="9" s="1"/>
  <c r="C109" i="9"/>
  <c r="C110" i="9" s="1"/>
  <c r="AK105" i="9"/>
  <c r="AJ105" i="9"/>
  <c r="AI105" i="9"/>
  <c r="AH105" i="9"/>
  <c r="AE105" i="9"/>
  <c r="AE106" i="9" s="1"/>
  <c r="AD105" i="9"/>
  <c r="AD106" i="9" s="1"/>
  <c r="AC105" i="9"/>
  <c r="AC106" i="9" s="1"/>
  <c r="AB105" i="9"/>
  <c r="AB106" i="9" s="1"/>
  <c r="AA105" i="9"/>
  <c r="AA106" i="9" s="1"/>
  <c r="Z105" i="9"/>
  <c r="Z106" i="9" s="1"/>
  <c r="Y105" i="9"/>
  <c r="Y106" i="9" s="1"/>
  <c r="X105" i="9"/>
  <c r="X106" i="9" s="1"/>
  <c r="R105" i="9"/>
  <c r="R106" i="9" s="1"/>
  <c r="J105" i="9"/>
  <c r="J106" i="9" s="1"/>
  <c r="I105" i="9"/>
  <c r="I106" i="9" s="1"/>
  <c r="H105" i="9"/>
  <c r="H106" i="9" s="1"/>
  <c r="G105" i="9"/>
  <c r="G106" i="9" s="1"/>
  <c r="F105" i="9"/>
  <c r="F106" i="9" s="1"/>
  <c r="E105" i="9"/>
  <c r="E106" i="9" s="1"/>
  <c r="D105" i="9"/>
  <c r="D106" i="9" s="1"/>
  <c r="C105" i="9"/>
  <c r="C106" i="9" s="1"/>
  <c r="AK101" i="9"/>
  <c r="AJ101" i="9"/>
  <c r="AI101" i="9"/>
  <c r="AH101" i="9"/>
  <c r="AE101" i="9"/>
  <c r="AE102" i="9" s="1"/>
  <c r="AD101" i="9"/>
  <c r="AD102" i="9" s="1"/>
  <c r="AC101" i="9"/>
  <c r="AC102" i="9" s="1"/>
  <c r="AB101" i="9"/>
  <c r="AB102" i="9" s="1"/>
  <c r="AA101" i="9"/>
  <c r="AA102" i="9" s="1"/>
  <c r="Z101" i="9"/>
  <c r="Z102" i="9" s="1"/>
  <c r="Y101" i="9"/>
  <c r="Y102" i="9" s="1"/>
  <c r="X101" i="9"/>
  <c r="X102" i="9" s="1"/>
  <c r="R101" i="9"/>
  <c r="R102" i="9" s="1"/>
  <c r="J101" i="9"/>
  <c r="J102" i="9" s="1"/>
  <c r="I101" i="9"/>
  <c r="I102" i="9" s="1"/>
  <c r="H101" i="9"/>
  <c r="H102" i="9" s="1"/>
  <c r="G101" i="9"/>
  <c r="G102" i="9" s="1"/>
  <c r="F101" i="9"/>
  <c r="F102" i="9" s="1"/>
  <c r="E101" i="9"/>
  <c r="E102" i="9" s="1"/>
  <c r="D101" i="9"/>
  <c r="D102" i="9" s="1"/>
  <c r="C101" i="9"/>
  <c r="C102" i="9" s="1"/>
  <c r="AK97" i="9"/>
  <c r="AJ97" i="9"/>
  <c r="AI97" i="9"/>
  <c r="AH97" i="9"/>
  <c r="AE97" i="9"/>
  <c r="AE98" i="9" s="1"/>
  <c r="AD97" i="9"/>
  <c r="AD98" i="9" s="1"/>
  <c r="AC97" i="9"/>
  <c r="AC98" i="9" s="1"/>
  <c r="AB97" i="9"/>
  <c r="AB98" i="9" s="1"/>
  <c r="AA97" i="9"/>
  <c r="AA98" i="9" s="1"/>
  <c r="Z97" i="9"/>
  <c r="Z98" i="9" s="1"/>
  <c r="Y97" i="9"/>
  <c r="Y98" i="9" s="1"/>
  <c r="X97" i="9"/>
  <c r="X98" i="9" s="1"/>
  <c r="R97" i="9"/>
  <c r="R98" i="9" s="1"/>
  <c r="J97" i="9"/>
  <c r="J98" i="9" s="1"/>
  <c r="I97" i="9"/>
  <c r="I98" i="9" s="1"/>
  <c r="H97" i="9"/>
  <c r="H98" i="9" s="1"/>
  <c r="G97" i="9"/>
  <c r="G98" i="9" s="1"/>
  <c r="F97" i="9"/>
  <c r="F98" i="9" s="1"/>
  <c r="E97" i="9"/>
  <c r="E98" i="9" s="1"/>
  <c r="D97" i="9"/>
  <c r="D98" i="9" s="1"/>
  <c r="C97" i="9"/>
  <c r="C98" i="9" s="1"/>
  <c r="AK93" i="9"/>
  <c r="AJ93" i="9"/>
  <c r="AI93" i="9"/>
  <c r="AH93" i="9"/>
  <c r="AE93" i="9"/>
  <c r="AE94" i="9" s="1"/>
  <c r="AD93" i="9"/>
  <c r="AD94" i="9" s="1"/>
  <c r="AC93" i="9"/>
  <c r="AC94" i="9" s="1"/>
  <c r="AB93" i="9"/>
  <c r="AB94" i="9" s="1"/>
  <c r="AA93" i="9"/>
  <c r="AA94" i="9" s="1"/>
  <c r="Z93" i="9"/>
  <c r="Z94" i="9" s="1"/>
  <c r="Y93" i="9"/>
  <c r="Y94" i="9" s="1"/>
  <c r="X93" i="9"/>
  <c r="X94" i="9" s="1"/>
  <c r="R93" i="9"/>
  <c r="R94" i="9" s="1"/>
  <c r="J93" i="9"/>
  <c r="J94" i="9" s="1"/>
  <c r="I93" i="9"/>
  <c r="I94" i="9" s="1"/>
  <c r="H93" i="9"/>
  <c r="H94" i="9" s="1"/>
  <c r="G93" i="9"/>
  <c r="G94" i="9" s="1"/>
  <c r="F93" i="9"/>
  <c r="F94" i="9" s="1"/>
  <c r="E93" i="9"/>
  <c r="E94" i="9" s="1"/>
  <c r="D93" i="9"/>
  <c r="D94" i="9" s="1"/>
  <c r="C93" i="9"/>
  <c r="C94" i="9" s="1"/>
  <c r="AK89" i="9"/>
  <c r="AJ89" i="9"/>
  <c r="AI89" i="9"/>
  <c r="AH89" i="9"/>
  <c r="AE89" i="9"/>
  <c r="AE90" i="9" s="1"/>
  <c r="AD89" i="9"/>
  <c r="AD90" i="9" s="1"/>
  <c r="AC89" i="9"/>
  <c r="AC90" i="9" s="1"/>
  <c r="AB89" i="9"/>
  <c r="AB90" i="9" s="1"/>
  <c r="AA89" i="9"/>
  <c r="AA90" i="9" s="1"/>
  <c r="Z89" i="9"/>
  <c r="Z90" i="9" s="1"/>
  <c r="Y89" i="9"/>
  <c r="Y90" i="9" s="1"/>
  <c r="X89" i="9"/>
  <c r="X90" i="9" s="1"/>
  <c r="R89" i="9"/>
  <c r="R90" i="9" s="1"/>
  <c r="J89" i="9"/>
  <c r="J90" i="9" s="1"/>
  <c r="I89" i="9"/>
  <c r="I90" i="9" s="1"/>
  <c r="H89" i="9"/>
  <c r="H90" i="9" s="1"/>
  <c r="G89" i="9"/>
  <c r="G90" i="9" s="1"/>
  <c r="F89" i="9"/>
  <c r="F90" i="9" s="1"/>
  <c r="E89" i="9"/>
  <c r="E90" i="9" s="1"/>
  <c r="D89" i="9"/>
  <c r="D90" i="9" s="1"/>
  <c r="C89" i="9"/>
  <c r="C90" i="9" s="1"/>
  <c r="AK85" i="9"/>
  <c r="AJ85" i="9"/>
  <c r="AI85" i="9"/>
  <c r="AH85" i="9"/>
  <c r="AE85" i="9"/>
  <c r="AE86" i="9" s="1"/>
  <c r="AD85" i="9"/>
  <c r="AD86" i="9" s="1"/>
  <c r="AC85" i="9"/>
  <c r="AC86" i="9" s="1"/>
  <c r="AB85" i="9"/>
  <c r="AB86" i="9" s="1"/>
  <c r="AA85" i="9"/>
  <c r="AA86" i="9" s="1"/>
  <c r="Z85" i="9"/>
  <c r="Z86" i="9" s="1"/>
  <c r="Y85" i="9"/>
  <c r="Y86" i="9" s="1"/>
  <c r="X85" i="9"/>
  <c r="X86" i="9" s="1"/>
  <c r="R85" i="9"/>
  <c r="R86" i="9" s="1"/>
  <c r="J85" i="9"/>
  <c r="J86" i="9" s="1"/>
  <c r="I85" i="9"/>
  <c r="I86" i="9" s="1"/>
  <c r="H85" i="9"/>
  <c r="H86" i="9" s="1"/>
  <c r="G85" i="9"/>
  <c r="G86" i="9" s="1"/>
  <c r="F85" i="9"/>
  <c r="F86" i="9" s="1"/>
  <c r="E85" i="9"/>
  <c r="E86" i="9" s="1"/>
  <c r="D85" i="9"/>
  <c r="D86" i="9" s="1"/>
  <c r="C85" i="9"/>
  <c r="C86" i="9" s="1"/>
  <c r="AK81" i="9"/>
  <c r="AJ81" i="9"/>
  <c r="AI81" i="9"/>
  <c r="AH81" i="9"/>
  <c r="AE81" i="9"/>
  <c r="AE82" i="9" s="1"/>
  <c r="AD81" i="9"/>
  <c r="AD82" i="9" s="1"/>
  <c r="AC81" i="9"/>
  <c r="AC82" i="9" s="1"/>
  <c r="AB81" i="9"/>
  <c r="AB82" i="9" s="1"/>
  <c r="AA81" i="9"/>
  <c r="AA82" i="9" s="1"/>
  <c r="Z81" i="9"/>
  <c r="Z82" i="9" s="1"/>
  <c r="Y81" i="9"/>
  <c r="Y82" i="9" s="1"/>
  <c r="X81" i="9"/>
  <c r="X82" i="9" s="1"/>
  <c r="R81" i="9"/>
  <c r="R82" i="9" s="1"/>
  <c r="J81" i="9"/>
  <c r="J82" i="9" s="1"/>
  <c r="I81" i="9"/>
  <c r="I82" i="9" s="1"/>
  <c r="H81" i="9"/>
  <c r="H82" i="9" s="1"/>
  <c r="G81" i="9"/>
  <c r="G82" i="9" s="1"/>
  <c r="F81" i="9"/>
  <c r="F82" i="9" s="1"/>
  <c r="E81" i="9"/>
  <c r="E82" i="9" s="1"/>
  <c r="D81" i="9"/>
  <c r="D82" i="9" s="1"/>
  <c r="C81" i="9"/>
  <c r="C82" i="9" s="1"/>
  <c r="AK77" i="9"/>
  <c r="AJ77" i="9"/>
  <c r="AI77" i="9"/>
  <c r="AH77" i="9"/>
  <c r="AE77" i="9"/>
  <c r="AE78" i="9" s="1"/>
  <c r="AD77" i="9"/>
  <c r="AD78" i="9" s="1"/>
  <c r="AC77" i="9"/>
  <c r="AC78" i="9" s="1"/>
  <c r="AB77" i="9"/>
  <c r="AB78" i="9" s="1"/>
  <c r="AA77" i="9"/>
  <c r="AA78" i="9" s="1"/>
  <c r="Z77" i="9"/>
  <c r="Z78" i="9" s="1"/>
  <c r="Y77" i="9"/>
  <c r="Y78" i="9" s="1"/>
  <c r="X77" i="9"/>
  <c r="X78" i="9" s="1"/>
  <c r="R77" i="9"/>
  <c r="R78" i="9" s="1"/>
  <c r="J77" i="9"/>
  <c r="J78" i="9" s="1"/>
  <c r="I77" i="9"/>
  <c r="I78" i="9" s="1"/>
  <c r="H77" i="9"/>
  <c r="H78" i="9" s="1"/>
  <c r="G77" i="9"/>
  <c r="G78" i="9" s="1"/>
  <c r="F77" i="9"/>
  <c r="F78" i="9" s="1"/>
  <c r="E77" i="9"/>
  <c r="E78" i="9" s="1"/>
  <c r="D77" i="9"/>
  <c r="D78" i="9" s="1"/>
  <c r="C77" i="9"/>
  <c r="C78" i="9" s="1"/>
  <c r="AK73" i="9"/>
  <c r="AJ73" i="9"/>
  <c r="AI73" i="9"/>
  <c r="AH73" i="9"/>
  <c r="AE73" i="9"/>
  <c r="AE74" i="9" s="1"/>
  <c r="AD73" i="9"/>
  <c r="AD74" i="9" s="1"/>
  <c r="AC73" i="9"/>
  <c r="AC74" i="9" s="1"/>
  <c r="AB73" i="9"/>
  <c r="AB74" i="9" s="1"/>
  <c r="AA73" i="9"/>
  <c r="AA74" i="9" s="1"/>
  <c r="Z73" i="9"/>
  <c r="Z74" i="9" s="1"/>
  <c r="Y73" i="9"/>
  <c r="Y74" i="9" s="1"/>
  <c r="X73" i="9"/>
  <c r="X74" i="9" s="1"/>
  <c r="R73" i="9"/>
  <c r="R74" i="9" s="1"/>
  <c r="J73" i="9"/>
  <c r="J74" i="9" s="1"/>
  <c r="I73" i="9"/>
  <c r="I74" i="9" s="1"/>
  <c r="H73" i="9"/>
  <c r="H74" i="9" s="1"/>
  <c r="G73" i="9"/>
  <c r="G74" i="9" s="1"/>
  <c r="F73" i="9"/>
  <c r="F74" i="9" s="1"/>
  <c r="E73" i="9"/>
  <c r="E74" i="9" s="1"/>
  <c r="D73" i="9"/>
  <c r="D74" i="9" s="1"/>
  <c r="C73" i="9"/>
  <c r="C74" i="9" s="1"/>
  <c r="AK69" i="9"/>
  <c r="AJ69" i="9"/>
  <c r="AI69" i="9"/>
  <c r="AH69" i="9"/>
  <c r="AE69" i="9"/>
  <c r="AE70" i="9" s="1"/>
  <c r="AD69" i="9"/>
  <c r="AD70" i="9" s="1"/>
  <c r="AC69" i="9"/>
  <c r="AC70" i="9" s="1"/>
  <c r="AB69" i="9"/>
  <c r="AB70" i="9" s="1"/>
  <c r="AA69" i="9"/>
  <c r="AA70" i="9" s="1"/>
  <c r="Z69" i="9"/>
  <c r="Z70" i="9" s="1"/>
  <c r="Y69" i="9"/>
  <c r="Y70" i="9" s="1"/>
  <c r="X69" i="9"/>
  <c r="X70" i="9" s="1"/>
  <c r="R69" i="9"/>
  <c r="R70" i="9" s="1"/>
  <c r="J69" i="9"/>
  <c r="J70" i="9" s="1"/>
  <c r="I69" i="9"/>
  <c r="I70" i="9" s="1"/>
  <c r="H69" i="9"/>
  <c r="H70" i="9" s="1"/>
  <c r="G69" i="9"/>
  <c r="G70" i="9" s="1"/>
  <c r="F69" i="9"/>
  <c r="F70" i="9" s="1"/>
  <c r="E69" i="9"/>
  <c r="E70" i="9" s="1"/>
  <c r="D69" i="9"/>
  <c r="D70" i="9" s="1"/>
  <c r="C69" i="9"/>
  <c r="C70" i="9" s="1"/>
  <c r="AK65" i="9"/>
  <c r="AJ65" i="9"/>
  <c r="AI65" i="9"/>
  <c r="AH65" i="9"/>
  <c r="AE65" i="9"/>
  <c r="AE66" i="9" s="1"/>
  <c r="AD65" i="9"/>
  <c r="AD66" i="9" s="1"/>
  <c r="AC65" i="9"/>
  <c r="AC66" i="9" s="1"/>
  <c r="AB65" i="9"/>
  <c r="AB66" i="9" s="1"/>
  <c r="AA65" i="9"/>
  <c r="AA66" i="9" s="1"/>
  <c r="Z65" i="9"/>
  <c r="Z66" i="9" s="1"/>
  <c r="Y65" i="9"/>
  <c r="Y66" i="9" s="1"/>
  <c r="X65" i="9"/>
  <c r="X66" i="9" s="1"/>
  <c r="R65" i="9"/>
  <c r="R66" i="9" s="1"/>
  <c r="J65" i="9"/>
  <c r="J66" i="9" s="1"/>
  <c r="I65" i="9"/>
  <c r="I66" i="9" s="1"/>
  <c r="H65" i="9"/>
  <c r="H66" i="9" s="1"/>
  <c r="G65" i="9"/>
  <c r="G66" i="9" s="1"/>
  <c r="F65" i="9"/>
  <c r="F66" i="9" s="1"/>
  <c r="E65" i="9"/>
  <c r="E66" i="9" s="1"/>
  <c r="D65" i="9"/>
  <c r="D66" i="9" s="1"/>
  <c r="C65" i="9"/>
  <c r="C66" i="9" s="1"/>
  <c r="AK61" i="9"/>
  <c r="AJ61" i="9"/>
  <c r="AI61" i="9"/>
  <c r="AH61" i="9"/>
  <c r="AE61" i="9"/>
  <c r="AE62" i="9" s="1"/>
  <c r="AD61" i="9"/>
  <c r="AD62" i="9" s="1"/>
  <c r="AC61" i="9"/>
  <c r="AC62" i="9" s="1"/>
  <c r="AB61" i="9"/>
  <c r="AB62" i="9" s="1"/>
  <c r="AA61" i="9"/>
  <c r="AA62" i="9" s="1"/>
  <c r="Z61" i="9"/>
  <c r="Z62" i="9" s="1"/>
  <c r="Y61" i="9"/>
  <c r="Y62" i="9" s="1"/>
  <c r="X61" i="9"/>
  <c r="X62" i="9" s="1"/>
  <c r="R61" i="9"/>
  <c r="R62" i="9" s="1"/>
  <c r="J61" i="9"/>
  <c r="J62" i="9" s="1"/>
  <c r="I61" i="9"/>
  <c r="I62" i="9" s="1"/>
  <c r="H61" i="9"/>
  <c r="H62" i="9" s="1"/>
  <c r="G61" i="9"/>
  <c r="G62" i="9" s="1"/>
  <c r="F61" i="9"/>
  <c r="F62" i="9" s="1"/>
  <c r="E61" i="9"/>
  <c r="E62" i="9" s="1"/>
  <c r="D61" i="9"/>
  <c r="D62" i="9" s="1"/>
  <c r="C61" i="9"/>
  <c r="C62" i="9" s="1"/>
  <c r="AK57" i="9"/>
  <c r="AJ57" i="9"/>
  <c r="AI57" i="9"/>
  <c r="AH57" i="9"/>
  <c r="AE57" i="9"/>
  <c r="AE58" i="9" s="1"/>
  <c r="AD57" i="9"/>
  <c r="AD58" i="9" s="1"/>
  <c r="AC57" i="9"/>
  <c r="AC58" i="9" s="1"/>
  <c r="AB57" i="9"/>
  <c r="AB58" i="9" s="1"/>
  <c r="AA57" i="9"/>
  <c r="AA58" i="9" s="1"/>
  <c r="Z57" i="9"/>
  <c r="Z58" i="9" s="1"/>
  <c r="Y57" i="9"/>
  <c r="Y58" i="9" s="1"/>
  <c r="X57" i="9"/>
  <c r="X58" i="9" s="1"/>
  <c r="R57" i="9"/>
  <c r="R58" i="9" s="1"/>
  <c r="J57" i="9"/>
  <c r="J58" i="9" s="1"/>
  <c r="I57" i="9"/>
  <c r="I58" i="9" s="1"/>
  <c r="H57" i="9"/>
  <c r="H58" i="9" s="1"/>
  <c r="G57" i="9"/>
  <c r="G58" i="9" s="1"/>
  <c r="F57" i="9"/>
  <c r="F58" i="9" s="1"/>
  <c r="E57" i="9"/>
  <c r="E58" i="9" s="1"/>
  <c r="D57" i="9"/>
  <c r="D58" i="9" s="1"/>
  <c r="C57" i="9"/>
  <c r="C58" i="9" s="1"/>
  <c r="AK53" i="9"/>
  <c r="AJ53" i="9"/>
  <c r="AI53" i="9"/>
  <c r="AH53" i="9"/>
  <c r="AE53" i="9"/>
  <c r="AE54" i="9" s="1"/>
  <c r="AD53" i="9"/>
  <c r="AD54" i="9" s="1"/>
  <c r="AC53" i="9"/>
  <c r="AC54" i="9" s="1"/>
  <c r="AB53" i="9"/>
  <c r="AB54" i="9" s="1"/>
  <c r="AA53" i="9"/>
  <c r="AA54" i="9" s="1"/>
  <c r="Z53" i="9"/>
  <c r="Z54" i="9" s="1"/>
  <c r="Y53" i="9"/>
  <c r="Y54" i="9" s="1"/>
  <c r="X53" i="9"/>
  <c r="X54" i="9" s="1"/>
  <c r="R53" i="9"/>
  <c r="R54" i="9" s="1"/>
  <c r="J53" i="9"/>
  <c r="J54" i="9" s="1"/>
  <c r="I53" i="9"/>
  <c r="I54" i="9" s="1"/>
  <c r="H53" i="9"/>
  <c r="H54" i="9" s="1"/>
  <c r="G53" i="9"/>
  <c r="G54" i="9" s="1"/>
  <c r="F53" i="9"/>
  <c r="F54" i="9" s="1"/>
  <c r="E53" i="9"/>
  <c r="E54" i="9" s="1"/>
  <c r="D53" i="9"/>
  <c r="D54" i="9" s="1"/>
  <c r="C53" i="9"/>
  <c r="C54" i="9" s="1"/>
  <c r="AK49" i="9"/>
  <c r="AJ49" i="9"/>
  <c r="AI49" i="9"/>
  <c r="AH49" i="9"/>
  <c r="AE49" i="9"/>
  <c r="AE50" i="9" s="1"/>
  <c r="AD49" i="9"/>
  <c r="AD50" i="9" s="1"/>
  <c r="AC49" i="9"/>
  <c r="AC50" i="9" s="1"/>
  <c r="AB49" i="9"/>
  <c r="AB50" i="9" s="1"/>
  <c r="AA49" i="9"/>
  <c r="AA50" i="9" s="1"/>
  <c r="Z49" i="9"/>
  <c r="Z50" i="9" s="1"/>
  <c r="Y49" i="9"/>
  <c r="Y50" i="9" s="1"/>
  <c r="X49" i="9"/>
  <c r="X50" i="9" s="1"/>
  <c r="R49" i="9"/>
  <c r="R50" i="9" s="1"/>
  <c r="J49" i="9"/>
  <c r="J50" i="9" s="1"/>
  <c r="I49" i="9"/>
  <c r="I50" i="9" s="1"/>
  <c r="H49" i="9"/>
  <c r="H50" i="9" s="1"/>
  <c r="G49" i="9"/>
  <c r="G50" i="9" s="1"/>
  <c r="F49" i="9"/>
  <c r="F50" i="9" s="1"/>
  <c r="E49" i="9"/>
  <c r="E50" i="9" s="1"/>
  <c r="D49" i="9"/>
  <c r="D50" i="9" s="1"/>
  <c r="C49" i="9"/>
  <c r="C50" i="9" s="1"/>
  <c r="AK45" i="9"/>
  <c r="AJ45" i="9"/>
  <c r="AI45" i="9"/>
  <c r="AH45" i="9"/>
  <c r="AE45" i="9"/>
  <c r="AE46" i="9" s="1"/>
  <c r="AD45" i="9"/>
  <c r="AD46" i="9" s="1"/>
  <c r="AC45" i="9"/>
  <c r="AC46" i="9" s="1"/>
  <c r="AB45" i="9"/>
  <c r="AB46" i="9" s="1"/>
  <c r="AA45" i="9"/>
  <c r="AA46" i="9" s="1"/>
  <c r="Z45" i="9"/>
  <c r="Z46" i="9" s="1"/>
  <c r="Y45" i="9"/>
  <c r="Y46" i="9" s="1"/>
  <c r="X45" i="9"/>
  <c r="X46" i="9" s="1"/>
  <c r="R45" i="9"/>
  <c r="R46" i="9" s="1"/>
  <c r="J45" i="9"/>
  <c r="J46" i="9" s="1"/>
  <c r="I45" i="9"/>
  <c r="I46" i="9" s="1"/>
  <c r="H45" i="9"/>
  <c r="H46" i="9" s="1"/>
  <c r="G45" i="9"/>
  <c r="G46" i="9" s="1"/>
  <c r="F45" i="9"/>
  <c r="F46" i="9" s="1"/>
  <c r="E45" i="9"/>
  <c r="E46" i="9" s="1"/>
  <c r="D45" i="9"/>
  <c r="D46" i="9" s="1"/>
  <c r="C45" i="9"/>
  <c r="C46" i="9" s="1"/>
  <c r="AK41" i="9"/>
  <c r="AJ41" i="9"/>
  <c r="AI41" i="9"/>
  <c r="AH41" i="9"/>
  <c r="AE41" i="9"/>
  <c r="AE42" i="9" s="1"/>
  <c r="AD41" i="9"/>
  <c r="AD42" i="9" s="1"/>
  <c r="AC41" i="9"/>
  <c r="AC42" i="9" s="1"/>
  <c r="AB41" i="9"/>
  <c r="AB42" i="9" s="1"/>
  <c r="AA41" i="9"/>
  <c r="AA42" i="9" s="1"/>
  <c r="Z41" i="9"/>
  <c r="Z42" i="9" s="1"/>
  <c r="Y41" i="9"/>
  <c r="Y42" i="9" s="1"/>
  <c r="X41" i="9"/>
  <c r="X42" i="9" s="1"/>
  <c r="R41" i="9"/>
  <c r="R42" i="9" s="1"/>
  <c r="J41" i="9"/>
  <c r="J42" i="9" s="1"/>
  <c r="I41" i="9"/>
  <c r="I42" i="9" s="1"/>
  <c r="H41" i="9"/>
  <c r="H42" i="9" s="1"/>
  <c r="G41" i="9"/>
  <c r="G42" i="9" s="1"/>
  <c r="F41" i="9"/>
  <c r="F42" i="9" s="1"/>
  <c r="E41" i="9"/>
  <c r="E42" i="9" s="1"/>
  <c r="D41" i="9"/>
  <c r="D42" i="9" s="1"/>
  <c r="C41" i="9"/>
  <c r="C42" i="9" s="1"/>
  <c r="AK37" i="9"/>
  <c r="AJ37" i="9"/>
  <c r="AI37" i="9"/>
  <c r="AH37" i="9"/>
  <c r="AE37" i="9"/>
  <c r="AE38" i="9" s="1"/>
  <c r="AD37" i="9"/>
  <c r="AD38" i="9" s="1"/>
  <c r="AC37" i="9"/>
  <c r="AC38" i="9" s="1"/>
  <c r="AB37" i="9"/>
  <c r="AB38" i="9" s="1"/>
  <c r="AA37" i="9"/>
  <c r="AA38" i="9" s="1"/>
  <c r="Z37" i="9"/>
  <c r="Z38" i="9" s="1"/>
  <c r="Y37" i="9"/>
  <c r="Y38" i="9" s="1"/>
  <c r="X37" i="9"/>
  <c r="X38" i="9" s="1"/>
  <c r="R37" i="9"/>
  <c r="R38" i="9" s="1"/>
  <c r="J37" i="9"/>
  <c r="J38" i="9" s="1"/>
  <c r="I37" i="9"/>
  <c r="I38" i="9" s="1"/>
  <c r="H37" i="9"/>
  <c r="H38" i="9" s="1"/>
  <c r="G37" i="9"/>
  <c r="G38" i="9" s="1"/>
  <c r="F37" i="9"/>
  <c r="F38" i="9" s="1"/>
  <c r="E37" i="9"/>
  <c r="E38" i="9" s="1"/>
  <c r="D37" i="9"/>
  <c r="D38" i="9" s="1"/>
  <c r="C37" i="9"/>
  <c r="C38" i="9" s="1"/>
  <c r="AK33" i="9"/>
  <c r="AJ33" i="9"/>
  <c r="AI33" i="9"/>
  <c r="AH33" i="9"/>
  <c r="AE33" i="9"/>
  <c r="AE34" i="9" s="1"/>
  <c r="AD33" i="9"/>
  <c r="AD34" i="9" s="1"/>
  <c r="AC33" i="9"/>
  <c r="AC34" i="9" s="1"/>
  <c r="AB33" i="9"/>
  <c r="AB34" i="9" s="1"/>
  <c r="AA33" i="9"/>
  <c r="AA34" i="9" s="1"/>
  <c r="Z33" i="9"/>
  <c r="Z34" i="9" s="1"/>
  <c r="Y33" i="9"/>
  <c r="Y34" i="9" s="1"/>
  <c r="X33" i="9"/>
  <c r="X34" i="9" s="1"/>
  <c r="R33" i="9"/>
  <c r="R34" i="9" s="1"/>
  <c r="J33" i="9"/>
  <c r="J34" i="9" s="1"/>
  <c r="I33" i="9"/>
  <c r="I34" i="9" s="1"/>
  <c r="H33" i="9"/>
  <c r="H34" i="9" s="1"/>
  <c r="G33" i="9"/>
  <c r="G34" i="9" s="1"/>
  <c r="F33" i="9"/>
  <c r="F34" i="9" s="1"/>
  <c r="E33" i="9"/>
  <c r="E34" i="9" s="1"/>
  <c r="D33" i="9"/>
  <c r="D34" i="9" s="1"/>
  <c r="C33" i="9"/>
  <c r="C34" i="9" s="1"/>
  <c r="AK29" i="9"/>
  <c r="AJ29" i="9"/>
  <c r="AI29" i="9"/>
  <c r="AH29" i="9"/>
  <c r="AE29" i="9"/>
  <c r="AE30" i="9" s="1"/>
  <c r="AD29" i="9"/>
  <c r="AD30" i="9" s="1"/>
  <c r="AC29" i="9"/>
  <c r="AC30" i="9" s="1"/>
  <c r="AB29" i="9"/>
  <c r="AB30" i="9" s="1"/>
  <c r="AA29" i="9"/>
  <c r="AA30" i="9" s="1"/>
  <c r="Z29" i="9"/>
  <c r="Z30" i="9" s="1"/>
  <c r="Y29" i="9"/>
  <c r="Y30" i="9" s="1"/>
  <c r="X29" i="9"/>
  <c r="X30" i="9" s="1"/>
  <c r="R29" i="9"/>
  <c r="R30" i="9" s="1"/>
  <c r="J29" i="9"/>
  <c r="J30" i="9" s="1"/>
  <c r="I29" i="9"/>
  <c r="I30" i="9" s="1"/>
  <c r="H29" i="9"/>
  <c r="H30" i="9" s="1"/>
  <c r="G29" i="9"/>
  <c r="G30" i="9" s="1"/>
  <c r="F29" i="9"/>
  <c r="F30" i="9" s="1"/>
  <c r="E29" i="9"/>
  <c r="E30" i="9" s="1"/>
  <c r="D29" i="9"/>
  <c r="D30" i="9" s="1"/>
  <c r="C29" i="9"/>
  <c r="C30" i="9" s="1"/>
  <c r="AK25" i="9"/>
  <c r="AJ25" i="9"/>
  <c r="AI25" i="9"/>
  <c r="AH25" i="9"/>
  <c r="AE25" i="9"/>
  <c r="AE26" i="9" s="1"/>
  <c r="AD25" i="9"/>
  <c r="AD26" i="9" s="1"/>
  <c r="AC25" i="9"/>
  <c r="AC26" i="9" s="1"/>
  <c r="AB25" i="9"/>
  <c r="AB26" i="9" s="1"/>
  <c r="AA25" i="9"/>
  <c r="AA26" i="9" s="1"/>
  <c r="Z25" i="9"/>
  <c r="Z26" i="9" s="1"/>
  <c r="Y25" i="9"/>
  <c r="Y26" i="9" s="1"/>
  <c r="X25" i="9"/>
  <c r="X26" i="9" s="1"/>
  <c r="R25" i="9"/>
  <c r="R26" i="9" s="1"/>
  <c r="J25" i="9"/>
  <c r="J26" i="9" s="1"/>
  <c r="I25" i="9"/>
  <c r="I26" i="9" s="1"/>
  <c r="H25" i="9"/>
  <c r="H26" i="9" s="1"/>
  <c r="G25" i="9"/>
  <c r="G26" i="9" s="1"/>
  <c r="F25" i="9"/>
  <c r="F26" i="9" s="1"/>
  <c r="E25" i="9"/>
  <c r="E26" i="9" s="1"/>
  <c r="D25" i="9"/>
  <c r="D26" i="9" s="1"/>
  <c r="C25" i="9"/>
  <c r="C26" i="9" s="1"/>
  <c r="AK21" i="9"/>
  <c r="AJ21" i="9"/>
  <c r="AI21" i="9"/>
  <c r="AH21" i="9"/>
  <c r="AE21" i="9"/>
  <c r="AE22" i="9" s="1"/>
  <c r="AD21" i="9"/>
  <c r="AD22" i="9" s="1"/>
  <c r="AC21" i="9"/>
  <c r="AC22" i="9" s="1"/>
  <c r="AB21" i="9"/>
  <c r="AB22" i="9" s="1"/>
  <c r="AA21" i="9"/>
  <c r="AA22" i="9" s="1"/>
  <c r="Z21" i="9"/>
  <c r="Z22" i="9" s="1"/>
  <c r="Y21" i="9"/>
  <c r="Y22" i="9" s="1"/>
  <c r="X21" i="9"/>
  <c r="X22" i="9" s="1"/>
  <c r="R21" i="9"/>
  <c r="R22" i="9" s="1"/>
  <c r="J21" i="9"/>
  <c r="J22" i="9" s="1"/>
  <c r="I21" i="9"/>
  <c r="I22" i="9" s="1"/>
  <c r="H21" i="9"/>
  <c r="H22" i="9" s="1"/>
  <c r="G21" i="9"/>
  <c r="G22" i="9" s="1"/>
  <c r="F21" i="9"/>
  <c r="F22" i="9" s="1"/>
  <c r="E21" i="9"/>
  <c r="E22" i="9" s="1"/>
  <c r="D21" i="9"/>
  <c r="D22" i="9" s="1"/>
  <c r="C21" i="9"/>
  <c r="C22" i="9" s="1"/>
  <c r="AK17" i="9"/>
  <c r="AJ17" i="9"/>
  <c r="AI17" i="9"/>
  <c r="AH17" i="9"/>
  <c r="AE17" i="9"/>
  <c r="AE18" i="9" s="1"/>
  <c r="AD17" i="9"/>
  <c r="AD18" i="9" s="1"/>
  <c r="AC17" i="9"/>
  <c r="AC18" i="9" s="1"/>
  <c r="AB17" i="9"/>
  <c r="AB18" i="9" s="1"/>
  <c r="AA17" i="9"/>
  <c r="AA18" i="9" s="1"/>
  <c r="Z17" i="9"/>
  <c r="Z18" i="9" s="1"/>
  <c r="Y17" i="9"/>
  <c r="Y18" i="9" s="1"/>
  <c r="X17" i="9"/>
  <c r="X18" i="9" s="1"/>
  <c r="R17" i="9"/>
  <c r="R18" i="9" s="1"/>
  <c r="J17" i="9"/>
  <c r="J18" i="9" s="1"/>
  <c r="I17" i="9"/>
  <c r="I18" i="9" s="1"/>
  <c r="H17" i="9"/>
  <c r="H18" i="9" s="1"/>
  <c r="G17" i="9"/>
  <c r="G18" i="9" s="1"/>
  <c r="F17" i="9"/>
  <c r="F18" i="9" s="1"/>
  <c r="E17" i="9"/>
  <c r="E18" i="9" s="1"/>
  <c r="D17" i="9"/>
  <c r="D18" i="9" s="1"/>
  <c r="C17" i="9"/>
  <c r="C18" i="9" s="1"/>
  <c r="AK13" i="9"/>
  <c r="AJ13" i="9"/>
  <c r="AI13" i="9"/>
  <c r="AH13" i="9"/>
  <c r="AE13" i="9"/>
  <c r="AE14" i="9" s="1"/>
  <c r="AD13" i="9"/>
  <c r="AD14" i="9" s="1"/>
  <c r="AC13" i="9"/>
  <c r="AC14" i="9" s="1"/>
  <c r="AB13" i="9"/>
  <c r="AB14" i="9" s="1"/>
  <c r="AA13" i="9"/>
  <c r="AA14" i="9" s="1"/>
  <c r="Z13" i="9"/>
  <c r="Z14" i="9" s="1"/>
  <c r="Y13" i="9"/>
  <c r="Y14" i="9" s="1"/>
  <c r="X13" i="9"/>
  <c r="X14" i="9" s="1"/>
  <c r="R13" i="9"/>
  <c r="R14" i="9" s="1"/>
  <c r="J13" i="9"/>
  <c r="J14" i="9" s="1"/>
  <c r="I13" i="9"/>
  <c r="I14" i="9" s="1"/>
  <c r="H13" i="9"/>
  <c r="H14" i="9" s="1"/>
  <c r="G13" i="9"/>
  <c r="G14" i="9" s="1"/>
  <c r="F13" i="9"/>
  <c r="F14" i="9" s="1"/>
  <c r="E13" i="9"/>
  <c r="E14" i="9" s="1"/>
  <c r="D13" i="9"/>
  <c r="D14" i="9" s="1"/>
  <c r="C13" i="9"/>
  <c r="C14" i="9" s="1"/>
  <c r="AK9" i="9"/>
  <c r="AJ9" i="9"/>
  <c r="AI9" i="9"/>
  <c r="AH9" i="9"/>
  <c r="AE9" i="9"/>
  <c r="AE10" i="9" s="1"/>
  <c r="AD9" i="9"/>
  <c r="AD10" i="9" s="1"/>
  <c r="AC9" i="9"/>
  <c r="AC10" i="9" s="1"/>
  <c r="AB9" i="9"/>
  <c r="AB10" i="9" s="1"/>
  <c r="AA9" i="9"/>
  <c r="AA10" i="9" s="1"/>
  <c r="Z9" i="9"/>
  <c r="Z10" i="9" s="1"/>
  <c r="Y9" i="9"/>
  <c r="Y10" i="9" s="1"/>
  <c r="X9" i="9"/>
  <c r="X10" i="9" s="1"/>
  <c r="R9" i="9"/>
  <c r="R10" i="9" s="1"/>
  <c r="J9" i="9"/>
  <c r="J10" i="9" s="1"/>
  <c r="I9" i="9"/>
  <c r="I10" i="9" s="1"/>
  <c r="H9" i="9"/>
  <c r="H10" i="9" s="1"/>
  <c r="G9" i="9"/>
  <c r="G10" i="9" s="1"/>
  <c r="F9" i="9"/>
  <c r="F10" i="9" s="1"/>
  <c r="E9" i="9"/>
  <c r="E10" i="9" s="1"/>
  <c r="D9" i="9"/>
  <c r="D10" i="9" s="1"/>
  <c r="C9" i="9"/>
  <c r="C10" i="9" s="1"/>
  <c r="AK5" i="9"/>
  <c r="AJ5" i="9"/>
  <c r="AI5" i="9"/>
  <c r="AH5" i="9"/>
  <c r="AE6" i="9"/>
  <c r="R128" i="9"/>
  <c r="J6" i="9"/>
  <c r="D6" i="9"/>
  <c r="AT124" i="8"/>
  <c r="AP124" i="8"/>
  <c r="AO124" i="8"/>
  <c r="AE5" i="8"/>
  <c r="AD5" i="8"/>
  <c r="AD6" i="8" s="1"/>
  <c r="AC5" i="8"/>
  <c r="AC124" i="8" s="1"/>
  <c r="AB5" i="8"/>
  <c r="AB124" i="8" s="1"/>
  <c r="AA5" i="8"/>
  <c r="AA6" i="8" s="1"/>
  <c r="Z5" i="8"/>
  <c r="Z6" i="8" s="1"/>
  <c r="Y5" i="8"/>
  <c r="X5" i="8"/>
  <c r="X6" i="8" s="1"/>
  <c r="AE6" i="8"/>
  <c r="R5" i="8"/>
  <c r="R124" i="8" s="1"/>
  <c r="J5" i="8"/>
  <c r="J6" i="8" s="1"/>
  <c r="I5" i="8"/>
  <c r="I6" i="8" s="1"/>
  <c r="H5" i="8"/>
  <c r="H6" i="8" s="1"/>
  <c r="G5" i="8"/>
  <c r="G6" i="8" s="1"/>
  <c r="F5" i="8"/>
  <c r="F6" i="8" s="1"/>
  <c r="E5" i="8"/>
  <c r="D5" i="8"/>
  <c r="D6" i="8" s="1"/>
  <c r="C5" i="8"/>
  <c r="C6" i="8" s="1"/>
  <c r="U124" i="8"/>
  <c r="T124" i="8"/>
  <c r="AK121" i="8"/>
  <c r="AJ121" i="8"/>
  <c r="AI121" i="8"/>
  <c r="AH121" i="8"/>
  <c r="AE121" i="8"/>
  <c r="AE122" i="8" s="1"/>
  <c r="AD121" i="8"/>
  <c r="AD122" i="8" s="1"/>
  <c r="AC121" i="8"/>
  <c r="AC122" i="8" s="1"/>
  <c r="AB121" i="8"/>
  <c r="AB122" i="8" s="1"/>
  <c r="AA121" i="8"/>
  <c r="AA122" i="8" s="1"/>
  <c r="Z121" i="8"/>
  <c r="Z122" i="8" s="1"/>
  <c r="Y121" i="8"/>
  <c r="Y122" i="8" s="1"/>
  <c r="X121" i="8"/>
  <c r="X122" i="8" s="1"/>
  <c r="R121" i="8"/>
  <c r="R122" i="8" s="1"/>
  <c r="J121" i="8"/>
  <c r="J122" i="8" s="1"/>
  <c r="I121" i="8"/>
  <c r="I122" i="8" s="1"/>
  <c r="H121" i="8"/>
  <c r="H122" i="8" s="1"/>
  <c r="G121" i="8"/>
  <c r="G122" i="8" s="1"/>
  <c r="F121" i="8"/>
  <c r="F122" i="8" s="1"/>
  <c r="E121" i="8"/>
  <c r="E122" i="8" s="1"/>
  <c r="D121" i="8"/>
  <c r="D122" i="8" s="1"/>
  <c r="C121" i="8"/>
  <c r="C122" i="8" s="1"/>
  <c r="AK117" i="8"/>
  <c r="AJ117" i="8"/>
  <c r="AI117" i="8"/>
  <c r="AH117" i="8"/>
  <c r="AE117" i="8"/>
  <c r="AE118" i="8" s="1"/>
  <c r="AD117" i="8"/>
  <c r="AD118" i="8" s="1"/>
  <c r="AC117" i="8"/>
  <c r="AC118" i="8" s="1"/>
  <c r="AB117" i="8"/>
  <c r="AB118" i="8" s="1"/>
  <c r="AA117" i="8"/>
  <c r="AA118" i="8" s="1"/>
  <c r="Z117" i="8"/>
  <c r="Z118" i="8" s="1"/>
  <c r="Y117" i="8"/>
  <c r="Y118" i="8" s="1"/>
  <c r="X117" i="8"/>
  <c r="X118" i="8" s="1"/>
  <c r="R117" i="8"/>
  <c r="R118" i="8" s="1"/>
  <c r="J117" i="8"/>
  <c r="J118" i="8" s="1"/>
  <c r="I117" i="8"/>
  <c r="I118" i="8" s="1"/>
  <c r="H117" i="8"/>
  <c r="H118" i="8" s="1"/>
  <c r="G117" i="8"/>
  <c r="G118" i="8" s="1"/>
  <c r="F117" i="8"/>
  <c r="F118" i="8" s="1"/>
  <c r="E117" i="8"/>
  <c r="E118" i="8" s="1"/>
  <c r="D117" i="8"/>
  <c r="D118" i="8" s="1"/>
  <c r="C117" i="8"/>
  <c r="C118" i="8" s="1"/>
  <c r="AK113" i="8"/>
  <c r="AJ113" i="8"/>
  <c r="AI113" i="8"/>
  <c r="AH113" i="8"/>
  <c r="AE113" i="8"/>
  <c r="AE114" i="8" s="1"/>
  <c r="AD113" i="8"/>
  <c r="AD114" i="8" s="1"/>
  <c r="AC113" i="8"/>
  <c r="AC114" i="8" s="1"/>
  <c r="AB113" i="8"/>
  <c r="AB114" i="8" s="1"/>
  <c r="AA113" i="8"/>
  <c r="AA114" i="8" s="1"/>
  <c r="Z113" i="8"/>
  <c r="Z114" i="8" s="1"/>
  <c r="Y113" i="8"/>
  <c r="Y114" i="8" s="1"/>
  <c r="X113" i="8"/>
  <c r="X114" i="8" s="1"/>
  <c r="R113" i="8"/>
  <c r="R114" i="8" s="1"/>
  <c r="J113" i="8"/>
  <c r="J114" i="8" s="1"/>
  <c r="I113" i="8"/>
  <c r="I114" i="8" s="1"/>
  <c r="H113" i="8"/>
  <c r="H114" i="8" s="1"/>
  <c r="G113" i="8"/>
  <c r="G114" i="8" s="1"/>
  <c r="F113" i="8"/>
  <c r="F114" i="8" s="1"/>
  <c r="E113" i="8"/>
  <c r="E114" i="8" s="1"/>
  <c r="D113" i="8"/>
  <c r="D114" i="8" s="1"/>
  <c r="C113" i="8"/>
  <c r="C114" i="8" s="1"/>
  <c r="AK109" i="8"/>
  <c r="AJ109" i="8"/>
  <c r="AI109" i="8"/>
  <c r="AH109" i="8"/>
  <c r="AE109" i="8"/>
  <c r="AE110" i="8" s="1"/>
  <c r="AD109" i="8"/>
  <c r="AD110" i="8" s="1"/>
  <c r="AC109" i="8"/>
  <c r="AC110" i="8" s="1"/>
  <c r="AB109" i="8"/>
  <c r="AB110" i="8" s="1"/>
  <c r="AA109" i="8"/>
  <c r="AA110" i="8" s="1"/>
  <c r="Z109" i="8"/>
  <c r="Z110" i="8" s="1"/>
  <c r="Y109" i="8"/>
  <c r="Y110" i="8" s="1"/>
  <c r="X109" i="8"/>
  <c r="X110" i="8" s="1"/>
  <c r="R109" i="8"/>
  <c r="R110" i="8" s="1"/>
  <c r="J109" i="8"/>
  <c r="J110" i="8" s="1"/>
  <c r="I109" i="8"/>
  <c r="I110" i="8" s="1"/>
  <c r="H109" i="8"/>
  <c r="H110" i="8" s="1"/>
  <c r="G109" i="8"/>
  <c r="G110" i="8" s="1"/>
  <c r="F109" i="8"/>
  <c r="F110" i="8" s="1"/>
  <c r="E109" i="8"/>
  <c r="E110" i="8" s="1"/>
  <c r="D109" i="8"/>
  <c r="D110" i="8" s="1"/>
  <c r="C109" i="8"/>
  <c r="C110" i="8" s="1"/>
  <c r="AK105" i="8"/>
  <c r="AJ105" i="8"/>
  <c r="AI105" i="8"/>
  <c r="AH105" i="8"/>
  <c r="AE105" i="8"/>
  <c r="AE106" i="8" s="1"/>
  <c r="AD105" i="8"/>
  <c r="AD106" i="8" s="1"/>
  <c r="AC105" i="8"/>
  <c r="AC106" i="8" s="1"/>
  <c r="AB105" i="8"/>
  <c r="AB106" i="8" s="1"/>
  <c r="AA105" i="8"/>
  <c r="AA106" i="8" s="1"/>
  <c r="Z105" i="8"/>
  <c r="Z106" i="8" s="1"/>
  <c r="Y105" i="8"/>
  <c r="Y106" i="8" s="1"/>
  <c r="X105" i="8"/>
  <c r="X106" i="8" s="1"/>
  <c r="R105" i="8"/>
  <c r="R106" i="8" s="1"/>
  <c r="J105" i="8"/>
  <c r="J106" i="8" s="1"/>
  <c r="I105" i="8"/>
  <c r="I106" i="8" s="1"/>
  <c r="H105" i="8"/>
  <c r="H106" i="8" s="1"/>
  <c r="G105" i="8"/>
  <c r="G106" i="8" s="1"/>
  <c r="F105" i="8"/>
  <c r="F106" i="8" s="1"/>
  <c r="E105" i="8"/>
  <c r="E106" i="8" s="1"/>
  <c r="D105" i="8"/>
  <c r="D106" i="8" s="1"/>
  <c r="C105" i="8"/>
  <c r="C106" i="8" s="1"/>
  <c r="AK101" i="8"/>
  <c r="AJ101" i="8"/>
  <c r="AI101" i="8"/>
  <c r="AH101" i="8"/>
  <c r="AE101" i="8"/>
  <c r="AE102" i="8" s="1"/>
  <c r="AD101" i="8"/>
  <c r="AD102" i="8" s="1"/>
  <c r="AC101" i="8"/>
  <c r="AC102" i="8" s="1"/>
  <c r="AB101" i="8"/>
  <c r="AB102" i="8" s="1"/>
  <c r="AA101" i="8"/>
  <c r="AA102" i="8" s="1"/>
  <c r="Z101" i="8"/>
  <c r="Z102" i="8" s="1"/>
  <c r="Y101" i="8"/>
  <c r="Y102" i="8" s="1"/>
  <c r="X101" i="8"/>
  <c r="X102" i="8" s="1"/>
  <c r="R101" i="8"/>
  <c r="R102" i="8" s="1"/>
  <c r="J101" i="8"/>
  <c r="J102" i="8" s="1"/>
  <c r="I101" i="8"/>
  <c r="I102" i="8" s="1"/>
  <c r="H101" i="8"/>
  <c r="H102" i="8" s="1"/>
  <c r="G101" i="8"/>
  <c r="G102" i="8" s="1"/>
  <c r="F101" i="8"/>
  <c r="F102" i="8" s="1"/>
  <c r="E101" i="8"/>
  <c r="E102" i="8" s="1"/>
  <c r="D101" i="8"/>
  <c r="D102" i="8" s="1"/>
  <c r="C101" i="8"/>
  <c r="C102" i="8" s="1"/>
  <c r="AK97" i="8"/>
  <c r="AJ97" i="8"/>
  <c r="AI97" i="8"/>
  <c r="AH97" i="8"/>
  <c r="AE97" i="8"/>
  <c r="AE98" i="8" s="1"/>
  <c r="AD97" i="8"/>
  <c r="AD98" i="8" s="1"/>
  <c r="AC97" i="8"/>
  <c r="AC98" i="8" s="1"/>
  <c r="AB97" i="8"/>
  <c r="AB98" i="8" s="1"/>
  <c r="AA97" i="8"/>
  <c r="AA98" i="8" s="1"/>
  <c r="Z97" i="8"/>
  <c r="Z98" i="8" s="1"/>
  <c r="Y97" i="8"/>
  <c r="Y98" i="8" s="1"/>
  <c r="X97" i="8"/>
  <c r="X98" i="8" s="1"/>
  <c r="R97" i="8"/>
  <c r="R98" i="8" s="1"/>
  <c r="J97" i="8"/>
  <c r="J98" i="8" s="1"/>
  <c r="I97" i="8"/>
  <c r="I98" i="8" s="1"/>
  <c r="H97" i="8"/>
  <c r="H98" i="8" s="1"/>
  <c r="G97" i="8"/>
  <c r="G98" i="8" s="1"/>
  <c r="F97" i="8"/>
  <c r="F98" i="8" s="1"/>
  <c r="E97" i="8"/>
  <c r="E98" i="8" s="1"/>
  <c r="D97" i="8"/>
  <c r="D98" i="8" s="1"/>
  <c r="C97" i="8"/>
  <c r="C98" i="8" s="1"/>
  <c r="AK93" i="8"/>
  <c r="AJ93" i="8"/>
  <c r="AI93" i="8"/>
  <c r="AH93" i="8"/>
  <c r="AE93" i="8"/>
  <c r="AE94" i="8" s="1"/>
  <c r="AD93" i="8"/>
  <c r="AD94" i="8" s="1"/>
  <c r="AC93" i="8"/>
  <c r="AC94" i="8" s="1"/>
  <c r="AB93" i="8"/>
  <c r="AB94" i="8" s="1"/>
  <c r="AA93" i="8"/>
  <c r="AA94" i="8" s="1"/>
  <c r="Z93" i="8"/>
  <c r="Z94" i="8" s="1"/>
  <c r="Y93" i="8"/>
  <c r="Y94" i="8" s="1"/>
  <c r="X93" i="8"/>
  <c r="X94" i="8" s="1"/>
  <c r="R93" i="8"/>
  <c r="R94" i="8" s="1"/>
  <c r="J93" i="8"/>
  <c r="J94" i="8" s="1"/>
  <c r="I93" i="8"/>
  <c r="I94" i="8" s="1"/>
  <c r="H93" i="8"/>
  <c r="H94" i="8" s="1"/>
  <c r="G93" i="8"/>
  <c r="G94" i="8" s="1"/>
  <c r="F93" i="8"/>
  <c r="F94" i="8" s="1"/>
  <c r="E93" i="8"/>
  <c r="E94" i="8" s="1"/>
  <c r="D93" i="8"/>
  <c r="D94" i="8" s="1"/>
  <c r="C93" i="8"/>
  <c r="C94" i="8" s="1"/>
  <c r="AK89" i="8"/>
  <c r="AJ89" i="8"/>
  <c r="AI89" i="8"/>
  <c r="AH89" i="8"/>
  <c r="AE89" i="8"/>
  <c r="AE90" i="8" s="1"/>
  <c r="AD89" i="8"/>
  <c r="AD90" i="8" s="1"/>
  <c r="AC89" i="8"/>
  <c r="AC90" i="8" s="1"/>
  <c r="AB89" i="8"/>
  <c r="AB90" i="8" s="1"/>
  <c r="AA89" i="8"/>
  <c r="AA90" i="8" s="1"/>
  <c r="Z89" i="8"/>
  <c r="Z90" i="8" s="1"/>
  <c r="Y89" i="8"/>
  <c r="Y90" i="8" s="1"/>
  <c r="X89" i="8"/>
  <c r="X90" i="8" s="1"/>
  <c r="R89" i="8"/>
  <c r="R90" i="8" s="1"/>
  <c r="J89" i="8"/>
  <c r="J90" i="8" s="1"/>
  <c r="I89" i="8"/>
  <c r="I90" i="8" s="1"/>
  <c r="H89" i="8"/>
  <c r="H90" i="8" s="1"/>
  <c r="G89" i="8"/>
  <c r="G90" i="8" s="1"/>
  <c r="F89" i="8"/>
  <c r="F90" i="8" s="1"/>
  <c r="E89" i="8"/>
  <c r="E90" i="8" s="1"/>
  <c r="D89" i="8"/>
  <c r="D90" i="8" s="1"/>
  <c r="C89" i="8"/>
  <c r="C90" i="8" s="1"/>
  <c r="AK85" i="8"/>
  <c r="AJ85" i="8"/>
  <c r="AI85" i="8"/>
  <c r="AH85" i="8"/>
  <c r="AE85" i="8"/>
  <c r="AE86" i="8" s="1"/>
  <c r="AD85" i="8"/>
  <c r="AD86" i="8" s="1"/>
  <c r="AC85" i="8"/>
  <c r="AC86" i="8" s="1"/>
  <c r="AB85" i="8"/>
  <c r="AB86" i="8" s="1"/>
  <c r="AA85" i="8"/>
  <c r="AA86" i="8" s="1"/>
  <c r="Z85" i="8"/>
  <c r="Z86" i="8" s="1"/>
  <c r="Y85" i="8"/>
  <c r="Y86" i="8" s="1"/>
  <c r="X85" i="8"/>
  <c r="X86" i="8" s="1"/>
  <c r="R85" i="8"/>
  <c r="R86" i="8" s="1"/>
  <c r="J85" i="8"/>
  <c r="J86" i="8" s="1"/>
  <c r="I85" i="8"/>
  <c r="I86" i="8" s="1"/>
  <c r="H85" i="8"/>
  <c r="H86" i="8" s="1"/>
  <c r="G85" i="8"/>
  <c r="G86" i="8" s="1"/>
  <c r="F85" i="8"/>
  <c r="F86" i="8" s="1"/>
  <c r="E85" i="8"/>
  <c r="E86" i="8" s="1"/>
  <c r="D85" i="8"/>
  <c r="D86" i="8" s="1"/>
  <c r="C85" i="8"/>
  <c r="C86" i="8" s="1"/>
  <c r="AK81" i="8"/>
  <c r="AJ81" i="8"/>
  <c r="AI81" i="8"/>
  <c r="AH81" i="8"/>
  <c r="AE81" i="8"/>
  <c r="AE82" i="8" s="1"/>
  <c r="AD81" i="8"/>
  <c r="AD82" i="8" s="1"/>
  <c r="AC81" i="8"/>
  <c r="AC82" i="8" s="1"/>
  <c r="AB81" i="8"/>
  <c r="AB82" i="8" s="1"/>
  <c r="AA81" i="8"/>
  <c r="AA82" i="8" s="1"/>
  <c r="Z81" i="8"/>
  <c r="Z82" i="8" s="1"/>
  <c r="Y81" i="8"/>
  <c r="Y82" i="8" s="1"/>
  <c r="X81" i="8"/>
  <c r="X82" i="8" s="1"/>
  <c r="R81" i="8"/>
  <c r="R82" i="8" s="1"/>
  <c r="J81" i="8"/>
  <c r="J82" i="8" s="1"/>
  <c r="I81" i="8"/>
  <c r="I82" i="8" s="1"/>
  <c r="H81" i="8"/>
  <c r="H82" i="8" s="1"/>
  <c r="G81" i="8"/>
  <c r="G82" i="8" s="1"/>
  <c r="F81" i="8"/>
  <c r="F82" i="8" s="1"/>
  <c r="E81" i="8"/>
  <c r="E82" i="8" s="1"/>
  <c r="D81" i="8"/>
  <c r="D82" i="8" s="1"/>
  <c r="C81" i="8"/>
  <c r="C82" i="8" s="1"/>
  <c r="AK77" i="8"/>
  <c r="AJ77" i="8"/>
  <c r="AI77" i="8"/>
  <c r="AH77" i="8"/>
  <c r="AE77" i="8"/>
  <c r="AE78" i="8" s="1"/>
  <c r="AD77" i="8"/>
  <c r="AD78" i="8" s="1"/>
  <c r="AC77" i="8"/>
  <c r="AC78" i="8" s="1"/>
  <c r="AB77" i="8"/>
  <c r="AB78" i="8" s="1"/>
  <c r="AA77" i="8"/>
  <c r="AA78" i="8" s="1"/>
  <c r="Z77" i="8"/>
  <c r="Z78" i="8" s="1"/>
  <c r="Y77" i="8"/>
  <c r="Y78" i="8" s="1"/>
  <c r="X77" i="8"/>
  <c r="X78" i="8" s="1"/>
  <c r="R77" i="8"/>
  <c r="R78" i="8" s="1"/>
  <c r="J77" i="8"/>
  <c r="J78" i="8" s="1"/>
  <c r="I77" i="8"/>
  <c r="I78" i="8" s="1"/>
  <c r="H77" i="8"/>
  <c r="H78" i="8" s="1"/>
  <c r="G77" i="8"/>
  <c r="G78" i="8" s="1"/>
  <c r="F77" i="8"/>
  <c r="F78" i="8" s="1"/>
  <c r="E77" i="8"/>
  <c r="E78" i="8" s="1"/>
  <c r="D77" i="8"/>
  <c r="D78" i="8" s="1"/>
  <c r="C77" i="8"/>
  <c r="C78" i="8" s="1"/>
  <c r="AK73" i="8"/>
  <c r="AJ73" i="8"/>
  <c r="AI73" i="8"/>
  <c r="AH73" i="8"/>
  <c r="AE73" i="8"/>
  <c r="AE74" i="8" s="1"/>
  <c r="AD73" i="8"/>
  <c r="AD74" i="8" s="1"/>
  <c r="AC73" i="8"/>
  <c r="AC74" i="8" s="1"/>
  <c r="AB73" i="8"/>
  <c r="AB74" i="8" s="1"/>
  <c r="AA73" i="8"/>
  <c r="AA74" i="8" s="1"/>
  <c r="Z73" i="8"/>
  <c r="Z74" i="8" s="1"/>
  <c r="Y73" i="8"/>
  <c r="Y74" i="8" s="1"/>
  <c r="X73" i="8"/>
  <c r="X74" i="8" s="1"/>
  <c r="R73" i="8"/>
  <c r="R74" i="8" s="1"/>
  <c r="J73" i="8"/>
  <c r="J74" i="8" s="1"/>
  <c r="I73" i="8"/>
  <c r="I74" i="8" s="1"/>
  <c r="H73" i="8"/>
  <c r="H74" i="8" s="1"/>
  <c r="G73" i="8"/>
  <c r="G74" i="8" s="1"/>
  <c r="F73" i="8"/>
  <c r="F74" i="8" s="1"/>
  <c r="E73" i="8"/>
  <c r="E74" i="8" s="1"/>
  <c r="D73" i="8"/>
  <c r="D74" i="8" s="1"/>
  <c r="C73" i="8"/>
  <c r="C74" i="8" s="1"/>
  <c r="AK69" i="8"/>
  <c r="AJ69" i="8"/>
  <c r="AI69" i="8"/>
  <c r="AH69" i="8"/>
  <c r="AE69" i="8"/>
  <c r="AE70" i="8" s="1"/>
  <c r="AD69" i="8"/>
  <c r="AD70" i="8" s="1"/>
  <c r="AC69" i="8"/>
  <c r="AC70" i="8" s="1"/>
  <c r="AB69" i="8"/>
  <c r="AB70" i="8" s="1"/>
  <c r="AA69" i="8"/>
  <c r="AA70" i="8" s="1"/>
  <c r="Z69" i="8"/>
  <c r="Z70" i="8" s="1"/>
  <c r="Y69" i="8"/>
  <c r="Y70" i="8" s="1"/>
  <c r="X69" i="8"/>
  <c r="X70" i="8" s="1"/>
  <c r="R69" i="8"/>
  <c r="R70" i="8" s="1"/>
  <c r="J69" i="8"/>
  <c r="J70" i="8" s="1"/>
  <c r="I69" i="8"/>
  <c r="I70" i="8" s="1"/>
  <c r="H69" i="8"/>
  <c r="H70" i="8" s="1"/>
  <c r="G69" i="8"/>
  <c r="G70" i="8" s="1"/>
  <c r="F69" i="8"/>
  <c r="F70" i="8" s="1"/>
  <c r="E69" i="8"/>
  <c r="E70" i="8" s="1"/>
  <c r="D69" i="8"/>
  <c r="D70" i="8" s="1"/>
  <c r="C69" i="8"/>
  <c r="C70" i="8" s="1"/>
  <c r="AK65" i="8"/>
  <c r="AJ65" i="8"/>
  <c r="AI65" i="8"/>
  <c r="AH65" i="8"/>
  <c r="AE65" i="8"/>
  <c r="AE66" i="8" s="1"/>
  <c r="AD65" i="8"/>
  <c r="AD66" i="8" s="1"/>
  <c r="AC65" i="8"/>
  <c r="AC66" i="8" s="1"/>
  <c r="AB65" i="8"/>
  <c r="AB66" i="8" s="1"/>
  <c r="AA65" i="8"/>
  <c r="AA66" i="8" s="1"/>
  <c r="Z65" i="8"/>
  <c r="Z66" i="8" s="1"/>
  <c r="Y65" i="8"/>
  <c r="Y66" i="8" s="1"/>
  <c r="X65" i="8"/>
  <c r="X66" i="8" s="1"/>
  <c r="R65" i="8"/>
  <c r="R66" i="8" s="1"/>
  <c r="J65" i="8"/>
  <c r="J66" i="8" s="1"/>
  <c r="I65" i="8"/>
  <c r="I66" i="8" s="1"/>
  <c r="H65" i="8"/>
  <c r="H66" i="8" s="1"/>
  <c r="G65" i="8"/>
  <c r="G66" i="8" s="1"/>
  <c r="F65" i="8"/>
  <c r="F66" i="8" s="1"/>
  <c r="E65" i="8"/>
  <c r="E66" i="8" s="1"/>
  <c r="D65" i="8"/>
  <c r="D66" i="8" s="1"/>
  <c r="C65" i="8"/>
  <c r="C66" i="8" s="1"/>
  <c r="AK61" i="8"/>
  <c r="AJ61" i="8"/>
  <c r="AI61" i="8"/>
  <c r="AH61" i="8"/>
  <c r="AE61" i="8"/>
  <c r="AE62" i="8" s="1"/>
  <c r="AD61" i="8"/>
  <c r="AD62" i="8" s="1"/>
  <c r="AC61" i="8"/>
  <c r="AC62" i="8" s="1"/>
  <c r="AB61" i="8"/>
  <c r="AB62" i="8" s="1"/>
  <c r="AA61" i="8"/>
  <c r="AA62" i="8" s="1"/>
  <c r="Z61" i="8"/>
  <c r="Z62" i="8" s="1"/>
  <c r="Y61" i="8"/>
  <c r="Y62" i="8" s="1"/>
  <c r="X61" i="8"/>
  <c r="X62" i="8" s="1"/>
  <c r="R61" i="8"/>
  <c r="R62" i="8" s="1"/>
  <c r="J61" i="8"/>
  <c r="J62" i="8" s="1"/>
  <c r="I61" i="8"/>
  <c r="I62" i="8" s="1"/>
  <c r="H61" i="8"/>
  <c r="H62" i="8" s="1"/>
  <c r="G61" i="8"/>
  <c r="G62" i="8" s="1"/>
  <c r="F61" i="8"/>
  <c r="F62" i="8" s="1"/>
  <c r="E61" i="8"/>
  <c r="E62" i="8" s="1"/>
  <c r="D61" i="8"/>
  <c r="D62" i="8" s="1"/>
  <c r="C61" i="8"/>
  <c r="C62" i="8" s="1"/>
  <c r="AK57" i="8"/>
  <c r="AJ57" i="8"/>
  <c r="AI57" i="8"/>
  <c r="AH57" i="8"/>
  <c r="AE57" i="8"/>
  <c r="AE58" i="8" s="1"/>
  <c r="AD57" i="8"/>
  <c r="AD58" i="8" s="1"/>
  <c r="AC57" i="8"/>
  <c r="AC58" i="8" s="1"/>
  <c r="AB57" i="8"/>
  <c r="AB58" i="8" s="1"/>
  <c r="AA57" i="8"/>
  <c r="AA58" i="8" s="1"/>
  <c r="Z57" i="8"/>
  <c r="Z58" i="8" s="1"/>
  <c r="Y57" i="8"/>
  <c r="Y58" i="8" s="1"/>
  <c r="X57" i="8"/>
  <c r="X58" i="8" s="1"/>
  <c r="R57" i="8"/>
  <c r="R58" i="8" s="1"/>
  <c r="J57" i="8"/>
  <c r="J58" i="8" s="1"/>
  <c r="I57" i="8"/>
  <c r="I58" i="8" s="1"/>
  <c r="H57" i="8"/>
  <c r="H58" i="8" s="1"/>
  <c r="G57" i="8"/>
  <c r="G58" i="8" s="1"/>
  <c r="F57" i="8"/>
  <c r="F58" i="8" s="1"/>
  <c r="E57" i="8"/>
  <c r="E58" i="8" s="1"/>
  <c r="D57" i="8"/>
  <c r="D58" i="8" s="1"/>
  <c r="C57" i="8"/>
  <c r="C58" i="8" s="1"/>
  <c r="AK53" i="8"/>
  <c r="AJ53" i="8"/>
  <c r="AI53" i="8"/>
  <c r="AH53" i="8"/>
  <c r="AE53" i="8"/>
  <c r="AE54" i="8" s="1"/>
  <c r="AD53" i="8"/>
  <c r="AD54" i="8" s="1"/>
  <c r="AC53" i="8"/>
  <c r="AC54" i="8" s="1"/>
  <c r="AB53" i="8"/>
  <c r="AB54" i="8" s="1"/>
  <c r="AA53" i="8"/>
  <c r="AA54" i="8" s="1"/>
  <c r="Z53" i="8"/>
  <c r="Z54" i="8" s="1"/>
  <c r="Y53" i="8"/>
  <c r="Y54" i="8" s="1"/>
  <c r="X53" i="8"/>
  <c r="X54" i="8" s="1"/>
  <c r="R53" i="8"/>
  <c r="R54" i="8" s="1"/>
  <c r="J53" i="8"/>
  <c r="J54" i="8" s="1"/>
  <c r="I53" i="8"/>
  <c r="I54" i="8" s="1"/>
  <c r="H53" i="8"/>
  <c r="H54" i="8" s="1"/>
  <c r="G53" i="8"/>
  <c r="G54" i="8" s="1"/>
  <c r="F53" i="8"/>
  <c r="F54" i="8" s="1"/>
  <c r="E53" i="8"/>
  <c r="E54" i="8" s="1"/>
  <c r="D53" i="8"/>
  <c r="D54" i="8" s="1"/>
  <c r="C53" i="8"/>
  <c r="C54" i="8" s="1"/>
  <c r="AK49" i="8"/>
  <c r="AJ49" i="8"/>
  <c r="AI49" i="8"/>
  <c r="AH49" i="8"/>
  <c r="AE49" i="8"/>
  <c r="AE50" i="8" s="1"/>
  <c r="AD49" i="8"/>
  <c r="AD50" i="8" s="1"/>
  <c r="AC49" i="8"/>
  <c r="AC50" i="8" s="1"/>
  <c r="AB49" i="8"/>
  <c r="AB50" i="8" s="1"/>
  <c r="AA49" i="8"/>
  <c r="AA50" i="8" s="1"/>
  <c r="Z49" i="8"/>
  <c r="Z50" i="8" s="1"/>
  <c r="Y49" i="8"/>
  <c r="Y50" i="8" s="1"/>
  <c r="X49" i="8"/>
  <c r="X50" i="8" s="1"/>
  <c r="R49" i="8"/>
  <c r="R50" i="8" s="1"/>
  <c r="J49" i="8"/>
  <c r="J50" i="8" s="1"/>
  <c r="I49" i="8"/>
  <c r="I50" i="8" s="1"/>
  <c r="H49" i="8"/>
  <c r="H50" i="8" s="1"/>
  <c r="G49" i="8"/>
  <c r="G50" i="8" s="1"/>
  <c r="F49" i="8"/>
  <c r="F50" i="8" s="1"/>
  <c r="E49" i="8"/>
  <c r="E50" i="8" s="1"/>
  <c r="D49" i="8"/>
  <c r="D50" i="8" s="1"/>
  <c r="C49" i="8"/>
  <c r="C50" i="8" s="1"/>
  <c r="AK45" i="8"/>
  <c r="AJ45" i="8"/>
  <c r="AI45" i="8"/>
  <c r="AH45" i="8"/>
  <c r="AE45" i="8"/>
  <c r="AE46" i="8" s="1"/>
  <c r="AD45" i="8"/>
  <c r="AD46" i="8" s="1"/>
  <c r="AC45" i="8"/>
  <c r="AC46" i="8" s="1"/>
  <c r="AB45" i="8"/>
  <c r="AB46" i="8" s="1"/>
  <c r="AA45" i="8"/>
  <c r="AA46" i="8" s="1"/>
  <c r="Z45" i="8"/>
  <c r="Z46" i="8" s="1"/>
  <c r="Y45" i="8"/>
  <c r="Y46" i="8" s="1"/>
  <c r="X45" i="8"/>
  <c r="X46" i="8" s="1"/>
  <c r="R45" i="8"/>
  <c r="R46" i="8" s="1"/>
  <c r="J45" i="8"/>
  <c r="J46" i="8" s="1"/>
  <c r="I45" i="8"/>
  <c r="I46" i="8" s="1"/>
  <c r="H45" i="8"/>
  <c r="H46" i="8" s="1"/>
  <c r="G45" i="8"/>
  <c r="G46" i="8" s="1"/>
  <c r="F45" i="8"/>
  <c r="F46" i="8" s="1"/>
  <c r="E45" i="8"/>
  <c r="E46" i="8" s="1"/>
  <c r="D45" i="8"/>
  <c r="D46" i="8" s="1"/>
  <c r="C45" i="8"/>
  <c r="C46" i="8" s="1"/>
  <c r="AK41" i="8"/>
  <c r="AJ41" i="8"/>
  <c r="AI41" i="8"/>
  <c r="AH41" i="8"/>
  <c r="AE41" i="8"/>
  <c r="AE42" i="8" s="1"/>
  <c r="AD41" i="8"/>
  <c r="AD42" i="8" s="1"/>
  <c r="AC41" i="8"/>
  <c r="AC42" i="8" s="1"/>
  <c r="AB41" i="8"/>
  <c r="AB42" i="8" s="1"/>
  <c r="AA41" i="8"/>
  <c r="AA42" i="8" s="1"/>
  <c r="Z41" i="8"/>
  <c r="Z42" i="8" s="1"/>
  <c r="Y41" i="8"/>
  <c r="Y42" i="8" s="1"/>
  <c r="X41" i="8"/>
  <c r="X42" i="8" s="1"/>
  <c r="R41" i="8"/>
  <c r="R42" i="8" s="1"/>
  <c r="J41" i="8"/>
  <c r="J42" i="8" s="1"/>
  <c r="I41" i="8"/>
  <c r="I42" i="8" s="1"/>
  <c r="H41" i="8"/>
  <c r="H42" i="8" s="1"/>
  <c r="G41" i="8"/>
  <c r="G42" i="8" s="1"/>
  <c r="F41" i="8"/>
  <c r="F42" i="8" s="1"/>
  <c r="E41" i="8"/>
  <c r="E42" i="8" s="1"/>
  <c r="D41" i="8"/>
  <c r="D42" i="8" s="1"/>
  <c r="C41" i="8"/>
  <c r="C42" i="8" s="1"/>
  <c r="AK37" i="8"/>
  <c r="AJ37" i="8"/>
  <c r="AI37" i="8"/>
  <c r="AH37" i="8"/>
  <c r="AE37" i="8"/>
  <c r="AE38" i="8" s="1"/>
  <c r="AD37" i="8"/>
  <c r="AD38" i="8" s="1"/>
  <c r="AC37" i="8"/>
  <c r="AC38" i="8" s="1"/>
  <c r="AB37" i="8"/>
  <c r="AB38" i="8" s="1"/>
  <c r="AA37" i="8"/>
  <c r="AA38" i="8" s="1"/>
  <c r="Z37" i="8"/>
  <c r="Z38" i="8" s="1"/>
  <c r="Y37" i="8"/>
  <c r="Y38" i="8" s="1"/>
  <c r="X37" i="8"/>
  <c r="X38" i="8" s="1"/>
  <c r="R37" i="8"/>
  <c r="R38" i="8" s="1"/>
  <c r="J37" i="8"/>
  <c r="J38" i="8" s="1"/>
  <c r="I37" i="8"/>
  <c r="I38" i="8" s="1"/>
  <c r="H37" i="8"/>
  <c r="H38" i="8" s="1"/>
  <c r="G37" i="8"/>
  <c r="G38" i="8" s="1"/>
  <c r="F37" i="8"/>
  <c r="F38" i="8" s="1"/>
  <c r="E37" i="8"/>
  <c r="E38" i="8" s="1"/>
  <c r="D37" i="8"/>
  <c r="D38" i="8" s="1"/>
  <c r="C37" i="8"/>
  <c r="C38" i="8" s="1"/>
  <c r="AK33" i="8"/>
  <c r="AJ33" i="8"/>
  <c r="AI33" i="8"/>
  <c r="AH33" i="8"/>
  <c r="AE33" i="8"/>
  <c r="AE34" i="8" s="1"/>
  <c r="AD33" i="8"/>
  <c r="AD34" i="8" s="1"/>
  <c r="AC33" i="8"/>
  <c r="AC34" i="8" s="1"/>
  <c r="AB33" i="8"/>
  <c r="AB34" i="8" s="1"/>
  <c r="AA33" i="8"/>
  <c r="AA34" i="8" s="1"/>
  <c r="Z33" i="8"/>
  <c r="Z34" i="8" s="1"/>
  <c r="Y33" i="8"/>
  <c r="Y34" i="8" s="1"/>
  <c r="X33" i="8"/>
  <c r="X34" i="8" s="1"/>
  <c r="R33" i="8"/>
  <c r="R34" i="8" s="1"/>
  <c r="J33" i="8"/>
  <c r="J34" i="8" s="1"/>
  <c r="I33" i="8"/>
  <c r="I34" i="8" s="1"/>
  <c r="H33" i="8"/>
  <c r="H34" i="8" s="1"/>
  <c r="G33" i="8"/>
  <c r="G34" i="8" s="1"/>
  <c r="F33" i="8"/>
  <c r="F34" i="8" s="1"/>
  <c r="E33" i="8"/>
  <c r="E34" i="8" s="1"/>
  <c r="D33" i="8"/>
  <c r="D34" i="8" s="1"/>
  <c r="C33" i="8"/>
  <c r="C34" i="8" s="1"/>
  <c r="AK29" i="8"/>
  <c r="AJ29" i="8"/>
  <c r="AI29" i="8"/>
  <c r="AH29" i="8"/>
  <c r="AE29" i="8"/>
  <c r="AE30" i="8" s="1"/>
  <c r="AD29" i="8"/>
  <c r="AD30" i="8" s="1"/>
  <c r="AC29" i="8"/>
  <c r="AC30" i="8" s="1"/>
  <c r="AB29" i="8"/>
  <c r="AB30" i="8" s="1"/>
  <c r="AA29" i="8"/>
  <c r="AA30" i="8" s="1"/>
  <c r="Z29" i="8"/>
  <c r="Z30" i="8" s="1"/>
  <c r="Y29" i="8"/>
  <c r="Y30" i="8" s="1"/>
  <c r="X29" i="8"/>
  <c r="X30" i="8" s="1"/>
  <c r="R29" i="8"/>
  <c r="R30" i="8" s="1"/>
  <c r="J29" i="8"/>
  <c r="J30" i="8" s="1"/>
  <c r="I29" i="8"/>
  <c r="I30" i="8" s="1"/>
  <c r="H29" i="8"/>
  <c r="H30" i="8" s="1"/>
  <c r="G29" i="8"/>
  <c r="G30" i="8" s="1"/>
  <c r="F29" i="8"/>
  <c r="F30" i="8" s="1"/>
  <c r="E29" i="8"/>
  <c r="E30" i="8" s="1"/>
  <c r="D29" i="8"/>
  <c r="D30" i="8" s="1"/>
  <c r="C29" i="8"/>
  <c r="C30" i="8" s="1"/>
  <c r="AK25" i="8"/>
  <c r="AJ25" i="8"/>
  <c r="AI25" i="8"/>
  <c r="AH25" i="8"/>
  <c r="AE25" i="8"/>
  <c r="AE26" i="8" s="1"/>
  <c r="AD25" i="8"/>
  <c r="AD26" i="8" s="1"/>
  <c r="AC25" i="8"/>
  <c r="AC26" i="8" s="1"/>
  <c r="AB25" i="8"/>
  <c r="AB26" i="8" s="1"/>
  <c r="AA25" i="8"/>
  <c r="AA26" i="8" s="1"/>
  <c r="Z25" i="8"/>
  <c r="Z26" i="8" s="1"/>
  <c r="Y25" i="8"/>
  <c r="Y26" i="8" s="1"/>
  <c r="X25" i="8"/>
  <c r="X26" i="8" s="1"/>
  <c r="R25" i="8"/>
  <c r="R26" i="8" s="1"/>
  <c r="J25" i="8"/>
  <c r="J26" i="8" s="1"/>
  <c r="I25" i="8"/>
  <c r="I26" i="8" s="1"/>
  <c r="H25" i="8"/>
  <c r="H26" i="8" s="1"/>
  <c r="G25" i="8"/>
  <c r="G26" i="8" s="1"/>
  <c r="F25" i="8"/>
  <c r="F26" i="8" s="1"/>
  <c r="E25" i="8"/>
  <c r="E26" i="8" s="1"/>
  <c r="D25" i="8"/>
  <c r="D26" i="8" s="1"/>
  <c r="C25" i="8"/>
  <c r="C26" i="8" s="1"/>
  <c r="AK21" i="8"/>
  <c r="AJ21" i="8"/>
  <c r="AI21" i="8"/>
  <c r="AH21" i="8"/>
  <c r="AE21" i="8"/>
  <c r="AE22" i="8" s="1"/>
  <c r="AD21" i="8"/>
  <c r="AD22" i="8" s="1"/>
  <c r="AC21" i="8"/>
  <c r="AC22" i="8" s="1"/>
  <c r="AB21" i="8"/>
  <c r="AB22" i="8" s="1"/>
  <c r="AA21" i="8"/>
  <c r="AA22" i="8" s="1"/>
  <c r="Z21" i="8"/>
  <c r="Z22" i="8" s="1"/>
  <c r="Y21" i="8"/>
  <c r="Y22" i="8" s="1"/>
  <c r="X21" i="8"/>
  <c r="X22" i="8" s="1"/>
  <c r="R21" i="8"/>
  <c r="R22" i="8" s="1"/>
  <c r="J21" i="8"/>
  <c r="J22" i="8" s="1"/>
  <c r="I21" i="8"/>
  <c r="I22" i="8" s="1"/>
  <c r="H21" i="8"/>
  <c r="H22" i="8" s="1"/>
  <c r="G21" i="8"/>
  <c r="G22" i="8" s="1"/>
  <c r="F21" i="8"/>
  <c r="F22" i="8" s="1"/>
  <c r="E21" i="8"/>
  <c r="E22" i="8" s="1"/>
  <c r="D21" i="8"/>
  <c r="D22" i="8" s="1"/>
  <c r="C21" i="8"/>
  <c r="C22" i="8" s="1"/>
  <c r="AK17" i="8"/>
  <c r="AJ17" i="8"/>
  <c r="AI17" i="8"/>
  <c r="AH17" i="8"/>
  <c r="AE17" i="8"/>
  <c r="AE18" i="8" s="1"/>
  <c r="AD17" i="8"/>
  <c r="AD18" i="8" s="1"/>
  <c r="AC17" i="8"/>
  <c r="AC18" i="8" s="1"/>
  <c r="AB17" i="8"/>
  <c r="AB18" i="8" s="1"/>
  <c r="AA17" i="8"/>
  <c r="AA18" i="8" s="1"/>
  <c r="Z17" i="8"/>
  <c r="Z18" i="8" s="1"/>
  <c r="Y17" i="8"/>
  <c r="Y18" i="8" s="1"/>
  <c r="X17" i="8"/>
  <c r="X18" i="8" s="1"/>
  <c r="R17" i="8"/>
  <c r="R18" i="8" s="1"/>
  <c r="J17" i="8"/>
  <c r="J18" i="8" s="1"/>
  <c r="I17" i="8"/>
  <c r="I18" i="8" s="1"/>
  <c r="H17" i="8"/>
  <c r="H18" i="8" s="1"/>
  <c r="G17" i="8"/>
  <c r="G18" i="8" s="1"/>
  <c r="F17" i="8"/>
  <c r="F18" i="8" s="1"/>
  <c r="E17" i="8"/>
  <c r="E18" i="8" s="1"/>
  <c r="D17" i="8"/>
  <c r="D18" i="8" s="1"/>
  <c r="C17" i="8"/>
  <c r="C18" i="8" s="1"/>
  <c r="AK13" i="8"/>
  <c r="AJ13" i="8"/>
  <c r="AI13" i="8"/>
  <c r="AH13" i="8"/>
  <c r="AE13" i="8"/>
  <c r="AE14" i="8" s="1"/>
  <c r="AD13" i="8"/>
  <c r="AD14" i="8" s="1"/>
  <c r="AC13" i="8"/>
  <c r="AC14" i="8" s="1"/>
  <c r="AB13" i="8"/>
  <c r="AB14" i="8" s="1"/>
  <c r="AA13" i="8"/>
  <c r="AA14" i="8" s="1"/>
  <c r="Z13" i="8"/>
  <c r="Z14" i="8" s="1"/>
  <c r="Y13" i="8"/>
  <c r="Y14" i="8" s="1"/>
  <c r="X13" i="8"/>
  <c r="X14" i="8" s="1"/>
  <c r="R13" i="8"/>
  <c r="R14" i="8" s="1"/>
  <c r="J13" i="8"/>
  <c r="J14" i="8" s="1"/>
  <c r="I13" i="8"/>
  <c r="I14" i="8" s="1"/>
  <c r="H13" i="8"/>
  <c r="H14" i="8" s="1"/>
  <c r="G13" i="8"/>
  <c r="G14" i="8" s="1"/>
  <c r="F13" i="8"/>
  <c r="F14" i="8" s="1"/>
  <c r="E13" i="8"/>
  <c r="E14" i="8" s="1"/>
  <c r="D13" i="8"/>
  <c r="D14" i="8" s="1"/>
  <c r="C13" i="8"/>
  <c r="C14" i="8" s="1"/>
  <c r="AK9" i="8"/>
  <c r="AJ9" i="8"/>
  <c r="AI9" i="8"/>
  <c r="AH9" i="8"/>
  <c r="AE9" i="8"/>
  <c r="AE10" i="8" s="1"/>
  <c r="AD9" i="8"/>
  <c r="AD10" i="8" s="1"/>
  <c r="AC9" i="8"/>
  <c r="AC10" i="8" s="1"/>
  <c r="AB9" i="8"/>
  <c r="AB10" i="8" s="1"/>
  <c r="AA9" i="8"/>
  <c r="AA10" i="8" s="1"/>
  <c r="Z9" i="8"/>
  <c r="Z10" i="8" s="1"/>
  <c r="Y9" i="8"/>
  <c r="Y10" i="8" s="1"/>
  <c r="X9" i="8"/>
  <c r="X10" i="8" s="1"/>
  <c r="R9" i="8"/>
  <c r="R10" i="8" s="1"/>
  <c r="J9" i="8"/>
  <c r="J10" i="8" s="1"/>
  <c r="I9" i="8"/>
  <c r="I10" i="8" s="1"/>
  <c r="H9" i="8"/>
  <c r="H10" i="8" s="1"/>
  <c r="G9" i="8"/>
  <c r="G10" i="8" s="1"/>
  <c r="F9" i="8"/>
  <c r="F10" i="8" s="1"/>
  <c r="E9" i="8"/>
  <c r="E10" i="8" s="1"/>
  <c r="D9" i="8"/>
  <c r="D10" i="8" s="1"/>
  <c r="C9" i="8"/>
  <c r="C10" i="8" s="1"/>
  <c r="AK5" i="8"/>
  <c r="AJ5" i="8"/>
  <c r="AI5" i="8"/>
  <c r="AH5" i="8"/>
  <c r="Y6" i="8"/>
  <c r="E6" i="8"/>
  <c r="X9" i="7"/>
  <c r="AB9" i="7"/>
  <c r="AP117" i="6"/>
  <c r="AO117" i="6"/>
  <c r="AU117" i="6"/>
  <c r="T117" i="6"/>
  <c r="U117" i="6"/>
  <c r="R5" i="7"/>
  <c r="R128" i="7" s="1"/>
  <c r="AE5" i="7"/>
  <c r="AD5" i="7"/>
  <c r="AD6" i="7" s="1"/>
  <c r="AC5" i="7"/>
  <c r="AC128" i="7" s="1"/>
  <c r="AB5" i="7"/>
  <c r="AB6" i="7" s="1"/>
  <c r="AA5" i="7"/>
  <c r="AA6" i="7" s="1"/>
  <c r="Z5" i="7"/>
  <c r="Z6" i="7" s="1"/>
  <c r="Y5" i="7"/>
  <c r="Y6" i="7" s="1"/>
  <c r="X5" i="7"/>
  <c r="X6" i="7" s="1"/>
  <c r="AE6" i="7"/>
  <c r="J5" i="7"/>
  <c r="J6" i="7" s="1"/>
  <c r="I5" i="7"/>
  <c r="I6" i="7" s="1"/>
  <c r="H5" i="7"/>
  <c r="H6" i="7" s="1"/>
  <c r="G5" i="7"/>
  <c r="G6" i="7" s="1"/>
  <c r="F5" i="7"/>
  <c r="E5" i="7"/>
  <c r="E6" i="7" s="1"/>
  <c r="D5" i="7"/>
  <c r="D6" i="7" s="1"/>
  <c r="C5" i="7"/>
  <c r="C6" i="7" s="1"/>
  <c r="AT128" i="7"/>
  <c r="AP128" i="7"/>
  <c r="AO128" i="7"/>
  <c r="U128" i="7"/>
  <c r="T128" i="7"/>
  <c r="AK125" i="7"/>
  <c r="AJ125" i="7"/>
  <c r="AI125" i="7"/>
  <c r="AH125" i="7"/>
  <c r="AE125" i="7"/>
  <c r="AE126" i="7" s="1"/>
  <c r="AD125" i="7"/>
  <c r="AD126" i="7" s="1"/>
  <c r="AC125" i="7"/>
  <c r="AC126" i="7" s="1"/>
  <c r="AB125" i="7"/>
  <c r="AB126" i="7" s="1"/>
  <c r="AA125" i="7"/>
  <c r="AA126" i="7" s="1"/>
  <c r="Z125" i="7"/>
  <c r="Z126" i="7" s="1"/>
  <c r="Y125" i="7"/>
  <c r="Y126" i="7" s="1"/>
  <c r="X125" i="7"/>
  <c r="X126" i="7" s="1"/>
  <c r="R125" i="7"/>
  <c r="R126" i="7" s="1"/>
  <c r="J125" i="7"/>
  <c r="J126" i="7" s="1"/>
  <c r="I125" i="7"/>
  <c r="I126" i="7" s="1"/>
  <c r="H125" i="7"/>
  <c r="H126" i="7" s="1"/>
  <c r="G125" i="7"/>
  <c r="G126" i="7" s="1"/>
  <c r="F125" i="7"/>
  <c r="F126" i="7" s="1"/>
  <c r="E125" i="7"/>
  <c r="E126" i="7" s="1"/>
  <c r="D125" i="7"/>
  <c r="D126" i="7" s="1"/>
  <c r="C125" i="7"/>
  <c r="C126" i="7" s="1"/>
  <c r="AK121" i="7"/>
  <c r="AJ121" i="7"/>
  <c r="AI121" i="7"/>
  <c r="AH121" i="7"/>
  <c r="AE121" i="7"/>
  <c r="AE122" i="7" s="1"/>
  <c r="AD121" i="7"/>
  <c r="AD122" i="7" s="1"/>
  <c r="AC121" i="7"/>
  <c r="AC122" i="7" s="1"/>
  <c r="AB121" i="7"/>
  <c r="AB122" i="7" s="1"/>
  <c r="AA121" i="7"/>
  <c r="AA122" i="7" s="1"/>
  <c r="Z121" i="7"/>
  <c r="Z122" i="7" s="1"/>
  <c r="Y121" i="7"/>
  <c r="Y122" i="7" s="1"/>
  <c r="X121" i="7"/>
  <c r="X122" i="7" s="1"/>
  <c r="R121" i="7"/>
  <c r="R122" i="7" s="1"/>
  <c r="J121" i="7"/>
  <c r="J122" i="7" s="1"/>
  <c r="I121" i="7"/>
  <c r="I122" i="7" s="1"/>
  <c r="H121" i="7"/>
  <c r="H122" i="7" s="1"/>
  <c r="G121" i="7"/>
  <c r="G122" i="7" s="1"/>
  <c r="F121" i="7"/>
  <c r="F122" i="7" s="1"/>
  <c r="E121" i="7"/>
  <c r="E122" i="7" s="1"/>
  <c r="D121" i="7"/>
  <c r="D122" i="7" s="1"/>
  <c r="C121" i="7"/>
  <c r="C122" i="7" s="1"/>
  <c r="AK117" i="7"/>
  <c r="AJ117" i="7"/>
  <c r="AI117" i="7"/>
  <c r="AH117" i="7"/>
  <c r="AE117" i="7"/>
  <c r="AE118" i="7" s="1"/>
  <c r="AD117" i="7"/>
  <c r="AD118" i="7" s="1"/>
  <c r="AC117" i="7"/>
  <c r="AC118" i="7" s="1"/>
  <c r="AB117" i="7"/>
  <c r="AB118" i="7" s="1"/>
  <c r="AA117" i="7"/>
  <c r="AA118" i="7" s="1"/>
  <c r="Z117" i="7"/>
  <c r="Z118" i="7" s="1"/>
  <c r="Y117" i="7"/>
  <c r="Y118" i="7" s="1"/>
  <c r="X117" i="7"/>
  <c r="X118" i="7" s="1"/>
  <c r="R117" i="7"/>
  <c r="R118" i="7" s="1"/>
  <c r="J117" i="7"/>
  <c r="J118" i="7" s="1"/>
  <c r="I117" i="7"/>
  <c r="I118" i="7" s="1"/>
  <c r="H117" i="7"/>
  <c r="H118" i="7" s="1"/>
  <c r="G117" i="7"/>
  <c r="G118" i="7" s="1"/>
  <c r="F117" i="7"/>
  <c r="F118" i="7" s="1"/>
  <c r="E117" i="7"/>
  <c r="E118" i="7" s="1"/>
  <c r="D117" i="7"/>
  <c r="D118" i="7" s="1"/>
  <c r="C117" i="7"/>
  <c r="C118" i="7" s="1"/>
  <c r="AK113" i="7"/>
  <c r="AJ113" i="7"/>
  <c r="AI113" i="7"/>
  <c r="AH113" i="7"/>
  <c r="AE113" i="7"/>
  <c r="AE114" i="7" s="1"/>
  <c r="AD113" i="7"/>
  <c r="AD114" i="7" s="1"/>
  <c r="AC113" i="7"/>
  <c r="AC114" i="7" s="1"/>
  <c r="AB113" i="7"/>
  <c r="AB114" i="7" s="1"/>
  <c r="AA113" i="7"/>
  <c r="AA114" i="7" s="1"/>
  <c r="Z113" i="7"/>
  <c r="Z114" i="7" s="1"/>
  <c r="Y113" i="7"/>
  <c r="Y114" i="7" s="1"/>
  <c r="X113" i="7"/>
  <c r="X114" i="7" s="1"/>
  <c r="R113" i="7"/>
  <c r="R114" i="7" s="1"/>
  <c r="J113" i="7"/>
  <c r="J114" i="7" s="1"/>
  <c r="I113" i="7"/>
  <c r="I114" i="7" s="1"/>
  <c r="H113" i="7"/>
  <c r="H114" i="7" s="1"/>
  <c r="G113" i="7"/>
  <c r="G114" i="7" s="1"/>
  <c r="F113" i="7"/>
  <c r="F114" i="7" s="1"/>
  <c r="E113" i="7"/>
  <c r="E114" i="7" s="1"/>
  <c r="D113" i="7"/>
  <c r="D114" i="7" s="1"/>
  <c r="C113" i="7"/>
  <c r="C114" i="7" s="1"/>
  <c r="AK109" i="7"/>
  <c r="AJ109" i="7"/>
  <c r="AI109" i="7"/>
  <c r="AH109" i="7"/>
  <c r="AE109" i="7"/>
  <c r="AE110" i="7" s="1"/>
  <c r="AD109" i="7"/>
  <c r="AD110" i="7" s="1"/>
  <c r="AC109" i="7"/>
  <c r="AC110" i="7" s="1"/>
  <c r="AB109" i="7"/>
  <c r="AB110" i="7" s="1"/>
  <c r="AA109" i="7"/>
  <c r="AA110" i="7" s="1"/>
  <c r="Z109" i="7"/>
  <c r="Z110" i="7" s="1"/>
  <c r="Y109" i="7"/>
  <c r="Y110" i="7" s="1"/>
  <c r="X109" i="7"/>
  <c r="X110" i="7" s="1"/>
  <c r="R109" i="7"/>
  <c r="R110" i="7" s="1"/>
  <c r="J109" i="7"/>
  <c r="J110" i="7" s="1"/>
  <c r="I109" i="7"/>
  <c r="I110" i="7" s="1"/>
  <c r="H109" i="7"/>
  <c r="H110" i="7" s="1"/>
  <c r="G109" i="7"/>
  <c r="G110" i="7" s="1"/>
  <c r="F109" i="7"/>
  <c r="F110" i="7" s="1"/>
  <c r="E109" i="7"/>
  <c r="E110" i="7" s="1"/>
  <c r="D109" i="7"/>
  <c r="D110" i="7" s="1"/>
  <c r="C109" i="7"/>
  <c r="C110" i="7" s="1"/>
  <c r="AK105" i="7"/>
  <c r="AJ105" i="7"/>
  <c r="AI105" i="7"/>
  <c r="AH105" i="7"/>
  <c r="AE105" i="7"/>
  <c r="AE106" i="7" s="1"/>
  <c r="AD105" i="7"/>
  <c r="AD106" i="7" s="1"/>
  <c r="AC105" i="7"/>
  <c r="AC106" i="7" s="1"/>
  <c r="AB105" i="7"/>
  <c r="AB106" i="7" s="1"/>
  <c r="AA105" i="7"/>
  <c r="AA106" i="7" s="1"/>
  <c r="Z105" i="7"/>
  <c r="Z106" i="7" s="1"/>
  <c r="Y105" i="7"/>
  <c r="Y106" i="7" s="1"/>
  <c r="X105" i="7"/>
  <c r="X106" i="7" s="1"/>
  <c r="R105" i="7"/>
  <c r="R106" i="7" s="1"/>
  <c r="J105" i="7"/>
  <c r="J106" i="7" s="1"/>
  <c r="I105" i="7"/>
  <c r="I106" i="7" s="1"/>
  <c r="H105" i="7"/>
  <c r="H106" i="7" s="1"/>
  <c r="G105" i="7"/>
  <c r="G106" i="7" s="1"/>
  <c r="F105" i="7"/>
  <c r="F106" i="7" s="1"/>
  <c r="E105" i="7"/>
  <c r="E106" i="7" s="1"/>
  <c r="D105" i="7"/>
  <c r="D106" i="7" s="1"/>
  <c r="C105" i="7"/>
  <c r="C106" i="7" s="1"/>
  <c r="AK101" i="7"/>
  <c r="AJ101" i="7"/>
  <c r="AI101" i="7"/>
  <c r="AH101" i="7"/>
  <c r="AE101" i="7"/>
  <c r="AE102" i="7" s="1"/>
  <c r="AD101" i="7"/>
  <c r="AD102" i="7" s="1"/>
  <c r="AC101" i="7"/>
  <c r="AC102" i="7" s="1"/>
  <c r="AB101" i="7"/>
  <c r="AB102" i="7" s="1"/>
  <c r="AA101" i="7"/>
  <c r="AA102" i="7" s="1"/>
  <c r="Z101" i="7"/>
  <c r="Z102" i="7" s="1"/>
  <c r="Y101" i="7"/>
  <c r="Y102" i="7" s="1"/>
  <c r="X101" i="7"/>
  <c r="X102" i="7" s="1"/>
  <c r="R101" i="7"/>
  <c r="R102" i="7" s="1"/>
  <c r="J101" i="7"/>
  <c r="J102" i="7" s="1"/>
  <c r="I101" i="7"/>
  <c r="I102" i="7" s="1"/>
  <c r="H101" i="7"/>
  <c r="H102" i="7" s="1"/>
  <c r="G101" i="7"/>
  <c r="G102" i="7" s="1"/>
  <c r="F101" i="7"/>
  <c r="F102" i="7" s="1"/>
  <c r="E101" i="7"/>
  <c r="E102" i="7" s="1"/>
  <c r="D101" i="7"/>
  <c r="D102" i="7" s="1"/>
  <c r="C101" i="7"/>
  <c r="C102" i="7" s="1"/>
  <c r="AK97" i="7"/>
  <c r="AJ97" i="7"/>
  <c r="AI97" i="7"/>
  <c r="AH97" i="7"/>
  <c r="AE97" i="7"/>
  <c r="AE98" i="7" s="1"/>
  <c r="AD97" i="7"/>
  <c r="AD98" i="7" s="1"/>
  <c r="AC97" i="7"/>
  <c r="AC98" i="7" s="1"/>
  <c r="AB97" i="7"/>
  <c r="AB98" i="7" s="1"/>
  <c r="AA97" i="7"/>
  <c r="AA98" i="7" s="1"/>
  <c r="Z97" i="7"/>
  <c r="Z98" i="7" s="1"/>
  <c r="Y97" i="7"/>
  <c r="Y98" i="7" s="1"/>
  <c r="X97" i="7"/>
  <c r="X98" i="7" s="1"/>
  <c r="R97" i="7"/>
  <c r="R98" i="7" s="1"/>
  <c r="J97" i="7"/>
  <c r="J98" i="7" s="1"/>
  <c r="I97" i="7"/>
  <c r="I98" i="7" s="1"/>
  <c r="H97" i="7"/>
  <c r="H98" i="7" s="1"/>
  <c r="G97" i="7"/>
  <c r="G98" i="7" s="1"/>
  <c r="F97" i="7"/>
  <c r="F98" i="7" s="1"/>
  <c r="E97" i="7"/>
  <c r="E98" i="7" s="1"/>
  <c r="D97" i="7"/>
  <c r="D98" i="7" s="1"/>
  <c r="C97" i="7"/>
  <c r="C98" i="7" s="1"/>
  <c r="AK93" i="7"/>
  <c r="AJ93" i="7"/>
  <c r="AI93" i="7"/>
  <c r="AH93" i="7"/>
  <c r="AE93" i="7"/>
  <c r="AE94" i="7" s="1"/>
  <c r="AD93" i="7"/>
  <c r="AD94" i="7" s="1"/>
  <c r="AC93" i="7"/>
  <c r="AC94" i="7" s="1"/>
  <c r="AB93" i="7"/>
  <c r="AB94" i="7" s="1"/>
  <c r="AA93" i="7"/>
  <c r="AA94" i="7" s="1"/>
  <c r="Z93" i="7"/>
  <c r="Z94" i="7" s="1"/>
  <c r="Y93" i="7"/>
  <c r="Y94" i="7" s="1"/>
  <c r="X93" i="7"/>
  <c r="X94" i="7" s="1"/>
  <c r="R93" i="7"/>
  <c r="R94" i="7" s="1"/>
  <c r="J93" i="7"/>
  <c r="J94" i="7" s="1"/>
  <c r="I93" i="7"/>
  <c r="I94" i="7" s="1"/>
  <c r="H93" i="7"/>
  <c r="H94" i="7" s="1"/>
  <c r="G93" i="7"/>
  <c r="G94" i="7" s="1"/>
  <c r="F93" i="7"/>
  <c r="F94" i="7" s="1"/>
  <c r="E93" i="7"/>
  <c r="E94" i="7" s="1"/>
  <c r="D93" i="7"/>
  <c r="D94" i="7" s="1"/>
  <c r="C93" i="7"/>
  <c r="C94" i="7" s="1"/>
  <c r="AK89" i="7"/>
  <c r="AJ89" i="7"/>
  <c r="AI89" i="7"/>
  <c r="AH89" i="7"/>
  <c r="AE89" i="7"/>
  <c r="AE90" i="7" s="1"/>
  <c r="AD89" i="7"/>
  <c r="AD90" i="7" s="1"/>
  <c r="AC89" i="7"/>
  <c r="AC90" i="7" s="1"/>
  <c r="AB89" i="7"/>
  <c r="AB90" i="7" s="1"/>
  <c r="AA89" i="7"/>
  <c r="AA90" i="7" s="1"/>
  <c r="Z89" i="7"/>
  <c r="Z90" i="7" s="1"/>
  <c r="Y89" i="7"/>
  <c r="Y90" i="7" s="1"/>
  <c r="X89" i="7"/>
  <c r="X90" i="7" s="1"/>
  <c r="R89" i="7"/>
  <c r="R90" i="7" s="1"/>
  <c r="J89" i="7"/>
  <c r="J90" i="7" s="1"/>
  <c r="I89" i="7"/>
  <c r="I90" i="7" s="1"/>
  <c r="H89" i="7"/>
  <c r="H90" i="7" s="1"/>
  <c r="G89" i="7"/>
  <c r="G90" i="7" s="1"/>
  <c r="F89" i="7"/>
  <c r="F90" i="7" s="1"/>
  <c r="E89" i="7"/>
  <c r="E90" i="7" s="1"/>
  <c r="D89" i="7"/>
  <c r="D90" i="7" s="1"/>
  <c r="C89" i="7"/>
  <c r="C90" i="7" s="1"/>
  <c r="AK85" i="7"/>
  <c r="AJ85" i="7"/>
  <c r="AI85" i="7"/>
  <c r="AH85" i="7"/>
  <c r="AE85" i="7"/>
  <c r="AE86" i="7" s="1"/>
  <c r="AD85" i="7"/>
  <c r="AD86" i="7" s="1"/>
  <c r="AC85" i="7"/>
  <c r="AC86" i="7" s="1"/>
  <c r="AB85" i="7"/>
  <c r="AB86" i="7" s="1"/>
  <c r="AA85" i="7"/>
  <c r="AA86" i="7" s="1"/>
  <c r="Z85" i="7"/>
  <c r="Z86" i="7" s="1"/>
  <c r="Y85" i="7"/>
  <c r="Y86" i="7" s="1"/>
  <c r="X85" i="7"/>
  <c r="X86" i="7" s="1"/>
  <c r="R85" i="7"/>
  <c r="R86" i="7" s="1"/>
  <c r="J85" i="7"/>
  <c r="J86" i="7" s="1"/>
  <c r="I85" i="7"/>
  <c r="I86" i="7" s="1"/>
  <c r="H85" i="7"/>
  <c r="H86" i="7" s="1"/>
  <c r="G85" i="7"/>
  <c r="G86" i="7" s="1"/>
  <c r="F85" i="7"/>
  <c r="F86" i="7" s="1"/>
  <c r="E85" i="7"/>
  <c r="E86" i="7" s="1"/>
  <c r="D85" i="7"/>
  <c r="D86" i="7" s="1"/>
  <c r="C85" i="7"/>
  <c r="C86" i="7" s="1"/>
  <c r="AK81" i="7"/>
  <c r="AJ81" i="7"/>
  <c r="AI81" i="7"/>
  <c r="AH81" i="7"/>
  <c r="AE81" i="7"/>
  <c r="AE82" i="7" s="1"/>
  <c r="AD81" i="7"/>
  <c r="AD82" i="7" s="1"/>
  <c r="AC81" i="7"/>
  <c r="AC82" i="7" s="1"/>
  <c r="AB81" i="7"/>
  <c r="AB82" i="7" s="1"/>
  <c r="AA81" i="7"/>
  <c r="AA82" i="7" s="1"/>
  <c r="Z81" i="7"/>
  <c r="Z82" i="7" s="1"/>
  <c r="Y81" i="7"/>
  <c r="Y82" i="7" s="1"/>
  <c r="X81" i="7"/>
  <c r="X82" i="7" s="1"/>
  <c r="R81" i="7"/>
  <c r="R82" i="7" s="1"/>
  <c r="J81" i="7"/>
  <c r="J82" i="7" s="1"/>
  <c r="I81" i="7"/>
  <c r="I82" i="7" s="1"/>
  <c r="H81" i="7"/>
  <c r="H82" i="7" s="1"/>
  <c r="G81" i="7"/>
  <c r="G82" i="7" s="1"/>
  <c r="F81" i="7"/>
  <c r="F82" i="7" s="1"/>
  <c r="E81" i="7"/>
  <c r="E82" i="7" s="1"/>
  <c r="D81" i="7"/>
  <c r="D82" i="7" s="1"/>
  <c r="C81" i="7"/>
  <c r="C82" i="7" s="1"/>
  <c r="X78" i="7"/>
  <c r="AK77" i="7"/>
  <c r="AJ77" i="7"/>
  <c r="AI77" i="7"/>
  <c r="AH77" i="7"/>
  <c r="AE77" i="7"/>
  <c r="AE78" i="7" s="1"/>
  <c r="AD77" i="7"/>
  <c r="AD78" i="7" s="1"/>
  <c r="AC77" i="7"/>
  <c r="AC78" i="7" s="1"/>
  <c r="AB77" i="7"/>
  <c r="AB78" i="7" s="1"/>
  <c r="AA77" i="7"/>
  <c r="AA78" i="7" s="1"/>
  <c r="Z77" i="7"/>
  <c r="Z78" i="7" s="1"/>
  <c r="Y77" i="7"/>
  <c r="Y78" i="7" s="1"/>
  <c r="X77" i="7"/>
  <c r="R77" i="7"/>
  <c r="R78" i="7" s="1"/>
  <c r="J77" i="7"/>
  <c r="J78" i="7" s="1"/>
  <c r="I77" i="7"/>
  <c r="I78" i="7" s="1"/>
  <c r="H77" i="7"/>
  <c r="H78" i="7" s="1"/>
  <c r="G77" i="7"/>
  <c r="G78" i="7" s="1"/>
  <c r="F77" i="7"/>
  <c r="F78" i="7" s="1"/>
  <c r="E77" i="7"/>
  <c r="E78" i="7" s="1"/>
  <c r="D77" i="7"/>
  <c r="D78" i="7" s="1"/>
  <c r="C77" i="7"/>
  <c r="C78" i="7" s="1"/>
  <c r="AK73" i="7"/>
  <c r="AJ73" i="7"/>
  <c r="AI73" i="7"/>
  <c r="AH73" i="7"/>
  <c r="AE73" i="7"/>
  <c r="AE74" i="7" s="1"/>
  <c r="AD73" i="7"/>
  <c r="AD74" i="7" s="1"/>
  <c r="AC73" i="7"/>
  <c r="AC74" i="7" s="1"/>
  <c r="AB73" i="7"/>
  <c r="AB74" i="7" s="1"/>
  <c r="AA73" i="7"/>
  <c r="AA74" i="7" s="1"/>
  <c r="Z73" i="7"/>
  <c r="Z74" i="7" s="1"/>
  <c r="Y73" i="7"/>
  <c r="Y74" i="7" s="1"/>
  <c r="X73" i="7"/>
  <c r="X74" i="7" s="1"/>
  <c r="R73" i="7"/>
  <c r="R74" i="7" s="1"/>
  <c r="J73" i="7"/>
  <c r="J74" i="7" s="1"/>
  <c r="I73" i="7"/>
  <c r="I74" i="7" s="1"/>
  <c r="H73" i="7"/>
  <c r="H74" i="7" s="1"/>
  <c r="G73" i="7"/>
  <c r="G74" i="7" s="1"/>
  <c r="F73" i="7"/>
  <c r="F74" i="7" s="1"/>
  <c r="E73" i="7"/>
  <c r="E74" i="7" s="1"/>
  <c r="D73" i="7"/>
  <c r="D74" i="7" s="1"/>
  <c r="C73" i="7"/>
  <c r="C74" i="7" s="1"/>
  <c r="AK69" i="7"/>
  <c r="AJ69" i="7"/>
  <c r="AI69" i="7"/>
  <c r="AH69" i="7"/>
  <c r="AE69" i="7"/>
  <c r="AE70" i="7" s="1"/>
  <c r="AD69" i="7"/>
  <c r="AD70" i="7" s="1"/>
  <c r="AC69" i="7"/>
  <c r="AC70" i="7" s="1"/>
  <c r="AB69" i="7"/>
  <c r="AB70" i="7" s="1"/>
  <c r="AA69" i="7"/>
  <c r="AA70" i="7" s="1"/>
  <c r="Z69" i="7"/>
  <c r="Z70" i="7" s="1"/>
  <c r="Y69" i="7"/>
  <c r="Y70" i="7" s="1"/>
  <c r="X69" i="7"/>
  <c r="X70" i="7" s="1"/>
  <c r="R69" i="7"/>
  <c r="R70" i="7" s="1"/>
  <c r="J69" i="7"/>
  <c r="J70" i="7" s="1"/>
  <c r="I69" i="7"/>
  <c r="I70" i="7" s="1"/>
  <c r="H69" i="7"/>
  <c r="H70" i="7" s="1"/>
  <c r="G69" i="7"/>
  <c r="G70" i="7" s="1"/>
  <c r="F69" i="7"/>
  <c r="F70" i="7" s="1"/>
  <c r="E69" i="7"/>
  <c r="E70" i="7" s="1"/>
  <c r="D69" i="7"/>
  <c r="D70" i="7" s="1"/>
  <c r="C69" i="7"/>
  <c r="C70" i="7" s="1"/>
  <c r="AK65" i="7"/>
  <c r="AJ65" i="7"/>
  <c r="AI65" i="7"/>
  <c r="AH65" i="7"/>
  <c r="AE65" i="7"/>
  <c r="AE66" i="7" s="1"/>
  <c r="AD65" i="7"/>
  <c r="AD66" i="7" s="1"/>
  <c r="AC65" i="7"/>
  <c r="AC66" i="7" s="1"/>
  <c r="AB65" i="7"/>
  <c r="AB66" i="7" s="1"/>
  <c r="AA65" i="7"/>
  <c r="AA66" i="7" s="1"/>
  <c r="Z65" i="7"/>
  <c r="Z66" i="7" s="1"/>
  <c r="Y65" i="7"/>
  <c r="Y66" i="7" s="1"/>
  <c r="X65" i="7"/>
  <c r="X66" i="7" s="1"/>
  <c r="R65" i="7"/>
  <c r="R66" i="7" s="1"/>
  <c r="J65" i="7"/>
  <c r="J66" i="7" s="1"/>
  <c r="I65" i="7"/>
  <c r="I66" i="7" s="1"/>
  <c r="H65" i="7"/>
  <c r="H66" i="7" s="1"/>
  <c r="G65" i="7"/>
  <c r="G66" i="7" s="1"/>
  <c r="F65" i="7"/>
  <c r="F66" i="7" s="1"/>
  <c r="E65" i="7"/>
  <c r="E66" i="7" s="1"/>
  <c r="D65" i="7"/>
  <c r="D66" i="7" s="1"/>
  <c r="C65" i="7"/>
  <c r="C66" i="7" s="1"/>
  <c r="AK61" i="7"/>
  <c r="AJ61" i="7"/>
  <c r="AI61" i="7"/>
  <c r="AH61" i="7"/>
  <c r="AE61" i="7"/>
  <c r="AE62" i="7" s="1"/>
  <c r="AD61" i="7"/>
  <c r="AD62" i="7" s="1"/>
  <c r="AC61" i="7"/>
  <c r="AC62" i="7" s="1"/>
  <c r="AB61" i="7"/>
  <c r="AB62" i="7" s="1"/>
  <c r="AA61" i="7"/>
  <c r="AA62" i="7" s="1"/>
  <c r="Z61" i="7"/>
  <c r="Z62" i="7" s="1"/>
  <c r="Y61" i="7"/>
  <c r="Y62" i="7" s="1"/>
  <c r="X61" i="7"/>
  <c r="X62" i="7" s="1"/>
  <c r="R61" i="7"/>
  <c r="R62" i="7" s="1"/>
  <c r="J61" i="7"/>
  <c r="J62" i="7" s="1"/>
  <c r="I61" i="7"/>
  <c r="I62" i="7" s="1"/>
  <c r="H61" i="7"/>
  <c r="H62" i="7" s="1"/>
  <c r="G61" i="7"/>
  <c r="G62" i="7" s="1"/>
  <c r="F61" i="7"/>
  <c r="F62" i="7" s="1"/>
  <c r="E61" i="7"/>
  <c r="E62" i="7" s="1"/>
  <c r="D61" i="7"/>
  <c r="D62" i="7" s="1"/>
  <c r="C61" i="7"/>
  <c r="C62" i="7" s="1"/>
  <c r="AK57" i="7"/>
  <c r="AJ57" i="7"/>
  <c r="AI57" i="7"/>
  <c r="AH57" i="7"/>
  <c r="AE57" i="7"/>
  <c r="AE58" i="7" s="1"/>
  <c r="AD57" i="7"/>
  <c r="AD58" i="7" s="1"/>
  <c r="AC57" i="7"/>
  <c r="AC58" i="7" s="1"/>
  <c r="AB57" i="7"/>
  <c r="AB58" i="7" s="1"/>
  <c r="AA57" i="7"/>
  <c r="AA58" i="7" s="1"/>
  <c r="Z57" i="7"/>
  <c r="Z58" i="7" s="1"/>
  <c r="Y57" i="7"/>
  <c r="Y58" i="7" s="1"/>
  <c r="X57" i="7"/>
  <c r="X58" i="7" s="1"/>
  <c r="R57" i="7"/>
  <c r="R58" i="7" s="1"/>
  <c r="J57" i="7"/>
  <c r="J58" i="7" s="1"/>
  <c r="I57" i="7"/>
  <c r="I58" i="7" s="1"/>
  <c r="H57" i="7"/>
  <c r="H58" i="7" s="1"/>
  <c r="G57" i="7"/>
  <c r="G58" i="7" s="1"/>
  <c r="F57" i="7"/>
  <c r="F58" i="7" s="1"/>
  <c r="E57" i="7"/>
  <c r="E58" i="7" s="1"/>
  <c r="D57" i="7"/>
  <c r="D58" i="7" s="1"/>
  <c r="C57" i="7"/>
  <c r="C58" i="7" s="1"/>
  <c r="AK53" i="7"/>
  <c r="AJ53" i="7"/>
  <c r="AI53" i="7"/>
  <c r="AH53" i="7"/>
  <c r="AE53" i="7"/>
  <c r="AE54" i="7" s="1"/>
  <c r="AD53" i="7"/>
  <c r="AD54" i="7" s="1"/>
  <c r="AC53" i="7"/>
  <c r="AC54" i="7" s="1"/>
  <c r="AB53" i="7"/>
  <c r="AB54" i="7" s="1"/>
  <c r="AA53" i="7"/>
  <c r="AA54" i="7" s="1"/>
  <c r="Z53" i="7"/>
  <c r="Z54" i="7" s="1"/>
  <c r="Y53" i="7"/>
  <c r="Y54" i="7" s="1"/>
  <c r="X53" i="7"/>
  <c r="X54" i="7" s="1"/>
  <c r="R53" i="7"/>
  <c r="R54" i="7" s="1"/>
  <c r="J53" i="7"/>
  <c r="J54" i="7" s="1"/>
  <c r="I53" i="7"/>
  <c r="I54" i="7" s="1"/>
  <c r="H53" i="7"/>
  <c r="H54" i="7" s="1"/>
  <c r="G53" i="7"/>
  <c r="G54" i="7" s="1"/>
  <c r="F53" i="7"/>
  <c r="F54" i="7" s="1"/>
  <c r="E53" i="7"/>
  <c r="E54" i="7" s="1"/>
  <c r="D53" i="7"/>
  <c r="D54" i="7" s="1"/>
  <c r="C53" i="7"/>
  <c r="C54" i="7" s="1"/>
  <c r="AK49" i="7"/>
  <c r="AJ49" i="7"/>
  <c r="AI49" i="7"/>
  <c r="AH49" i="7"/>
  <c r="AE49" i="7"/>
  <c r="AE50" i="7" s="1"/>
  <c r="AD49" i="7"/>
  <c r="AD50" i="7" s="1"/>
  <c r="AC49" i="7"/>
  <c r="AC50" i="7" s="1"/>
  <c r="AB49" i="7"/>
  <c r="AB50" i="7" s="1"/>
  <c r="AA49" i="7"/>
  <c r="AA50" i="7" s="1"/>
  <c r="Z49" i="7"/>
  <c r="Z50" i="7" s="1"/>
  <c r="Y49" i="7"/>
  <c r="Y50" i="7" s="1"/>
  <c r="X49" i="7"/>
  <c r="X50" i="7" s="1"/>
  <c r="R49" i="7"/>
  <c r="R50" i="7" s="1"/>
  <c r="J49" i="7"/>
  <c r="J50" i="7" s="1"/>
  <c r="I49" i="7"/>
  <c r="I50" i="7" s="1"/>
  <c r="H49" i="7"/>
  <c r="H50" i="7" s="1"/>
  <c r="G49" i="7"/>
  <c r="G50" i="7" s="1"/>
  <c r="F49" i="7"/>
  <c r="F50" i="7" s="1"/>
  <c r="E49" i="7"/>
  <c r="E50" i="7" s="1"/>
  <c r="D49" i="7"/>
  <c r="D50" i="7" s="1"/>
  <c r="C49" i="7"/>
  <c r="C50" i="7" s="1"/>
  <c r="AK45" i="7"/>
  <c r="AJ45" i="7"/>
  <c r="AI45" i="7"/>
  <c r="AH45" i="7"/>
  <c r="AE45" i="7"/>
  <c r="AE46" i="7" s="1"/>
  <c r="AD45" i="7"/>
  <c r="AD46" i="7" s="1"/>
  <c r="AC45" i="7"/>
  <c r="AC46" i="7" s="1"/>
  <c r="AB45" i="7"/>
  <c r="AB46" i="7" s="1"/>
  <c r="AA45" i="7"/>
  <c r="AA46" i="7" s="1"/>
  <c r="Z45" i="7"/>
  <c r="Z46" i="7" s="1"/>
  <c r="Y45" i="7"/>
  <c r="Y46" i="7" s="1"/>
  <c r="X45" i="7"/>
  <c r="X46" i="7" s="1"/>
  <c r="R45" i="7"/>
  <c r="R46" i="7" s="1"/>
  <c r="J45" i="7"/>
  <c r="J46" i="7" s="1"/>
  <c r="I45" i="7"/>
  <c r="I46" i="7" s="1"/>
  <c r="H45" i="7"/>
  <c r="H46" i="7" s="1"/>
  <c r="G45" i="7"/>
  <c r="G46" i="7" s="1"/>
  <c r="F45" i="7"/>
  <c r="F46" i="7" s="1"/>
  <c r="E45" i="7"/>
  <c r="E46" i="7" s="1"/>
  <c r="D45" i="7"/>
  <c r="D46" i="7" s="1"/>
  <c r="C45" i="7"/>
  <c r="C46" i="7" s="1"/>
  <c r="AK41" i="7"/>
  <c r="AJ41" i="7"/>
  <c r="AI41" i="7"/>
  <c r="AH41" i="7"/>
  <c r="AE41" i="7"/>
  <c r="AE42" i="7" s="1"/>
  <c r="AD41" i="7"/>
  <c r="AD42" i="7" s="1"/>
  <c r="AC41" i="7"/>
  <c r="AC42" i="7" s="1"/>
  <c r="AB41" i="7"/>
  <c r="AB42" i="7" s="1"/>
  <c r="AA41" i="7"/>
  <c r="AA42" i="7" s="1"/>
  <c r="Z41" i="7"/>
  <c r="Z42" i="7" s="1"/>
  <c r="Y41" i="7"/>
  <c r="Y42" i="7" s="1"/>
  <c r="X41" i="7"/>
  <c r="X42" i="7" s="1"/>
  <c r="R41" i="7"/>
  <c r="R42" i="7" s="1"/>
  <c r="J41" i="7"/>
  <c r="J42" i="7" s="1"/>
  <c r="I41" i="7"/>
  <c r="I42" i="7" s="1"/>
  <c r="H41" i="7"/>
  <c r="H42" i="7" s="1"/>
  <c r="G41" i="7"/>
  <c r="G42" i="7" s="1"/>
  <c r="F41" i="7"/>
  <c r="F42" i="7" s="1"/>
  <c r="E41" i="7"/>
  <c r="E42" i="7" s="1"/>
  <c r="D41" i="7"/>
  <c r="D42" i="7" s="1"/>
  <c r="C41" i="7"/>
  <c r="C42" i="7" s="1"/>
  <c r="AK37" i="7"/>
  <c r="AJ37" i="7"/>
  <c r="AI37" i="7"/>
  <c r="AH37" i="7"/>
  <c r="AE37" i="7"/>
  <c r="AE38" i="7" s="1"/>
  <c r="AD37" i="7"/>
  <c r="AD38" i="7" s="1"/>
  <c r="AC37" i="7"/>
  <c r="AC38" i="7" s="1"/>
  <c r="AB37" i="7"/>
  <c r="AB38" i="7" s="1"/>
  <c r="AA37" i="7"/>
  <c r="AA38" i="7" s="1"/>
  <c r="Z37" i="7"/>
  <c r="Z38" i="7" s="1"/>
  <c r="Y37" i="7"/>
  <c r="Y38" i="7" s="1"/>
  <c r="X37" i="7"/>
  <c r="X38" i="7" s="1"/>
  <c r="R37" i="7"/>
  <c r="R38" i="7" s="1"/>
  <c r="J37" i="7"/>
  <c r="J38" i="7" s="1"/>
  <c r="I37" i="7"/>
  <c r="I38" i="7" s="1"/>
  <c r="H37" i="7"/>
  <c r="H38" i="7" s="1"/>
  <c r="G37" i="7"/>
  <c r="G38" i="7" s="1"/>
  <c r="F37" i="7"/>
  <c r="F38" i="7" s="1"/>
  <c r="E37" i="7"/>
  <c r="E38" i="7" s="1"/>
  <c r="D37" i="7"/>
  <c r="D38" i="7" s="1"/>
  <c r="C37" i="7"/>
  <c r="C38" i="7" s="1"/>
  <c r="AK33" i="7"/>
  <c r="AJ33" i="7"/>
  <c r="AI33" i="7"/>
  <c r="AH33" i="7"/>
  <c r="AE33" i="7"/>
  <c r="AE34" i="7" s="1"/>
  <c r="AD33" i="7"/>
  <c r="AD34" i="7" s="1"/>
  <c r="AC33" i="7"/>
  <c r="AC34" i="7" s="1"/>
  <c r="AB33" i="7"/>
  <c r="AB34" i="7" s="1"/>
  <c r="AA33" i="7"/>
  <c r="AA34" i="7" s="1"/>
  <c r="Z33" i="7"/>
  <c r="Z34" i="7" s="1"/>
  <c r="Y33" i="7"/>
  <c r="Y34" i="7" s="1"/>
  <c r="X33" i="7"/>
  <c r="X34" i="7" s="1"/>
  <c r="R33" i="7"/>
  <c r="R34" i="7" s="1"/>
  <c r="J33" i="7"/>
  <c r="J34" i="7" s="1"/>
  <c r="I33" i="7"/>
  <c r="I34" i="7" s="1"/>
  <c r="H33" i="7"/>
  <c r="H34" i="7" s="1"/>
  <c r="G33" i="7"/>
  <c r="G34" i="7" s="1"/>
  <c r="F33" i="7"/>
  <c r="F34" i="7" s="1"/>
  <c r="E33" i="7"/>
  <c r="E34" i="7" s="1"/>
  <c r="D33" i="7"/>
  <c r="D34" i="7" s="1"/>
  <c r="C33" i="7"/>
  <c r="C34" i="7" s="1"/>
  <c r="AK29" i="7"/>
  <c r="AJ29" i="7"/>
  <c r="AI29" i="7"/>
  <c r="AH29" i="7"/>
  <c r="AE29" i="7"/>
  <c r="AE30" i="7" s="1"/>
  <c r="AD29" i="7"/>
  <c r="AD30" i="7" s="1"/>
  <c r="AC29" i="7"/>
  <c r="AC30" i="7" s="1"/>
  <c r="AB29" i="7"/>
  <c r="AB30" i="7" s="1"/>
  <c r="AA29" i="7"/>
  <c r="AA30" i="7" s="1"/>
  <c r="Z29" i="7"/>
  <c r="Z30" i="7" s="1"/>
  <c r="Y29" i="7"/>
  <c r="Y30" i="7" s="1"/>
  <c r="X29" i="7"/>
  <c r="X30" i="7" s="1"/>
  <c r="R29" i="7"/>
  <c r="R30" i="7" s="1"/>
  <c r="J29" i="7"/>
  <c r="J30" i="7" s="1"/>
  <c r="I29" i="7"/>
  <c r="I30" i="7" s="1"/>
  <c r="H29" i="7"/>
  <c r="H30" i="7" s="1"/>
  <c r="G29" i="7"/>
  <c r="G30" i="7" s="1"/>
  <c r="F29" i="7"/>
  <c r="F30" i="7" s="1"/>
  <c r="E29" i="7"/>
  <c r="E30" i="7" s="1"/>
  <c r="D29" i="7"/>
  <c r="D30" i="7" s="1"/>
  <c r="C29" i="7"/>
  <c r="C30" i="7" s="1"/>
  <c r="AK25" i="7"/>
  <c r="AJ25" i="7"/>
  <c r="AI25" i="7"/>
  <c r="AH25" i="7"/>
  <c r="AE25" i="7"/>
  <c r="AE26" i="7" s="1"/>
  <c r="AD25" i="7"/>
  <c r="AD26" i="7" s="1"/>
  <c r="AC25" i="7"/>
  <c r="AC26" i="7" s="1"/>
  <c r="AB25" i="7"/>
  <c r="AB26" i="7" s="1"/>
  <c r="AA25" i="7"/>
  <c r="AA26" i="7" s="1"/>
  <c r="Z25" i="7"/>
  <c r="Z26" i="7" s="1"/>
  <c r="Y25" i="7"/>
  <c r="Y26" i="7" s="1"/>
  <c r="X25" i="7"/>
  <c r="X26" i="7" s="1"/>
  <c r="R25" i="7"/>
  <c r="R26" i="7" s="1"/>
  <c r="J25" i="7"/>
  <c r="J26" i="7" s="1"/>
  <c r="I25" i="7"/>
  <c r="I26" i="7" s="1"/>
  <c r="H25" i="7"/>
  <c r="H26" i="7" s="1"/>
  <c r="G25" i="7"/>
  <c r="G26" i="7" s="1"/>
  <c r="F25" i="7"/>
  <c r="F26" i="7" s="1"/>
  <c r="E25" i="7"/>
  <c r="E26" i="7" s="1"/>
  <c r="D25" i="7"/>
  <c r="D26" i="7" s="1"/>
  <c r="C25" i="7"/>
  <c r="C26" i="7" s="1"/>
  <c r="AK21" i="7"/>
  <c r="AJ21" i="7"/>
  <c r="AI21" i="7"/>
  <c r="AH21" i="7"/>
  <c r="AE21" i="7"/>
  <c r="AE22" i="7" s="1"/>
  <c r="AD21" i="7"/>
  <c r="AD22" i="7" s="1"/>
  <c r="AC21" i="7"/>
  <c r="AC22" i="7" s="1"/>
  <c r="AB21" i="7"/>
  <c r="AB22" i="7" s="1"/>
  <c r="AA21" i="7"/>
  <c r="AA22" i="7" s="1"/>
  <c r="Z21" i="7"/>
  <c r="Z22" i="7" s="1"/>
  <c r="Y21" i="7"/>
  <c r="Y22" i="7" s="1"/>
  <c r="X21" i="7"/>
  <c r="X22" i="7" s="1"/>
  <c r="R21" i="7"/>
  <c r="R22" i="7" s="1"/>
  <c r="J21" i="7"/>
  <c r="J22" i="7" s="1"/>
  <c r="I21" i="7"/>
  <c r="I22" i="7" s="1"/>
  <c r="H21" i="7"/>
  <c r="H22" i="7" s="1"/>
  <c r="G21" i="7"/>
  <c r="G22" i="7" s="1"/>
  <c r="F21" i="7"/>
  <c r="F22" i="7" s="1"/>
  <c r="E21" i="7"/>
  <c r="E22" i="7" s="1"/>
  <c r="D21" i="7"/>
  <c r="D22" i="7" s="1"/>
  <c r="C21" i="7"/>
  <c r="C22" i="7" s="1"/>
  <c r="AK17" i="7"/>
  <c r="AJ17" i="7"/>
  <c r="AI17" i="7"/>
  <c r="AH17" i="7"/>
  <c r="AE17" i="7"/>
  <c r="AE18" i="7" s="1"/>
  <c r="AD17" i="7"/>
  <c r="AD18" i="7" s="1"/>
  <c r="AC17" i="7"/>
  <c r="AC18" i="7" s="1"/>
  <c r="AB17" i="7"/>
  <c r="AB18" i="7" s="1"/>
  <c r="AA17" i="7"/>
  <c r="AA18" i="7" s="1"/>
  <c r="Z17" i="7"/>
  <c r="Z18" i="7" s="1"/>
  <c r="Y17" i="7"/>
  <c r="Y18" i="7" s="1"/>
  <c r="X17" i="7"/>
  <c r="X18" i="7" s="1"/>
  <c r="R17" i="7"/>
  <c r="R18" i="7" s="1"/>
  <c r="J17" i="7"/>
  <c r="J18" i="7" s="1"/>
  <c r="I17" i="7"/>
  <c r="I18" i="7" s="1"/>
  <c r="H17" i="7"/>
  <c r="H18" i="7" s="1"/>
  <c r="G17" i="7"/>
  <c r="G18" i="7" s="1"/>
  <c r="F17" i="7"/>
  <c r="F18" i="7" s="1"/>
  <c r="E17" i="7"/>
  <c r="E18" i="7" s="1"/>
  <c r="D17" i="7"/>
  <c r="D18" i="7" s="1"/>
  <c r="C17" i="7"/>
  <c r="C18" i="7" s="1"/>
  <c r="AK13" i="7"/>
  <c r="AJ13" i="7"/>
  <c r="AI13" i="7"/>
  <c r="AH13" i="7"/>
  <c r="AE13" i="7"/>
  <c r="AE14" i="7" s="1"/>
  <c r="AD13" i="7"/>
  <c r="AD14" i="7" s="1"/>
  <c r="AC13" i="7"/>
  <c r="AC14" i="7" s="1"/>
  <c r="AB13" i="7"/>
  <c r="AB14" i="7" s="1"/>
  <c r="AA13" i="7"/>
  <c r="AA14" i="7" s="1"/>
  <c r="Z13" i="7"/>
  <c r="Z14" i="7" s="1"/>
  <c r="Y13" i="7"/>
  <c r="Y14" i="7" s="1"/>
  <c r="X13" i="7"/>
  <c r="X14" i="7" s="1"/>
  <c r="R13" i="7"/>
  <c r="R14" i="7" s="1"/>
  <c r="J13" i="7"/>
  <c r="J14" i="7" s="1"/>
  <c r="I13" i="7"/>
  <c r="I14" i="7" s="1"/>
  <c r="H13" i="7"/>
  <c r="H14" i="7" s="1"/>
  <c r="G13" i="7"/>
  <c r="G14" i="7" s="1"/>
  <c r="F13" i="7"/>
  <c r="F14" i="7" s="1"/>
  <c r="E13" i="7"/>
  <c r="E14" i="7" s="1"/>
  <c r="D13" i="7"/>
  <c r="D14" i="7" s="1"/>
  <c r="C13" i="7"/>
  <c r="C14" i="7" s="1"/>
  <c r="AB10" i="7"/>
  <c r="X10" i="7"/>
  <c r="AK9" i="7"/>
  <c r="AJ9" i="7"/>
  <c r="AI9" i="7"/>
  <c r="AH9" i="7"/>
  <c r="AE9" i="7"/>
  <c r="AE10" i="7" s="1"/>
  <c r="AD9" i="7"/>
  <c r="AD10" i="7" s="1"/>
  <c r="AC9" i="7"/>
  <c r="AC10" i="7" s="1"/>
  <c r="AA9" i="7"/>
  <c r="AA10" i="7" s="1"/>
  <c r="Z9" i="7"/>
  <c r="Z10" i="7" s="1"/>
  <c r="Y9" i="7"/>
  <c r="Y10" i="7" s="1"/>
  <c r="R9" i="7"/>
  <c r="R10" i="7" s="1"/>
  <c r="J9" i="7"/>
  <c r="J10" i="7" s="1"/>
  <c r="I9" i="7"/>
  <c r="I10" i="7" s="1"/>
  <c r="H9" i="7"/>
  <c r="H10" i="7" s="1"/>
  <c r="G9" i="7"/>
  <c r="G10" i="7" s="1"/>
  <c r="F9" i="7"/>
  <c r="F10" i="7" s="1"/>
  <c r="E9" i="7"/>
  <c r="E10" i="7" s="1"/>
  <c r="D9" i="7"/>
  <c r="D10" i="7" s="1"/>
  <c r="C9" i="7"/>
  <c r="C10" i="7" s="1"/>
  <c r="R6" i="7"/>
  <c r="F6" i="7"/>
  <c r="AK5" i="7"/>
  <c r="AJ5" i="7"/>
  <c r="AI5" i="7"/>
  <c r="AH5" i="7"/>
  <c r="AT128" i="5"/>
  <c r="AC128" i="5"/>
  <c r="AB128" i="5"/>
  <c r="AP128" i="5"/>
  <c r="AO128" i="5"/>
  <c r="U128" i="5"/>
  <c r="T128" i="5"/>
  <c r="R128" i="5"/>
  <c r="AB9" i="6"/>
  <c r="AB10" i="6" s="1"/>
  <c r="X9" i="6"/>
  <c r="AE5" i="6"/>
  <c r="AE6" i="6" s="1"/>
  <c r="AD5" i="6"/>
  <c r="AC5" i="6"/>
  <c r="AC6" i="6" s="1"/>
  <c r="AB5" i="6"/>
  <c r="AB6" i="6" s="1"/>
  <c r="AA5" i="6"/>
  <c r="AA6" i="6" s="1"/>
  <c r="Z5" i="6"/>
  <c r="Z6" i="6" s="1"/>
  <c r="Y5" i="6"/>
  <c r="Y6" i="6" s="1"/>
  <c r="X5" i="6"/>
  <c r="X6" i="6" s="1"/>
  <c r="R5" i="6"/>
  <c r="R6" i="6" s="1"/>
  <c r="J5" i="6"/>
  <c r="J6" i="6" s="1"/>
  <c r="I5" i="6"/>
  <c r="I6" i="6" s="1"/>
  <c r="H5" i="6"/>
  <c r="H6" i="6" s="1"/>
  <c r="G5" i="6"/>
  <c r="G6" i="6" s="1"/>
  <c r="F5" i="6"/>
  <c r="F6" i="6" s="1"/>
  <c r="E5" i="6"/>
  <c r="E6" i="6" s="1"/>
  <c r="D5" i="6"/>
  <c r="D6" i="6" s="1"/>
  <c r="C5" i="6"/>
  <c r="C6" i="6" s="1"/>
  <c r="AK113" i="6"/>
  <c r="AJ113" i="6"/>
  <c r="AI113" i="6"/>
  <c r="AH113" i="6"/>
  <c r="AE113" i="6"/>
  <c r="AE114" i="6" s="1"/>
  <c r="AD113" i="6"/>
  <c r="AD114" i="6" s="1"/>
  <c r="AC113" i="6"/>
  <c r="AC114" i="6" s="1"/>
  <c r="AB113" i="6"/>
  <c r="AB114" i="6" s="1"/>
  <c r="AA113" i="6"/>
  <c r="AA114" i="6" s="1"/>
  <c r="Z113" i="6"/>
  <c r="Z114" i="6" s="1"/>
  <c r="Y113" i="6"/>
  <c r="Y114" i="6" s="1"/>
  <c r="X113" i="6"/>
  <c r="X114" i="6" s="1"/>
  <c r="R113" i="6"/>
  <c r="R114" i="6" s="1"/>
  <c r="J113" i="6"/>
  <c r="J114" i="6" s="1"/>
  <c r="I113" i="6"/>
  <c r="I114" i="6" s="1"/>
  <c r="H113" i="6"/>
  <c r="H114" i="6" s="1"/>
  <c r="G113" i="6"/>
  <c r="G114" i="6" s="1"/>
  <c r="F113" i="6"/>
  <c r="F114" i="6" s="1"/>
  <c r="E113" i="6"/>
  <c r="E114" i="6" s="1"/>
  <c r="D113" i="6"/>
  <c r="D114" i="6" s="1"/>
  <c r="C113" i="6"/>
  <c r="C114" i="6" s="1"/>
  <c r="AK109" i="6"/>
  <c r="AJ109" i="6"/>
  <c r="AI109" i="6"/>
  <c r="AH109" i="6"/>
  <c r="AE109" i="6"/>
  <c r="AE110" i="6" s="1"/>
  <c r="AD109" i="6"/>
  <c r="AD110" i="6" s="1"/>
  <c r="AC109" i="6"/>
  <c r="AC110" i="6" s="1"/>
  <c r="AB109" i="6"/>
  <c r="AB110" i="6" s="1"/>
  <c r="AA109" i="6"/>
  <c r="AA110" i="6" s="1"/>
  <c r="Z109" i="6"/>
  <c r="Z110" i="6" s="1"/>
  <c r="Y109" i="6"/>
  <c r="Y110" i="6" s="1"/>
  <c r="X109" i="6"/>
  <c r="X110" i="6" s="1"/>
  <c r="R109" i="6"/>
  <c r="R110" i="6" s="1"/>
  <c r="J109" i="6"/>
  <c r="J110" i="6" s="1"/>
  <c r="I109" i="6"/>
  <c r="I110" i="6" s="1"/>
  <c r="H109" i="6"/>
  <c r="H110" i="6" s="1"/>
  <c r="G109" i="6"/>
  <c r="G110" i="6" s="1"/>
  <c r="F109" i="6"/>
  <c r="F110" i="6" s="1"/>
  <c r="E109" i="6"/>
  <c r="E110" i="6" s="1"/>
  <c r="D109" i="6"/>
  <c r="D110" i="6" s="1"/>
  <c r="C109" i="6"/>
  <c r="C110" i="6" s="1"/>
  <c r="AK105" i="6"/>
  <c r="AJ105" i="6"/>
  <c r="AI105" i="6"/>
  <c r="AH105" i="6"/>
  <c r="AE105" i="6"/>
  <c r="AE106" i="6" s="1"/>
  <c r="AD105" i="6"/>
  <c r="AD106" i="6" s="1"/>
  <c r="AC105" i="6"/>
  <c r="AC106" i="6" s="1"/>
  <c r="AB105" i="6"/>
  <c r="AB106" i="6" s="1"/>
  <c r="AA105" i="6"/>
  <c r="AA106" i="6" s="1"/>
  <c r="Z105" i="6"/>
  <c r="Z106" i="6" s="1"/>
  <c r="Y105" i="6"/>
  <c r="Y106" i="6" s="1"/>
  <c r="X105" i="6"/>
  <c r="X106" i="6" s="1"/>
  <c r="R105" i="6"/>
  <c r="R106" i="6" s="1"/>
  <c r="J105" i="6"/>
  <c r="J106" i="6" s="1"/>
  <c r="I105" i="6"/>
  <c r="I106" i="6" s="1"/>
  <c r="H105" i="6"/>
  <c r="H106" i="6" s="1"/>
  <c r="G105" i="6"/>
  <c r="G106" i="6" s="1"/>
  <c r="F105" i="6"/>
  <c r="F106" i="6" s="1"/>
  <c r="E105" i="6"/>
  <c r="E106" i="6" s="1"/>
  <c r="D105" i="6"/>
  <c r="D106" i="6" s="1"/>
  <c r="C105" i="6"/>
  <c r="C106" i="6" s="1"/>
  <c r="AK101" i="6"/>
  <c r="AJ101" i="6"/>
  <c r="AI101" i="6"/>
  <c r="AH101" i="6"/>
  <c r="AE101" i="6"/>
  <c r="AE102" i="6" s="1"/>
  <c r="AD101" i="6"/>
  <c r="AD102" i="6" s="1"/>
  <c r="AC101" i="6"/>
  <c r="AC102" i="6" s="1"/>
  <c r="AB101" i="6"/>
  <c r="AB102" i="6" s="1"/>
  <c r="AA101" i="6"/>
  <c r="AA102" i="6" s="1"/>
  <c r="Z101" i="6"/>
  <c r="Z102" i="6" s="1"/>
  <c r="Y101" i="6"/>
  <c r="Y102" i="6" s="1"/>
  <c r="X101" i="6"/>
  <c r="X102" i="6" s="1"/>
  <c r="R101" i="6"/>
  <c r="R102" i="6" s="1"/>
  <c r="J101" i="6"/>
  <c r="J102" i="6" s="1"/>
  <c r="I101" i="6"/>
  <c r="I102" i="6" s="1"/>
  <c r="H101" i="6"/>
  <c r="H102" i="6" s="1"/>
  <c r="G101" i="6"/>
  <c r="G102" i="6" s="1"/>
  <c r="F101" i="6"/>
  <c r="F102" i="6" s="1"/>
  <c r="E101" i="6"/>
  <c r="E102" i="6" s="1"/>
  <c r="D101" i="6"/>
  <c r="D102" i="6" s="1"/>
  <c r="C101" i="6"/>
  <c r="C102" i="6" s="1"/>
  <c r="AK97" i="6"/>
  <c r="AJ97" i="6"/>
  <c r="AI97" i="6"/>
  <c r="AH97" i="6"/>
  <c r="AE97" i="6"/>
  <c r="AE98" i="6" s="1"/>
  <c r="AD97" i="6"/>
  <c r="AD98" i="6" s="1"/>
  <c r="AC97" i="6"/>
  <c r="AC98" i="6" s="1"/>
  <c r="AB97" i="6"/>
  <c r="AB98" i="6" s="1"/>
  <c r="AA97" i="6"/>
  <c r="AA98" i="6" s="1"/>
  <c r="Z97" i="6"/>
  <c r="Z98" i="6" s="1"/>
  <c r="Y97" i="6"/>
  <c r="Y98" i="6" s="1"/>
  <c r="X97" i="6"/>
  <c r="X98" i="6" s="1"/>
  <c r="R97" i="6"/>
  <c r="R98" i="6" s="1"/>
  <c r="J97" i="6"/>
  <c r="J98" i="6" s="1"/>
  <c r="I97" i="6"/>
  <c r="I98" i="6" s="1"/>
  <c r="H97" i="6"/>
  <c r="H98" i="6" s="1"/>
  <c r="G97" i="6"/>
  <c r="G98" i="6" s="1"/>
  <c r="F97" i="6"/>
  <c r="F98" i="6" s="1"/>
  <c r="E97" i="6"/>
  <c r="E98" i="6" s="1"/>
  <c r="D97" i="6"/>
  <c r="D98" i="6" s="1"/>
  <c r="C97" i="6"/>
  <c r="C98" i="6" s="1"/>
  <c r="AK93" i="6"/>
  <c r="AJ93" i="6"/>
  <c r="AI93" i="6"/>
  <c r="AH93" i="6"/>
  <c r="AE93" i="6"/>
  <c r="AE94" i="6" s="1"/>
  <c r="AD93" i="6"/>
  <c r="AD94" i="6" s="1"/>
  <c r="AC93" i="6"/>
  <c r="AC94" i="6" s="1"/>
  <c r="AB93" i="6"/>
  <c r="AB94" i="6" s="1"/>
  <c r="AA93" i="6"/>
  <c r="AA94" i="6" s="1"/>
  <c r="Z93" i="6"/>
  <c r="Z94" i="6" s="1"/>
  <c r="Y93" i="6"/>
  <c r="Y94" i="6" s="1"/>
  <c r="X93" i="6"/>
  <c r="X94" i="6" s="1"/>
  <c r="R93" i="6"/>
  <c r="R94" i="6" s="1"/>
  <c r="J93" i="6"/>
  <c r="J94" i="6" s="1"/>
  <c r="I93" i="6"/>
  <c r="I94" i="6" s="1"/>
  <c r="H93" i="6"/>
  <c r="H94" i="6" s="1"/>
  <c r="G93" i="6"/>
  <c r="G94" i="6" s="1"/>
  <c r="F93" i="6"/>
  <c r="F94" i="6" s="1"/>
  <c r="E93" i="6"/>
  <c r="E94" i="6" s="1"/>
  <c r="D93" i="6"/>
  <c r="D94" i="6" s="1"/>
  <c r="C93" i="6"/>
  <c r="C94" i="6" s="1"/>
  <c r="AK89" i="6"/>
  <c r="AJ89" i="6"/>
  <c r="AI89" i="6"/>
  <c r="AH89" i="6"/>
  <c r="AE89" i="6"/>
  <c r="AE90" i="6" s="1"/>
  <c r="AD89" i="6"/>
  <c r="AD90" i="6" s="1"/>
  <c r="AC89" i="6"/>
  <c r="AC90" i="6" s="1"/>
  <c r="AB89" i="6"/>
  <c r="AB90" i="6" s="1"/>
  <c r="AA89" i="6"/>
  <c r="AA90" i="6" s="1"/>
  <c r="Z89" i="6"/>
  <c r="Z90" i="6" s="1"/>
  <c r="Y89" i="6"/>
  <c r="Y90" i="6" s="1"/>
  <c r="X89" i="6"/>
  <c r="X90" i="6" s="1"/>
  <c r="R89" i="6"/>
  <c r="R90" i="6" s="1"/>
  <c r="J89" i="6"/>
  <c r="J90" i="6" s="1"/>
  <c r="I89" i="6"/>
  <c r="I90" i="6" s="1"/>
  <c r="H89" i="6"/>
  <c r="H90" i="6" s="1"/>
  <c r="G89" i="6"/>
  <c r="G90" i="6" s="1"/>
  <c r="F89" i="6"/>
  <c r="F90" i="6" s="1"/>
  <c r="E89" i="6"/>
  <c r="E90" i="6" s="1"/>
  <c r="D89" i="6"/>
  <c r="D90" i="6" s="1"/>
  <c r="C89" i="6"/>
  <c r="C90" i="6" s="1"/>
  <c r="AK85" i="6"/>
  <c r="AJ85" i="6"/>
  <c r="AI85" i="6"/>
  <c r="AH85" i="6"/>
  <c r="AE85" i="6"/>
  <c r="AE86" i="6" s="1"/>
  <c r="AD85" i="6"/>
  <c r="AD86" i="6" s="1"/>
  <c r="AC85" i="6"/>
  <c r="AC86" i="6" s="1"/>
  <c r="AB85" i="6"/>
  <c r="AB86" i="6" s="1"/>
  <c r="AA85" i="6"/>
  <c r="AA86" i="6" s="1"/>
  <c r="Z85" i="6"/>
  <c r="Z86" i="6" s="1"/>
  <c r="Y85" i="6"/>
  <c r="Y86" i="6" s="1"/>
  <c r="X85" i="6"/>
  <c r="X86" i="6" s="1"/>
  <c r="R85" i="6"/>
  <c r="R86" i="6" s="1"/>
  <c r="J85" i="6"/>
  <c r="J86" i="6" s="1"/>
  <c r="I85" i="6"/>
  <c r="I86" i="6" s="1"/>
  <c r="H85" i="6"/>
  <c r="H86" i="6" s="1"/>
  <c r="G85" i="6"/>
  <c r="G86" i="6" s="1"/>
  <c r="F85" i="6"/>
  <c r="F86" i="6" s="1"/>
  <c r="E85" i="6"/>
  <c r="E86" i="6" s="1"/>
  <c r="D85" i="6"/>
  <c r="D86" i="6" s="1"/>
  <c r="C85" i="6"/>
  <c r="C86" i="6" s="1"/>
  <c r="AK81" i="6"/>
  <c r="AJ81" i="6"/>
  <c r="AI81" i="6"/>
  <c r="AH81" i="6"/>
  <c r="AE81" i="6"/>
  <c r="AE82" i="6" s="1"/>
  <c r="AD81" i="6"/>
  <c r="AD82" i="6" s="1"/>
  <c r="AC81" i="6"/>
  <c r="AC82" i="6" s="1"/>
  <c r="AB81" i="6"/>
  <c r="AB82" i="6" s="1"/>
  <c r="AA81" i="6"/>
  <c r="AA82" i="6" s="1"/>
  <c r="Z81" i="6"/>
  <c r="Z82" i="6" s="1"/>
  <c r="Y81" i="6"/>
  <c r="Y82" i="6" s="1"/>
  <c r="X81" i="6"/>
  <c r="X82" i="6" s="1"/>
  <c r="R81" i="6"/>
  <c r="R82" i="6" s="1"/>
  <c r="J81" i="6"/>
  <c r="J82" i="6" s="1"/>
  <c r="I81" i="6"/>
  <c r="I82" i="6" s="1"/>
  <c r="H81" i="6"/>
  <c r="H82" i="6" s="1"/>
  <c r="G81" i="6"/>
  <c r="G82" i="6" s="1"/>
  <c r="F81" i="6"/>
  <c r="F82" i="6" s="1"/>
  <c r="E81" i="6"/>
  <c r="E82" i="6" s="1"/>
  <c r="D81" i="6"/>
  <c r="D82" i="6" s="1"/>
  <c r="C81" i="6"/>
  <c r="C82" i="6" s="1"/>
  <c r="AK77" i="6"/>
  <c r="AJ77" i="6"/>
  <c r="AI77" i="6"/>
  <c r="AH77" i="6"/>
  <c r="AE77" i="6"/>
  <c r="AE78" i="6" s="1"/>
  <c r="AD77" i="6"/>
  <c r="AD78" i="6" s="1"/>
  <c r="AC77" i="6"/>
  <c r="AC78" i="6" s="1"/>
  <c r="AB77" i="6"/>
  <c r="AB78" i="6" s="1"/>
  <c r="AA77" i="6"/>
  <c r="AA78" i="6" s="1"/>
  <c r="Z77" i="6"/>
  <c r="Z78" i="6" s="1"/>
  <c r="Y77" i="6"/>
  <c r="Y78" i="6" s="1"/>
  <c r="X77" i="6"/>
  <c r="X78" i="6" s="1"/>
  <c r="R77" i="6"/>
  <c r="R78" i="6" s="1"/>
  <c r="J77" i="6"/>
  <c r="J78" i="6" s="1"/>
  <c r="I77" i="6"/>
  <c r="I78" i="6" s="1"/>
  <c r="H77" i="6"/>
  <c r="H78" i="6" s="1"/>
  <c r="G77" i="6"/>
  <c r="G78" i="6" s="1"/>
  <c r="F77" i="6"/>
  <c r="F78" i="6" s="1"/>
  <c r="E77" i="6"/>
  <c r="E78" i="6" s="1"/>
  <c r="D77" i="6"/>
  <c r="D78" i="6" s="1"/>
  <c r="C77" i="6"/>
  <c r="C78" i="6" s="1"/>
  <c r="AK73" i="6"/>
  <c r="AJ73" i="6"/>
  <c r="AI73" i="6"/>
  <c r="AH73" i="6"/>
  <c r="AE73" i="6"/>
  <c r="AE74" i="6" s="1"/>
  <c r="AD73" i="6"/>
  <c r="AD74" i="6" s="1"/>
  <c r="AC73" i="6"/>
  <c r="AC74" i="6" s="1"/>
  <c r="AB73" i="6"/>
  <c r="AB74" i="6" s="1"/>
  <c r="AA73" i="6"/>
  <c r="AA74" i="6" s="1"/>
  <c r="Z73" i="6"/>
  <c r="Z74" i="6" s="1"/>
  <c r="Y73" i="6"/>
  <c r="Y74" i="6" s="1"/>
  <c r="X73" i="6"/>
  <c r="X74" i="6" s="1"/>
  <c r="R73" i="6"/>
  <c r="R74" i="6" s="1"/>
  <c r="J73" i="6"/>
  <c r="J74" i="6" s="1"/>
  <c r="I73" i="6"/>
  <c r="I74" i="6" s="1"/>
  <c r="H73" i="6"/>
  <c r="H74" i="6" s="1"/>
  <c r="G73" i="6"/>
  <c r="G74" i="6" s="1"/>
  <c r="F73" i="6"/>
  <c r="F74" i="6" s="1"/>
  <c r="E73" i="6"/>
  <c r="E74" i="6" s="1"/>
  <c r="D73" i="6"/>
  <c r="D74" i="6" s="1"/>
  <c r="C73" i="6"/>
  <c r="C74" i="6" s="1"/>
  <c r="AK69" i="6"/>
  <c r="AJ69" i="6"/>
  <c r="AI69" i="6"/>
  <c r="AH69" i="6"/>
  <c r="AE69" i="6"/>
  <c r="AE70" i="6" s="1"/>
  <c r="AD69" i="6"/>
  <c r="AD70" i="6" s="1"/>
  <c r="AC69" i="6"/>
  <c r="AC70" i="6" s="1"/>
  <c r="AB69" i="6"/>
  <c r="AB70" i="6" s="1"/>
  <c r="AA69" i="6"/>
  <c r="AA70" i="6" s="1"/>
  <c r="Z69" i="6"/>
  <c r="Z70" i="6" s="1"/>
  <c r="Y69" i="6"/>
  <c r="Y70" i="6" s="1"/>
  <c r="X69" i="6"/>
  <c r="X70" i="6" s="1"/>
  <c r="R69" i="6"/>
  <c r="R70" i="6" s="1"/>
  <c r="J69" i="6"/>
  <c r="J70" i="6" s="1"/>
  <c r="I69" i="6"/>
  <c r="I70" i="6" s="1"/>
  <c r="H69" i="6"/>
  <c r="H70" i="6" s="1"/>
  <c r="G69" i="6"/>
  <c r="G70" i="6" s="1"/>
  <c r="F69" i="6"/>
  <c r="F70" i="6" s="1"/>
  <c r="E69" i="6"/>
  <c r="E70" i="6" s="1"/>
  <c r="D69" i="6"/>
  <c r="D70" i="6" s="1"/>
  <c r="C69" i="6"/>
  <c r="C70" i="6" s="1"/>
  <c r="AK65" i="6"/>
  <c r="AJ65" i="6"/>
  <c r="AI65" i="6"/>
  <c r="AH65" i="6"/>
  <c r="AE65" i="6"/>
  <c r="AE66" i="6" s="1"/>
  <c r="AD65" i="6"/>
  <c r="AD66" i="6" s="1"/>
  <c r="AC65" i="6"/>
  <c r="AC66" i="6" s="1"/>
  <c r="AB65" i="6"/>
  <c r="AB66" i="6" s="1"/>
  <c r="AA65" i="6"/>
  <c r="AA66" i="6" s="1"/>
  <c r="Z65" i="6"/>
  <c r="Z66" i="6" s="1"/>
  <c r="Y65" i="6"/>
  <c r="Y66" i="6" s="1"/>
  <c r="X65" i="6"/>
  <c r="X66" i="6" s="1"/>
  <c r="R65" i="6"/>
  <c r="R66" i="6" s="1"/>
  <c r="J65" i="6"/>
  <c r="J66" i="6" s="1"/>
  <c r="I65" i="6"/>
  <c r="I66" i="6" s="1"/>
  <c r="H65" i="6"/>
  <c r="H66" i="6" s="1"/>
  <c r="G65" i="6"/>
  <c r="G66" i="6" s="1"/>
  <c r="F65" i="6"/>
  <c r="F66" i="6" s="1"/>
  <c r="E65" i="6"/>
  <c r="E66" i="6" s="1"/>
  <c r="D65" i="6"/>
  <c r="D66" i="6" s="1"/>
  <c r="C65" i="6"/>
  <c r="C66" i="6" s="1"/>
  <c r="AK61" i="6"/>
  <c r="AJ61" i="6"/>
  <c r="AI61" i="6"/>
  <c r="AH61" i="6"/>
  <c r="AE61" i="6"/>
  <c r="AE62" i="6" s="1"/>
  <c r="AD61" i="6"/>
  <c r="AD62" i="6" s="1"/>
  <c r="AC61" i="6"/>
  <c r="AC62" i="6" s="1"/>
  <c r="AB61" i="6"/>
  <c r="AB62" i="6" s="1"/>
  <c r="AA61" i="6"/>
  <c r="AA62" i="6" s="1"/>
  <c r="Z61" i="6"/>
  <c r="Z62" i="6" s="1"/>
  <c r="Y61" i="6"/>
  <c r="Y62" i="6" s="1"/>
  <c r="X61" i="6"/>
  <c r="X62" i="6" s="1"/>
  <c r="R61" i="6"/>
  <c r="R62" i="6" s="1"/>
  <c r="J61" i="6"/>
  <c r="J62" i="6" s="1"/>
  <c r="I61" i="6"/>
  <c r="I62" i="6" s="1"/>
  <c r="H61" i="6"/>
  <c r="H62" i="6" s="1"/>
  <c r="G61" i="6"/>
  <c r="G62" i="6" s="1"/>
  <c r="F61" i="6"/>
  <c r="F62" i="6" s="1"/>
  <c r="E61" i="6"/>
  <c r="E62" i="6" s="1"/>
  <c r="D61" i="6"/>
  <c r="D62" i="6" s="1"/>
  <c r="C61" i="6"/>
  <c r="C62" i="6" s="1"/>
  <c r="AK57" i="6"/>
  <c r="AJ57" i="6"/>
  <c r="AI57" i="6"/>
  <c r="AH57" i="6"/>
  <c r="AE57" i="6"/>
  <c r="AE58" i="6" s="1"/>
  <c r="AD57" i="6"/>
  <c r="AD58" i="6" s="1"/>
  <c r="AC57" i="6"/>
  <c r="AC58" i="6" s="1"/>
  <c r="AB57" i="6"/>
  <c r="AB58" i="6" s="1"/>
  <c r="AA57" i="6"/>
  <c r="AA58" i="6" s="1"/>
  <c r="Z57" i="6"/>
  <c r="Z58" i="6" s="1"/>
  <c r="Y57" i="6"/>
  <c r="Y58" i="6" s="1"/>
  <c r="X57" i="6"/>
  <c r="X58" i="6" s="1"/>
  <c r="R57" i="6"/>
  <c r="R58" i="6" s="1"/>
  <c r="J57" i="6"/>
  <c r="J58" i="6" s="1"/>
  <c r="I57" i="6"/>
  <c r="I58" i="6" s="1"/>
  <c r="H57" i="6"/>
  <c r="H58" i="6" s="1"/>
  <c r="G57" i="6"/>
  <c r="G58" i="6" s="1"/>
  <c r="F57" i="6"/>
  <c r="F58" i="6" s="1"/>
  <c r="E57" i="6"/>
  <c r="E58" i="6" s="1"/>
  <c r="D57" i="6"/>
  <c r="D58" i="6" s="1"/>
  <c r="C57" i="6"/>
  <c r="C58" i="6" s="1"/>
  <c r="AK53" i="6"/>
  <c r="AJ53" i="6"/>
  <c r="AI53" i="6"/>
  <c r="AH53" i="6"/>
  <c r="AE53" i="6"/>
  <c r="AE54" i="6" s="1"/>
  <c r="AD53" i="6"/>
  <c r="AD54" i="6" s="1"/>
  <c r="AC53" i="6"/>
  <c r="AC54" i="6" s="1"/>
  <c r="AB53" i="6"/>
  <c r="AB54" i="6" s="1"/>
  <c r="AA53" i="6"/>
  <c r="AA54" i="6" s="1"/>
  <c r="Z53" i="6"/>
  <c r="Z54" i="6" s="1"/>
  <c r="Y53" i="6"/>
  <c r="Y54" i="6" s="1"/>
  <c r="X53" i="6"/>
  <c r="X54" i="6" s="1"/>
  <c r="R53" i="6"/>
  <c r="R54" i="6" s="1"/>
  <c r="J53" i="6"/>
  <c r="J54" i="6" s="1"/>
  <c r="I53" i="6"/>
  <c r="I54" i="6" s="1"/>
  <c r="H53" i="6"/>
  <c r="H54" i="6" s="1"/>
  <c r="G53" i="6"/>
  <c r="G54" i="6" s="1"/>
  <c r="F53" i="6"/>
  <c r="F54" i="6" s="1"/>
  <c r="E53" i="6"/>
  <c r="E54" i="6" s="1"/>
  <c r="D53" i="6"/>
  <c r="D54" i="6" s="1"/>
  <c r="C53" i="6"/>
  <c r="C54" i="6" s="1"/>
  <c r="AK49" i="6"/>
  <c r="AJ49" i="6"/>
  <c r="AI49" i="6"/>
  <c r="AH49" i="6"/>
  <c r="AE49" i="6"/>
  <c r="AE50" i="6" s="1"/>
  <c r="AD49" i="6"/>
  <c r="AD50" i="6" s="1"/>
  <c r="AC49" i="6"/>
  <c r="AC50" i="6" s="1"/>
  <c r="AB49" i="6"/>
  <c r="AB50" i="6" s="1"/>
  <c r="AA49" i="6"/>
  <c r="AA50" i="6" s="1"/>
  <c r="Z49" i="6"/>
  <c r="Z50" i="6" s="1"/>
  <c r="Y49" i="6"/>
  <c r="Y50" i="6" s="1"/>
  <c r="X49" i="6"/>
  <c r="X50" i="6" s="1"/>
  <c r="R49" i="6"/>
  <c r="R50" i="6" s="1"/>
  <c r="J49" i="6"/>
  <c r="J50" i="6" s="1"/>
  <c r="I49" i="6"/>
  <c r="I50" i="6" s="1"/>
  <c r="H49" i="6"/>
  <c r="H50" i="6" s="1"/>
  <c r="G49" i="6"/>
  <c r="G50" i="6" s="1"/>
  <c r="F49" i="6"/>
  <c r="F50" i="6" s="1"/>
  <c r="E49" i="6"/>
  <c r="E50" i="6" s="1"/>
  <c r="D49" i="6"/>
  <c r="D50" i="6" s="1"/>
  <c r="C49" i="6"/>
  <c r="C50" i="6" s="1"/>
  <c r="AK45" i="6"/>
  <c r="AJ45" i="6"/>
  <c r="AI45" i="6"/>
  <c r="AH45" i="6"/>
  <c r="AE45" i="6"/>
  <c r="AE46" i="6" s="1"/>
  <c r="AD45" i="6"/>
  <c r="AD46" i="6" s="1"/>
  <c r="AC45" i="6"/>
  <c r="AC46" i="6" s="1"/>
  <c r="AB45" i="6"/>
  <c r="AB46" i="6" s="1"/>
  <c r="AA45" i="6"/>
  <c r="AA46" i="6" s="1"/>
  <c r="Z45" i="6"/>
  <c r="Z46" i="6" s="1"/>
  <c r="Y45" i="6"/>
  <c r="Y46" i="6" s="1"/>
  <c r="X45" i="6"/>
  <c r="X46" i="6" s="1"/>
  <c r="R45" i="6"/>
  <c r="R46" i="6" s="1"/>
  <c r="J45" i="6"/>
  <c r="J46" i="6" s="1"/>
  <c r="I45" i="6"/>
  <c r="I46" i="6" s="1"/>
  <c r="H45" i="6"/>
  <c r="H46" i="6" s="1"/>
  <c r="G45" i="6"/>
  <c r="G46" i="6" s="1"/>
  <c r="F45" i="6"/>
  <c r="F46" i="6" s="1"/>
  <c r="E45" i="6"/>
  <c r="E46" i="6" s="1"/>
  <c r="D45" i="6"/>
  <c r="D46" i="6" s="1"/>
  <c r="C45" i="6"/>
  <c r="C46" i="6" s="1"/>
  <c r="AK41" i="6"/>
  <c r="AJ41" i="6"/>
  <c r="AI41" i="6"/>
  <c r="AH41" i="6"/>
  <c r="AE41" i="6"/>
  <c r="AE42" i="6" s="1"/>
  <c r="AD41" i="6"/>
  <c r="AD42" i="6" s="1"/>
  <c r="AC41" i="6"/>
  <c r="AC42" i="6" s="1"/>
  <c r="AB41" i="6"/>
  <c r="AB42" i="6" s="1"/>
  <c r="AA41" i="6"/>
  <c r="AA42" i="6" s="1"/>
  <c r="Z41" i="6"/>
  <c r="Z42" i="6" s="1"/>
  <c r="Y41" i="6"/>
  <c r="Y42" i="6" s="1"/>
  <c r="X41" i="6"/>
  <c r="X42" i="6" s="1"/>
  <c r="R41" i="6"/>
  <c r="R42" i="6" s="1"/>
  <c r="J41" i="6"/>
  <c r="J42" i="6" s="1"/>
  <c r="I41" i="6"/>
  <c r="I42" i="6" s="1"/>
  <c r="H41" i="6"/>
  <c r="H42" i="6" s="1"/>
  <c r="G41" i="6"/>
  <c r="G42" i="6" s="1"/>
  <c r="F41" i="6"/>
  <c r="F42" i="6" s="1"/>
  <c r="E41" i="6"/>
  <c r="E42" i="6" s="1"/>
  <c r="D41" i="6"/>
  <c r="D42" i="6" s="1"/>
  <c r="C41" i="6"/>
  <c r="C42" i="6" s="1"/>
  <c r="AK37" i="6"/>
  <c r="AJ37" i="6"/>
  <c r="AI37" i="6"/>
  <c r="AH37" i="6"/>
  <c r="AE37" i="6"/>
  <c r="AE38" i="6" s="1"/>
  <c r="AD37" i="6"/>
  <c r="AD38" i="6" s="1"/>
  <c r="AC37" i="6"/>
  <c r="AC38" i="6" s="1"/>
  <c r="AB37" i="6"/>
  <c r="AB38" i="6" s="1"/>
  <c r="AA37" i="6"/>
  <c r="AA38" i="6" s="1"/>
  <c r="Z37" i="6"/>
  <c r="Z38" i="6" s="1"/>
  <c r="Y37" i="6"/>
  <c r="Y38" i="6" s="1"/>
  <c r="X37" i="6"/>
  <c r="X38" i="6" s="1"/>
  <c r="R37" i="6"/>
  <c r="R38" i="6" s="1"/>
  <c r="J37" i="6"/>
  <c r="J38" i="6" s="1"/>
  <c r="I37" i="6"/>
  <c r="I38" i="6" s="1"/>
  <c r="H37" i="6"/>
  <c r="H38" i="6" s="1"/>
  <c r="G37" i="6"/>
  <c r="G38" i="6" s="1"/>
  <c r="F37" i="6"/>
  <c r="F38" i="6" s="1"/>
  <c r="E37" i="6"/>
  <c r="E38" i="6" s="1"/>
  <c r="D37" i="6"/>
  <c r="D38" i="6" s="1"/>
  <c r="C37" i="6"/>
  <c r="C38" i="6" s="1"/>
  <c r="AK33" i="6"/>
  <c r="AJ33" i="6"/>
  <c r="AI33" i="6"/>
  <c r="AH33" i="6"/>
  <c r="AE33" i="6"/>
  <c r="AE34" i="6" s="1"/>
  <c r="AD33" i="6"/>
  <c r="AD34" i="6" s="1"/>
  <c r="AC33" i="6"/>
  <c r="AC34" i="6" s="1"/>
  <c r="AB33" i="6"/>
  <c r="AB34" i="6" s="1"/>
  <c r="AA33" i="6"/>
  <c r="AA34" i="6" s="1"/>
  <c r="Z33" i="6"/>
  <c r="Z34" i="6" s="1"/>
  <c r="Y33" i="6"/>
  <c r="Y34" i="6" s="1"/>
  <c r="X33" i="6"/>
  <c r="X34" i="6" s="1"/>
  <c r="R33" i="6"/>
  <c r="R34" i="6" s="1"/>
  <c r="J33" i="6"/>
  <c r="J34" i="6" s="1"/>
  <c r="I33" i="6"/>
  <c r="I34" i="6" s="1"/>
  <c r="H33" i="6"/>
  <c r="H34" i="6" s="1"/>
  <c r="G33" i="6"/>
  <c r="G34" i="6" s="1"/>
  <c r="F33" i="6"/>
  <c r="F34" i="6" s="1"/>
  <c r="E33" i="6"/>
  <c r="E34" i="6" s="1"/>
  <c r="D33" i="6"/>
  <c r="D34" i="6" s="1"/>
  <c r="C33" i="6"/>
  <c r="C34" i="6" s="1"/>
  <c r="AK29" i="6"/>
  <c r="AJ29" i="6"/>
  <c r="AI29" i="6"/>
  <c r="AH29" i="6"/>
  <c r="AE29" i="6"/>
  <c r="AE30" i="6" s="1"/>
  <c r="AD29" i="6"/>
  <c r="AD30" i="6" s="1"/>
  <c r="AC29" i="6"/>
  <c r="AC30" i="6" s="1"/>
  <c r="AB29" i="6"/>
  <c r="AB30" i="6" s="1"/>
  <c r="AA29" i="6"/>
  <c r="AA30" i="6" s="1"/>
  <c r="Z29" i="6"/>
  <c r="Z30" i="6" s="1"/>
  <c r="Y29" i="6"/>
  <c r="Y30" i="6" s="1"/>
  <c r="X29" i="6"/>
  <c r="X30" i="6" s="1"/>
  <c r="R29" i="6"/>
  <c r="R30" i="6" s="1"/>
  <c r="J29" i="6"/>
  <c r="J30" i="6" s="1"/>
  <c r="I29" i="6"/>
  <c r="I30" i="6" s="1"/>
  <c r="H29" i="6"/>
  <c r="H30" i="6" s="1"/>
  <c r="G29" i="6"/>
  <c r="G30" i="6" s="1"/>
  <c r="F29" i="6"/>
  <c r="F30" i="6" s="1"/>
  <c r="E29" i="6"/>
  <c r="E30" i="6" s="1"/>
  <c r="D29" i="6"/>
  <c r="D30" i="6" s="1"/>
  <c r="C29" i="6"/>
  <c r="C30" i="6" s="1"/>
  <c r="AK25" i="6"/>
  <c r="AJ25" i="6"/>
  <c r="AI25" i="6"/>
  <c r="AH25" i="6"/>
  <c r="AE25" i="6"/>
  <c r="AE26" i="6" s="1"/>
  <c r="AD25" i="6"/>
  <c r="AD26" i="6" s="1"/>
  <c r="AC25" i="6"/>
  <c r="AC26" i="6" s="1"/>
  <c r="AB25" i="6"/>
  <c r="AB26" i="6" s="1"/>
  <c r="AA25" i="6"/>
  <c r="AA26" i="6" s="1"/>
  <c r="Z25" i="6"/>
  <c r="Z26" i="6" s="1"/>
  <c r="Y25" i="6"/>
  <c r="Y26" i="6" s="1"/>
  <c r="X25" i="6"/>
  <c r="X26" i="6" s="1"/>
  <c r="R25" i="6"/>
  <c r="R26" i="6" s="1"/>
  <c r="J25" i="6"/>
  <c r="J26" i="6" s="1"/>
  <c r="I25" i="6"/>
  <c r="I26" i="6" s="1"/>
  <c r="H25" i="6"/>
  <c r="H26" i="6" s="1"/>
  <c r="G25" i="6"/>
  <c r="G26" i="6" s="1"/>
  <c r="F25" i="6"/>
  <c r="F26" i="6" s="1"/>
  <c r="E25" i="6"/>
  <c r="E26" i="6" s="1"/>
  <c r="D25" i="6"/>
  <c r="D26" i="6" s="1"/>
  <c r="C25" i="6"/>
  <c r="C26" i="6" s="1"/>
  <c r="AK21" i="6"/>
  <c r="AJ21" i="6"/>
  <c r="AI21" i="6"/>
  <c r="AH21" i="6"/>
  <c r="AE21" i="6"/>
  <c r="AE22" i="6" s="1"/>
  <c r="AD21" i="6"/>
  <c r="AD22" i="6" s="1"/>
  <c r="AC21" i="6"/>
  <c r="AC22" i="6" s="1"/>
  <c r="AB21" i="6"/>
  <c r="AB22" i="6" s="1"/>
  <c r="AA21" i="6"/>
  <c r="AA22" i="6" s="1"/>
  <c r="Z21" i="6"/>
  <c r="Z22" i="6" s="1"/>
  <c r="Y21" i="6"/>
  <c r="Y22" i="6" s="1"/>
  <c r="X21" i="6"/>
  <c r="X22" i="6" s="1"/>
  <c r="R21" i="6"/>
  <c r="R22" i="6" s="1"/>
  <c r="J21" i="6"/>
  <c r="J22" i="6" s="1"/>
  <c r="I21" i="6"/>
  <c r="I22" i="6" s="1"/>
  <c r="H21" i="6"/>
  <c r="H22" i="6" s="1"/>
  <c r="G21" i="6"/>
  <c r="G22" i="6" s="1"/>
  <c r="F21" i="6"/>
  <c r="F22" i="6" s="1"/>
  <c r="E21" i="6"/>
  <c r="E22" i="6" s="1"/>
  <c r="D21" i="6"/>
  <c r="D22" i="6" s="1"/>
  <c r="C21" i="6"/>
  <c r="C22" i="6" s="1"/>
  <c r="AK17" i="6"/>
  <c r="AJ17" i="6"/>
  <c r="AI17" i="6"/>
  <c r="AH17" i="6"/>
  <c r="AE17" i="6"/>
  <c r="AE18" i="6" s="1"/>
  <c r="AD17" i="6"/>
  <c r="AD18" i="6" s="1"/>
  <c r="AC17" i="6"/>
  <c r="AC18" i="6" s="1"/>
  <c r="AB17" i="6"/>
  <c r="AB18" i="6" s="1"/>
  <c r="AA17" i="6"/>
  <c r="AA18" i="6" s="1"/>
  <c r="Z17" i="6"/>
  <c r="Z18" i="6" s="1"/>
  <c r="Y17" i="6"/>
  <c r="Y18" i="6" s="1"/>
  <c r="X17" i="6"/>
  <c r="X18" i="6" s="1"/>
  <c r="R17" i="6"/>
  <c r="R18" i="6" s="1"/>
  <c r="J17" i="6"/>
  <c r="J18" i="6" s="1"/>
  <c r="I17" i="6"/>
  <c r="I18" i="6" s="1"/>
  <c r="H17" i="6"/>
  <c r="H18" i="6" s="1"/>
  <c r="G17" i="6"/>
  <c r="G18" i="6" s="1"/>
  <c r="F17" i="6"/>
  <c r="F18" i="6" s="1"/>
  <c r="E17" i="6"/>
  <c r="E18" i="6" s="1"/>
  <c r="D17" i="6"/>
  <c r="D18" i="6" s="1"/>
  <c r="C17" i="6"/>
  <c r="C18" i="6" s="1"/>
  <c r="AK13" i="6"/>
  <c r="AJ13" i="6"/>
  <c r="AI13" i="6"/>
  <c r="AH13" i="6"/>
  <c r="AE13" i="6"/>
  <c r="AE14" i="6" s="1"/>
  <c r="AD13" i="6"/>
  <c r="AD14" i="6" s="1"/>
  <c r="AC13" i="6"/>
  <c r="AC14" i="6" s="1"/>
  <c r="AB13" i="6"/>
  <c r="AB14" i="6" s="1"/>
  <c r="AA13" i="6"/>
  <c r="AA14" i="6" s="1"/>
  <c r="Z13" i="6"/>
  <c r="Z14" i="6" s="1"/>
  <c r="Y13" i="6"/>
  <c r="Y14" i="6" s="1"/>
  <c r="X13" i="6"/>
  <c r="X14" i="6" s="1"/>
  <c r="R13" i="6"/>
  <c r="R14" i="6" s="1"/>
  <c r="J13" i="6"/>
  <c r="J14" i="6" s="1"/>
  <c r="I13" i="6"/>
  <c r="I14" i="6" s="1"/>
  <c r="H13" i="6"/>
  <c r="H14" i="6" s="1"/>
  <c r="G13" i="6"/>
  <c r="G14" i="6" s="1"/>
  <c r="F13" i="6"/>
  <c r="F14" i="6" s="1"/>
  <c r="E13" i="6"/>
  <c r="E14" i="6" s="1"/>
  <c r="D13" i="6"/>
  <c r="D14" i="6" s="1"/>
  <c r="C13" i="6"/>
  <c r="C14" i="6" s="1"/>
  <c r="X10" i="6"/>
  <c r="AK9" i="6"/>
  <c r="AJ9" i="6"/>
  <c r="AI9" i="6"/>
  <c r="AH9" i="6"/>
  <c r="AE9" i="6"/>
  <c r="AE10" i="6" s="1"/>
  <c r="AD9" i="6"/>
  <c r="AD10" i="6" s="1"/>
  <c r="AC9" i="6"/>
  <c r="AC10" i="6" s="1"/>
  <c r="AA9" i="6"/>
  <c r="AA10" i="6" s="1"/>
  <c r="Z9" i="6"/>
  <c r="Z10" i="6" s="1"/>
  <c r="Y9" i="6"/>
  <c r="Y10" i="6" s="1"/>
  <c r="R9" i="6"/>
  <c r="R10" i="6" s="1"/>
  <c r="J9" i="6"/>
  <c r="J10" i="6" s="1"/>
  <c r="I9" i="6"/>
  <c r="I10" i="6" s="1"/>
  <c r="H9" i="6"/>
  <c r="H10" i="6" s="1"/>
  <c r="G9" i="6"/>
  <c r="G10" i="6" s="1"/>
  <c r="F9" i="6"/>
  <c r="F10" i="6" s="1"/>
  <c r="E9" i="6"/>
  <c r="E10" i="6" s="1"/>
  <c r="D9" i="6"/>
  <c r="D10" i="6" s="1"/>
  <c r="C9" i="6"/>
  <c r="C10" i="6" s="1"/>
  <c r="AD6" i="6"/>
  <c r="AK5" i="6"/>
  <c r="AJ5" i="6"/>
  <c r="AI5" i="6"/>
  <c r="AH5" i="6"/>
  <c r="R6" i="5"/>
  <c r="J6" i="5"/>
  <c r="I6" i="5"/>
  <c r="H6" i="5"/>
  <c r="G6" i="5"/>
  <c r="E6" i="5"/>
  <c r="C6" i="5"/>
  <c r="AE6" i="5"/>
  <c r="AD6" i="5"/>
  <c r="AC6" i="5"/>
  <c r="AB6" i="5"/>
  <c r="AA6" i="5"/>
  <c r="Z6" i="5"/>
  <c r="Y6" i="5"/>
  <c r="X6" i="5"/>
  <c r="AK125" i="5"/>
  <c r="AH125" i="5"/>
  <c r="AE125" i="5"/>
  <c r="AE126" i="5" s="1"/>
  <c r="AD125" i="5"/>
  <c r="AD126" i="5" s="1"/>
  <c r="AC125" i="5"/>
  <c r="AC126" i="5" s="1"/>
  <c r="AB125" i="5"/>
  <c r="AB126" i="5" s="1"/>
  <c r="AA125" i="5"/>
  <c r="AA126" i="5" s="1"/>
  <c r="Z125" i="5"/>
  <c r="Z126" i="5" s="1"/>
  <c r="Y125" i="5"/>
  <c r="Y126" i="5" s="1"/>
  <c r="X125" i="5"/>
  <c r="X126" i="5" s="1"/>
  <c r="R125" i="5"/>
  <c r="R126" i="5" s="1"/>
  <c r="J125" i="5"/>
  <c r="J126" i="5" s="1"/>
  <c r="I125" i="5"/>
  <c r="I126" i="5" s="1"/>
  <c r="H125" i="5"/>
  <c r="H126" i="5" s="1"/>
  <c r="G125" i="5"/>
  <c r="G126" i="5" s="1"/>
  <c r="F125" i="5"/>
  <c r="F126" i="5" s="1"/>
  <c r="E125" i="5"/>
  <c r="E126" i="5" s="1"/>
  <c r="D125" i="5"/>
  <c r="D126" i="5" s="1"/>
  <c r="C125" i="5"/>
  <c r="C126" i="5" s="1"/>
  <c r="AK121" i="5"/>
  <c r="AH121" i="5"/>
  <c r="AE121" i="5"/>
  <c r="AE122" i="5" s="1"/>
  <c r="AD121" i="5"/>
  <c r="AD122" i="5" s="1"/>
  <c r="AC121" i="5"/>
  <c r="AC122" i="5" s="1"/>
  <c r="AB121" i="5"/>
  <c r="AB122" i="5" s="1"/>
  <c r="AA121" i="5"/>
  <c r="AA122" i="5" s="1"/>
  <c r="Z121" i="5"/>
  <c r="Z122" i="5" s="1"/>
  <c r="Y121" i="5"/>
  <c r="Y122" i="5" s="1"/>
  <c r="X121" i="5"/>
  <c r="X122" i="5" s="1"/>
  <c r="R121" i="5"/>
  <c r="R122" i="5" s="1"/>
  <c r="J121" i="5"/>
  <c r="J122" i="5" s="1"/>
  <c r="I121" i="5"/>
  <c r="I122" i="5" s="1"/>
  <c r="H121" i="5"/>
  <c r="H122" i="5" s="1"/>
  <c r="G121" i="5"/>
  <c r="G122" i="5" s="1"/>
  <c r="F121" i="5"/>
  <c r="F122" i="5" s="1"/>
  <c r="E121" i="5"/>
  <c r="E122" i="5" s="1"/>
  <c r="D121" i="5"/>
  <c r="D122" i="5" s="1"/>
  <c r="C121" i="5"/>
  <c r="C122" i="5" s="1"/>
  <c r="AK117" i="5"/>
  <c r="AH117" i="5"/>
  <c r="AE117" i="5"/>
  <c r="AE118" i="5" s="1"/>
  <c r="AD117" i="5"/>
  <c r="AD118" i="5" s="1"/>
  <c r="AC117" i="5"/>
  <c r="AC118" i="5" s="1"/>
  <c r="AB117" i="5"/>
  <c r="AB118" i="5" s="1"/>
  <c r="AA117" i="5"/>
  <c r="AA118" i="5" s="1"/>
  <c r="Z117" i="5"/>
  <c r="Z118" i="5" s="1"/>
  <c r="Y117" i="5"/>
  <c r="Y118" i="5" s="1"/>
  <c r="X117" i="5"/>
  <c r="X118" i="5" s="1"/>
  <c r="R117" i="5"/>
  <c r="R118" i="5" s="1"/>
  <c r="J117" i="5"/>
  <c r="J118" i="5" s="1"/>
  <c r="I117" i="5"/>
  <c r="I118" i="5" s="1"/>
  <c r="H117" i="5"/>
  <c r="H118" i="5" s="1"/>
  <c r="G117" i="5"/>
  <c r="G118" i="5" s="1"/>
  <c r="F117" i="5"/>
  <c r="F118" i="5" s="1"/>
  <c r="E117" i="5"/>
  <c r="E118" i="5" s="1"/>
  <c r="D117" i="5"/>
  <c r="D118" i="5" s="1"/>
  <c r="C117" i="5"/>
  <c r="C118" i="5" s="1"/>
  <c r="AK113" i="5"/>
  <c r="AH113" i="5"/>
  <c r="AE113" i="5"/>
  <c r="AE114" i="5" s="1"/>
  <c r="AD113" i="5"/>
  <c r="AD114" i="5" s="1"/>
  <c r="AC113" i="5"/>
  <c r="AC114" i="5" s="1"/>
  <c r="AB113" i="5"/>
  <c r="AB114" i="5" s="1"/>
  <c r="AA113" i="5"/>
  <c r="AA114" i="5" s="1"/>
  <c r="Z113" i="5"/>
  <c r="Z114" i="5" s="1"/>
  <c r="Y113" i="5"/>
  <c r="Y114" i="5" s="1"/>
  <c r="X113" i="5"/>
  <c r="X114" i="5" s="1"/>
  <c r="R113" i="5"/>
  <c r="R114" i="5" s="1"/>
  <c r="J113" i="5"/>
  <c r="J114" i="5" s="1"/>
  <c r="I113" i="5"/>
  <c r="I114" i="5" s="1"/>
  <c r="H113" i="5"/>
  <c r="H114" i="5" s="1"/>
  <c r="G113" i="5"/>
  <c r="G114" i="5" s="1"/>
  <c r="F113" i="5"/>
  <c r="F114" i="5" s="1"/>
  <c r="E113" i="5"/>
  <c r="E114" i="5" s="1"/>
  <c r="D113" i="5"/>
  <c r="D114" i="5" s="1"/>
  <c r="C113" i="5"/>
  <c r="C114" i="5" s="1"/>
  <c r="AK109" i="5"/>
  <c r="AH109" i="5"/>
  <c r="AE109" i="5"/>
  <c r="AE110" i="5" s="1"/>
  <c r="AD109" i="5"/>
  <c r="AD110" i="5" s="1"/>
  <c r="AC109" i="5"/>
  <c r="AC110" i="5" s="1"/>
  <c r="AB109" i="5"/>
  <c r="AB110" i="5" s="1"/>
  <c r="AA109" i="5"/>
  <c r="AA110" i="5" s="1"/>
  <c r="Z109" i="5"/>
  <c r="Z110" i="5" s="1"/>
  <c r="Y109" i="5"/>
  <c r="Y110" i="5" s="1"/>
  <c r="X109" i="5"/>
  <c r="X110" i="5" s="1"/>
  <c r="R109" i="5"/>
  <c r="R110" i="5" s="1"/>
  <c r="J109" i="5"/>
  <c r="J110" i="5" s="1"/>
  <c r="I109" i="5"/>
  <c r="I110" i="5" s="1"/>
  <c r="H109" i="5"/>
  <c r="H110" i="5" s="1"/>
  <c r="G109" i="5"/>
  <c r="G110" i="5" s="1"/>
  <c r="F109" i="5"/>
  <c r="F110" i="5" s="1"/>
  <c r="E109" i="5"/>
  <c r="E110" i="5" s="1"/>
  <c r="D109" i="5"/>
  <c r="D110" i="5" s="1"/>
  <c r="C109" i="5"/>
  <c r="C110" i="5" s="1"/>
  <c r="AK105" i="5"/>
  <c r="AH105" i="5"/>
  <c r="AE105" i="5"/>
  <c r="AE106" i="5" s="1"/>
  <c r="AD105" i="5"/>
  <c r="AD106" i="5" s="1"/>
  <c r="AC105" i="5"/>
  <c r="AC106" i="5" s="1"/>
  <c r="AB105" i="5"/>
  <c r="AB106" i="5" s="1"/>
  <c r="AA105" i="5"/>
  <c r="AA106" i="5" s="1"/>
  <c r="Z105" i="5"/>
  <c r="Z106" i="5" s="1"/>
  <c r="Y105" i="5"/>
  <c r="Y106" i="5" s="1"/>
  <c r="X105" i="5"/>
  <c r="X106" i="5" s="1"/>
  <c r="R105" i="5"/>
  <c r="R106" i="5" s="1"/>
  <c r="J105" i="5"/>
  <c r="J106" i="5" s="1"/>
  <c r="I105" i="5"/>
  <c r="I106" i="5" s="1"/>
  <c r="H105" i="5"/>
  <c r="H106" i="5" s="1"/>
  <c r="G105" i="5"/>
  <c r="G106" i="5" s="1"/>
  <c r="F105" i="5"/>
  <c r="F106" i="5" s="1"/>
  <c r="E105" i="5"/>
  <c r="E106" i="5" s="1"/>
  <c r="D105" i="5"/>
  <c r="D106" i="5" s="1"/>
  <c r="C105" i="5"/>
  <c r="C106" i="5" s="1"/>
  <c r="AK101" i="5"/>
  <c r="AH101" i="5"/>
  <c r="AE101" i="5"/>
  <c r="AE102" i="5" s="1"/>
  <c r="AD101" i="5"/>
  <c r="AD102" i="5" s="1"/>
  <c r="AC101" i="5"/>
  <c r="AC102" i="5" s="1"/>
  <c r="AB101" i="5"/>
  <c r="AB102" i="5" s="1"/>
  <c r="AA101" i="5"/>
  <c r="AA102" i="5" s="1"/>
  <c r="Z101" i="5"/>
  <c r="Z102" i="5" s="1"/>
  <c r="Y101" i="5"/>
  <c r="Y102" i="5" s="1"/>
  <c r="X101" i="5"/>
  <c r="X102" i="5" s="1"/>
  <c r="R101" i="5"/>
  <c r="R102" i="5" s="1"/>
  <c r="J101" i="5"/>
  <c r="J102" i="5" s="1"/>
  <c r="I101" i="5"/>
  <c r="I102" i="5" s="1"/>
  <c r="H101" i="5"/>
  <c r="H102" i="5" s="1"/>
  <c r="G101" i="5"/>
  <c r="G102" i="5" s="1"/>
  <c r="F101" i="5"/>
  <c r="F102" i="5" s="1"/>
  <c r="E101" i="5"/>
  <c r="E102" i="5" s="1"/>
  <c r="D101" i="5"/>
  <c r="D102" i="5" s="1"/>
  <c r="C101" i="5"/>
  <c r="C102" i="5" s="1"/>
  <c r="AK97" i="5"/>
  <c r="AH97" i="5"/>
  <c r="AE97" i="5"/>
  <c r="AE98" i="5" s="1"/>
  <c r="AD97" i="5"/>
  <c r="AD98" i="5" s="1"/>
  <c r="AC97" i="5"/>
  <c r="AC98" i="5" s="1"/>
  <c r="AB97" i="5"/>
  <c r="AB98" i="5" s="1"/>
  <c r="AA97" i="5"/>
  <c r="AA98" i="5" s="1"/>
  <c r="Z97" i="5"/>
  <c r="Z98" i="5" s="1"/>
  <c r="Y97" i="5"/>
  <c r="Y98" i="5" s="1"/>
  <c r="X97" i="5"/>
  <c r="X98" i="5" s="1"/>
  <c r="R97" i="5"/>
  <c r="R98" i="5" s="1"/>
  <c r="J97" i="5"/>
  <c r="J98" i="5" s="1"/>
  <c r="I97" i="5"/>
  <c r="I98" i="5" s="1"/>
  <c r="H97" i="5"/>
  <c r="H98" i="5" s="1"/>
  <c r="G97" i="5"/>
  <c r="G98" i="5" s="1"/>
  <c r="F97" i="5"/>
  <c r="F98" i="5" s="1"/>
  <c r="E97" i="5"/>
  <c r="E98" i="5" s="1"/>
  <c r="D97" i="5"/>
  <c r="D98" i="5" s="1"/>
  <c r="C97" i="5"/>
  <c r="C98" i="5" s="1"/>
  <c r="AK93" i="5"/>
  <c r="AH93" i="5"/>
  <c r="AE93" i="5"/>
  <c r="AE94" i="5" s="1"/>
  <c r="AD93" i="5"/>
  <c r="AD94" i="5" s="1"/>
  <c r="AC93" i="5"/>
  <c r="AC94" i="5" s="1"/>
  <c r="AB93" i="5"/>
  <c r="AB94" i="5" s="1"/>
  <c r="AA93" i="5"/>
  <c r="AA94" i="5" s="1"/>
  <c r="Z93" i="5"/>
  <c r="Z94" i="5" s="1"/>
  <c r="Y93" i="5"/>
  <c r="Y94" i="5" s="1"/>
  <c r="X93" i="5"/>
  <c r="X94" i="5" s="1"/>
  <c r="R93" i="5"/>
  <c r="R94" i="5" s="1"/>
  <c r="J93" i="5"/>
  <c r="J94" i="5" s="1"/>
  <c r="I93" i="5"/>
  <c r="I94" i="5" s="1"/>
  <c r="H93" i="5"/>
  <c r="H94" i="5" s="1"/>
  <c r="G93" i="5"/>
  <c r="G94" i="5" s="1"/>
  <c r="F93" i="5"/>
  <c r="F94" i="5" s="1"/>
  <c r="E93" i="5"/>
  <c r="E94" i="5" s="1"/>
  <c r="D93" i="5"/>
  <c r="D94" i="5" s="1"/>
  <c r="C93" i="5"/>
  <c r="C94" i="5" s="1"/>
  <c r="AK89" i="5"/>
  <c r="AH89" i="5"/>
  <c r="AE89" i="5"/>
  <c r="AE90" i="5" s="1"/>
  <c r="AD89" i="5"/>
  <c r="AD90" i="5" s="1"/>
  <c r="AC89" i="5"/>
  <c r="AC90" i="5" s="1"/>
  <c r="AB89" i="5"/>
  <c r="AB90" i="5" s="1"/>
  <c r="AA89" i="5"/>
  <c r="AA90" i="5" s="1"/>
  <c r="Z89" i="5"/>
  <c r="Z90" i="5" s="1"/>
  <c r="Y89" i="5"/>
  <c r="Y90" i="5" s="1"/>
  <c r="X89" i="5"/>
  <c r="X90" i="5" s="1"/>
  <c r="R89" i="5"/>
  <c r="R90" i="5" s="1"/>
  <c r="J89" i="5"/>
  <c r="J90" i="5" s="1"/>
  <c r="I89" i="5"/>
  <c r="I90" i="5" s="1"/>
  <c r="H89" i="5"/>
  <c r="H90" i="5" s="1"/>
  <c r="G89" i="5"/>
  <c r="G90" i="5" s="1"/>
  <c r="F89" i="5"/>
  <c r="F90" i="5" s="1"/>
  <c r="E89" i="5"/>
  <c r="E90" i="5" s="1"/>
  <c r="D89" i="5"/>
  <c r="D90" i="5" s="1"/>
  <c r="C89" i="5"/>
  <c r="C90" i="5" s="1"/>
  <c r="AK85" i="5"/>
  <c r="AH85" i="5"/>
  <c r="AE85" i="5"/>
  <c r="AE86" i="5" s="1"/>
  <c r="AD85" i="5"/>
  <c r="AD86" i="5" s="1"/>
  <c r="AC85" i="5"/>
  <c r="AC86" i="5" s="1"/>
  <c r="AB85" i="5"/>
  <c r="AB86" i="5" s="1"/>
  <c r="AA85" i="5"/>
  <c r="AA86" i="5" s="1"/>
  <c r="Z85" i="5"/>
  <c r="Z86" i="5" s="1"/>
  <c r="Y85" i="5"/>
  <c r="Y86" i="5" s="1"/>
  <c r="X85" i="5"/>
  <c r="X86" i="5" s="1"/>
  <c r="R85" i="5"/>
  <c r="R86" i="5" s="1"/>
  <c r="J85" i="5"/>
  <c r="J86" i="5" s="1"/>
  <c r="I85" i="5"/>
  <c r="I86" i="5" s="1"/>
  <c r="H85" i="5"/>
  <c r="H86" i="5" s="1"/>
  <c r="G85" i="5"/>
  <c r="G86" i="5" s="1"/>
  <c r="F85" i="5"/>
  <c r="F86" i="5" s="1"/>
  <c r="E85" i="5"/>
  <c r="E86" i="5" s="1"/>
  <c r="D85" i="5"/>
  <c r="D86" i="5" s="1"/>
  <c r="C85" i="5"/>
  <c r="C86" i="5" s="1"/>
  <c r="AK81" i="5"/>
  <c r="AH81" i="5"/>
  <c r="AE81" i="5"/>
  <c r="AE82" i="5" s="1"/>
  <c r="AD81" i="5"/>
  <c r="AD82" i="5" s="1"/>
  <c r="AC81" i="5"/>
  <c r="AC82" i="5" s="1"/>
  <c r="AB81" i="5"/>
  <c r="AB82" i="5" s="1"/>
  <c r="AA81" i="5"/>
  <c r="AA82" i="5" s="1"/>
  <c r="Z81" i="5"/>
  <c r="Z82" i="5" s="1"/>
  <c r="Y81" i="5"/>
  <c r="Y82" i="5" s="1"/>
  <c r="X81" i="5"/>
  <c r="X82" i="5" s="1"/>
  <c r="R81" i="5"/>
  <c r="R82" i="5" s="1"/>
  <c r="J81" i="5"/>
  <c r="J82" i="5" s="1"/>
  <c r="I81" i="5"/>
  <c r="I82" i="5" s="1"/>
  <c r="H81" i="5"/>
  <c r="H82" i="5" s="1"/>
  <c r="G81" i="5"/>
  <c r="G82" i="5" s="1"/>
  <c r="F81" i="5"/>
  <c r="F82" i="5" s="1"/>
  <c r="E81" i="5"/>
  <c r="E82" i="5" s="1"/>
  <c r="D81" i="5"/>
  <c r="D82" i="5" s="1"/>
  <c r="C81" i="5"/>
  <c r="C82" i="5" s="1"/>
  <c r="AK77" i="5"/>
  <c r="AH77" i="5"/>
  <c r="AE77" i="5"/>
  <c r="AE78" i="5" s="1"/>
  <c r="AD77" i="5"/>
  <c r="AD78" i="5" s="1"/>
  <c r="AC77" i="5"/>
  <c r="AC78" i="5" s="1"/>
  <c r="AB77" i="5"/>
  <c r="AB78" i="5" s="1"/>
  <c r="AA77" i="5"/>
  <c r="AA78" i="5" s="1"/>
  <c r="Z77" i="5"/>
  <c r="Z78" i="5" s="1"/>
  <c r="Y77" i="5"/>
  <c r="Y78" i="5" s="1"/>
  <c r="X77" i="5"/>
  <c r="X78" i="5" s="1"/>
  <c r="R77" i="5"/>
  <c r="R78" i="5" s="1"/>
  <c r="J77" i="5"/>
  <c r="J78" i="5" s="1"/>
  <c r="I77" i="5"/>
  <c r="I78" i="5" s="1"/>
  <c r="H77" i="5"/>
  <c r="H78" i="5" s="1"/>
  <c r="G77" i="5"/>
  <c r="G78" i="5" s="1"/>
  <c r="F77" i="5"/>
  <c r="F78" i="5" s="1"/>
  <c r="E77" i="5"/>
  <c r="E78" i="5" s="1"/>
  <c r="D77" i="5"/>
  <c r="D78" i="5" s="1"/>
  <c r="C77" i="5"/>
  <c r="C78" i="5" s="1"/>
  <c r="AK73" i="5"/>
  <c r="AH73" i="5"/>
  <c r="AE73" i="5"/>
  <c r="AE74" i="5" s="1"/>
  <c r="AD73" i="5"/>
  <c r="AD74" i="5" s="1"/>
  <c r="AC73" i="5"/>
  <c r="AC74" i="5" s="1"/>
  <c r="AB73" i="5"/>
  <c r="AB74" i="5" s="1"/>
  <c r="AA73" i="5"/>
  <c r="AA74" i="5" s="1"/>
  <c r="Z73" i="5"/>
  <c r="Z74" i="5" s="1"/>
  <c r="Y73" i="5"/>
  <c r="Y74" i="5" s="1"/>
  <c r="X73" i="5"/>
  <c r="X74" i="5" s="1"/>
  <c r="R73" i="5"/>
  <c r="R74" i="5" s="1"/>
  <c r="J73" i="5"/>
  <c r="J74" i="5" s="1"/>
  <c r="I73" i="5"/>
  <c r="I74" i="5" s="1"/>
  <c r="H73" i="5"/>
  <c r="H74" i="5" s="1"/>
  <c r="G73" i="5"/>
  <c r="G74" i="5" s="1"/>
  <c r="F73" i="5"/>
  <c r="F74" i="5" s="1"/>
  <c r="E73" i="5"/>
  <c r="E74" i="5" s="1"/>
  <c r="D73" i="5"/>
  <c r="D74" i="5" s="1"/>
  <c r="C73" i="5"/>
  <c r="C74" i="5" s="1"/>
  <c r="AK69" i="5"/>
  <c r="AH69" i="5"/>
  <c r="AE69" i="5"/>
  <c r="AE70" i="5" s="1"/>
  <c r="AD69" i="5"/>
  <c r="AD70" i="5" s="1"/>
  <c r="AC69" i="5"/>
  <c r="AC70" i="5" s="1"/>
  <c r="AB69" i="5"/>
  <c r="AB70" i="5" s="1"/>
  <c r="AA69" i="5"/>
  <c r="AA70" i="5" s="1"/>
  <c r="Z69" i="5"/>
  <c r="Z70" i="5" s="1"/>
  <c r="Y69" i="5"/>
  <c r="Y70" i="5" s="1"/>
  <c r="X69" i="5"/>
  <c r="X70" i="5" s="1"/>
  <c r="R69" i="5"/>
  <c r="R70" i="5" s="1"/>
  <c r="J69" i="5"/>
  <c r="J70" i="5" s="1"/>
  <c r="I69" i="5"/>
  <c r="I70" i="5" s="1"/>
  <c r="H69" i="5"/>
  <c r="H70" i="5" s="1"/>
  <c r="G69" i="5"/>
  <c r="G70" i="5" s="1"/>
  <c r="F69" i="5"/>
  <c r="F70" i="5" s="1"/>
  <c r="E69" i="5"/>
  <c r="E70" i="5" s="1"/>
  <c r="D69" i="5"/>
  <c r="D70" i="5" s="1"/>
  <c r="C69" i="5"/>
  <c r="C70" i="5" s="1"/>
  <c r="AK65" i="5"/>
  <c r="AH65" i="5"/>
  <c r="AE65" i="5"/>
  <c r="AE66" i="5" s="1"/>
  <c r="AD65" i="5"/>
  <c r="AD66" i="5" s="1"/>
  <c r="AC65" i="5"/>
  <c r="AC66" i="5" s="1"/>
  <c r="AB65" i="5"/>
  <c r="AB66" i="5" s="1"/>
  <c r="AA65" i="5"/>
  <c r="AA66" i="5" s="1"/>
  <c r="Z65" i="5"/>
  <c r="Z66" i="5" s="1"/>
  <c r="Y65" i="5"/>
  <c r="Y66" i="5" s="1"/>
  <c r="X65" i="5"/>
  <c r="X66" i="5" s="1"/>
  <c r="R65" i="5"/>
  <c r="R66" i="5" s="1"/>
  <c r="J65" i="5"/>
  <c r="J66" i="5" s="1"/>
  <c r="I65" i="5"/>
  <c r="I66" i="5" s="1"/>
  <c r="H65" i="5"/>
  <c r="H66" i="5" s="1"/>
  <c r="G65" i="5"/>
  <c r="G66" i="5" s="1"/>
  <c r="F65" i="5"/>
  <c r="F66" i="5" s="1"/>
  <c r="E65" i="5"/>
  <c r="E66" i="5" s="1"/>
  <c r="D65" i="5"/>
  <c r="D66" i="5" s="1"/>
  <c r="C65" i="5"/>
  <c r="C66" i="5" s="1"/>
  <c r="AK61" i="5"/>
  <c r="AH61" i="5"/>
  <c r="AE61" i="5"/>
  <c r="AE62" i="5" s="1"/>
  <c r="AD61" i="5"/>
  <c r="AD62" i="5" s="1"/>
  <c r="AC61" i="5"/>
  <c r="AC62" i="5" s="1"/>
  <c r="AB61" i="5"/>
  <c r="AB62" i="5" s="1"/>
  <c r="AA61" i="5"/>
  <c r="AA62" i="5" s="1"/>
  <c r="Z61" i="5"/>
  <c r="Z62" i="5" s="1"/>
  <c r="Y61" i="5"/>
  <c r="Y62" i="5" s="1"/>
  <c r="X61" i="5"/>
  <c r="X62" i="5" s="1"/>
  <c r="R61" i="5"/>
  <c r="R62" i="5" s="1"/>
  <c r="J61" i="5"/>
  <c r="J62" i="5" s="1"/>
  <c r="I61" i="5"/>
  <c r="I62" i="5" s="1"/>
  <c r="H61" i="5"/>
  <c r="H62" i="5" s="1"/>
  <c r="G61" i="5"/>
  <c r="G62" i="5" s="1"/>
  <c r="F61" i="5"/>
  <c r="F62" i="5" s="1"/>
  <c r="E61" i="5"/>
  <c r="E62" i="5" s="1"/>
  <c r="D61" i="5"/>
  <c r="D62" i="5" s="1"/>
  <c r="C61" i="5"/>
  <c r="C62" i="5" s="1"/>
  <c r="AK57" i="5"/>
  <c r="AH57" i="5"/>
  <c r="AE57" i="5"/>
  <c r="AE58" i="5" s="1"/>
  <c r="AD57" i="5"/>
  <c r="AD58" i="5" s="1"/>
  <c r="AC57" i="5"/>
  <c r="AC58" i="5" s="1"/>
  <c r="AB57" i="5"/>
  <c r="AB58" i="5" s="1"/>
  <c r="AA57" i="5"/>
  <c r="AA58" i="5" s="1"/>
  <c r="Z57" i="5"/>
  <c r="Z58" i="5" s="1"/>
  <c r="Y57" i="5"/>
  <c r="Y58" i="5" s="1"/>
  <c r="X57" i="5"/>
  <c r="X58" i="5" s="1"/>
  <c r="R57" i="5"/>
  <c r="R58" i="5" s="1"/>
  <c r="J57" i="5"/>
  <c r="J58" i="5" s="1"/>
  <c r="I57" i="5"/>
  <c r="I58" i="5" s="1"/>
  <c r="H57" i="5"/>
  <c r="H58" i="5" s="1"/>
  <c r="G57" i="5"/>
  <c r="G58" i="5" s="1"/>
  <c r="F57" i="5"/>
  <c r="F58" i="5" s="1"/>
  <c r="E57" i="5"/>
  <c r="E58" i="5" s="1"/>
  <c r="D57" i="5"/>
  <c r="D58" i="5" s="1"/>
  <c r="C57" i="5"/>
  <c r="C58" i="5" s="1"/>
  <c r="AK53" i="5"/>
  <c r="AH53" i="5"/>
  <c r="AE53" i="5"/>
  <c r="AE54" i="5" s="1"/>
  <c r="AD53" i="5"/>
  <c r="AD54" i="5" s="1"/>
  <c r="AC53" i="5"/>
  <c r="AC54" i="5" s="1"/>
  <c r="AB53" i="5"/>
  <c r="AB54" i="5" s="1"/>
  <c r="AA53" i="5"/>
  <c r="AA54" i="5" s="1"/>
  <c r="Z53" i="5"/>
  <c r="Z54" i="5" s="1"/>
  <c r="Y53" i="5"/>
  <c r="Y54" i="5" s="1"/>
  <c r="X53" i="5"/>
  <c r="X54" i="5" s="1"/>
  <c r="R53" i="5"/>
  <c r="R54" i="5" s="1"/>
  <c r="J53" i="5"/>
  <c r="J54" i="5" s="1"/>
  <c r="I53" i="5"/>
  <c r="I54" i="5" s="1"/>
  <c r="H53" i="5"/>
  <c r="H54" i="5" s="1"/>
  <c r="G53" i="5"/>
  <c r="G54" i="5" s="1"/>
  <c r="F53" i="5"/>
  <c r="F54" i="5" s="1"/>
  <c r="E53" i="5"/>
  <c r="E54" i="5" s="1"/>
  <c r="D53" i="5"/>
  <c r="D54" i="5" s="1"/>
  <c r="C53" i="5"/>
  <c r="C54" i="5" s="1"/>
  <c r="AK49" i="5"/>
  <c r="AH49" i="5"/>
  <c r="AE49" i="5"/>
  <c r="AE50" i="5" s="1"/>
  <c r="AD49" i="5"/>
  <c r="AD50" i="5" s="1"/>
  <c r="AC49" i="5"/>
  <c r="AC50" i="5" s="1"/>
  <c r="AB49" i="5"/>
  <c r="AB50" i="5" s="1"/>
  <c r="AA49" i="5"/>
  <c r="AA50" i="5" s="1"/>
  <c r="Z49" i="5"/>
  <c r="Z50" i="5" s="1"/>
  <c r="Y49" i="5"/>
  <c r="Y50" i="5" s="1"/>
  <c r="X49" i="5"/>
  <c r="X50" i="5" s="1"/>
  <c r="R49" i="5"/>
  <c r="R50" i="5" s="1"/>
  <c r="J49" i="5"/>
  <c r="J50" i="5" s="1"/>
  <c r="I49" i="5"/>
  <c r="I50" i="5" s="1"/>
  <c r="H49" i="5"/>
  <c r="H50" i="5" s="1"/>
  <c r="G49" i="5"/>
  <c r="G50" i="5" s="1"/>
  <c r="F49" i="5"/>
  <c r="F50" i="5" s="1"/>
  <c r="E49" i="5"/>
  <c r="E50" i="5" s="1"/>
  <c r="D49" i="5"/>
  <c r="D50" i="5" s="1"/>
  <c r="C49" i="5"/>
  <c r="C50" i="5" s="1"/>
  <c r="AK45" i="5"/>
  <c r="AH45" i="5"/>
  <c r="AE45" i="5"/>
  <c r="AE46" i="5" s="1"/>
  <c r="AD45" i="5"/>
  <c r="AD46" i="5" s="1"/>
  <c r="AC45" i="5"/>
  <c r="AC46" i="5" s="1"/>
  <c r="AB45" i="5"/>
  <c r="AB46" i="5" s="1"/>
  <c r="AA45" i="5"/>
  <c r="AA46" i="5" s="1"/>
  <c r="Z45" i="5"/>
  <c r="Z46" i="5" s="1"/>
  <c r="Y45" i="5"/>
  <c r="Y46" i="5" s="1"/>
  <c r="X45" i="5"/>
  <c r="X46" i="5" s="1"/>
  <c r="R45" i="5"/>
  <c r="R46" i="5" s="1"/>
  <c r="J45" i="5"/>
  <c r="J46" i="5" s="1"/>
  <c r="I45" i="5"/>
  <c r="I46" i="5" s="1"/>
  <c r="H45" i="5"/>
  <c r="H46" i="5" s="1"/>
  <c r="G45" i="5"/>
  <c r="G46" i="5" s="1"/>
  <c r="F45" i="5"/>
  <c r="F46" i="5" s="1"/>
  <c r="E45" i="5"/>
  <c r="E46" i="5" s="1"/>
  <c r="D45" i="5"/>
  <c r="D46" i="5" s="1"/>
  <c r="C45" i="5"/>
  <c r="C46" i="5" s="1"/>
  <c r="AK41" i="5"/>
  <c r="AH41" i="5"/>
  <c r="AE41" i="5"/>
  <c r="AE42" i="5" s="1"/>
  <c r="AD41" i="5"/>
  <c r="AD42" i="5" s="1"/>
  <c r="AC41" i="5"/>
  <c r="AC42" i="5" s="1"/>
  <c r="AB41" i="5"/>
  <c r="AB42" i="5" s="1"/>
  <c r="AA41" i="5"/>
  <c r="AA42" i="5" s="1"/>
  <c r="Z41" i="5"/>
  <c r="Z42" i="5" s="1"/>
  <c r="Y41" i="5"/>
  <c r="Y42" i="5" s="1"/>
  <c r="X41" i="5"/>
  <c r="X42" i="5" s="1"/>
  <c r="R41" i="5"/>
  <c r="R42" i="5" s="1"/>
  <c r="J41" i="5"/>
  <c r="J42" i="5" s="1"/>
  <c r="I41" i="5"/>
  <c r="I42" i="5" s="1"/>
  <c r="H41" i="5"/>
  <c r="H42" i="5" s="1"/>
  <c r="G41" i="5"/>
  <c r="G42" i="5" s="1"/>
  <c r="F41" i="5"/>
  <c r="F42" i="5" s="1"/>
  <c r="E41" i="5"/>
  <c r="E42" i="5" s="1"/>
  <c r="D41" i="5"/>
  <c r="D42" i="5" s="1"/>
  <c r="C41" i="5"/>
  <c r="C42" i="5" s="1"/>
  <c r="AK37" i="5"/>
  <c r="AH37" i="5"/>
  <c r="AE37" i="5"/>
  <c r="AE38" i="5" s="1"/>
  <c r="AD37" i="5"/>
  <c r="AD38" i="5" s="1"/>
  <c r="AC37" i="5"/>
  <c r="AC38" i="5" s="1"/>
  <c r="AB37" i="5"/>
  <c r="AB38" i="5" s="1"/>
  <c r="AA37" i="5"/>
  <c r="AA38" i="5" s="1"/>
  <c r="Z37" i="5"/>
  <c r="Z38" i="5" s="1"/>
  <c r="Y37" i="5"/>
  <c r="Y38" i="5" s="1"/>
  <c r="X37" i="5"/>
  <c r="X38" i="5" s="1"/>
  <c r="R37" i="5"/>
  <c r="R38" i="5" s="1"/>
  <c r="J37" i="5"/>
  <c r="J38" i="5" s="1"/>
  <c r="I37" i="5"/>
  <c r="I38" i="5" s="1"/>
  <c r="H37" i="5"/>
  <c r="H38" i="5" s="1"/>
  <c r="G37" i="5"/>
  <c r="G38" i="5" s="1"/>
  <c r="F37" i="5"/>
  <c r="F38" i="5" s="1"/>
  <c r="E37" i="5"/>
  <c r="E38" i="5" s="1"/>
  <c r="D37" i="5"/>
  <c r="D38" i="5" s="1"/>
  <c r="C37" i="5"/>
  <c r="C38" i="5" s="1"/>
  <c r="AK33" i="5"/>
  <c r="AH33" i="5"/>
  <c r="AE33" i="5"/>
  <c r="AE34" i="5" s="1"/>
  <c r="AD33" i="5"/>
  <c r="AD34" i="5" s="1"/>
  <c r="AC33" i="5"/>
  <c r="AC34" i="5" s="1"/>
  <c r="AB33" i="5"/>
  <c r="AB34" i="5" s="1"/>
  <c r="AA33" i="5"/>
  <c r="AA34" i="5" s="1"/>
  <c r="Z33" i="5"/>
  <c r="Z34" i="5" s="1"/>
  <c r="Y33" i="5"/>
  <c r="Y34" i="5" s="1"/>
  <c r="X33" i="5"/>
  <c r="X34" i="5" s="1"/>
  <c r="R33" i="5"/>
  <c r="R34" i="5" s="1"/>
  <c r="J33" i="5"/>
  <c r="J34" i="5" s="1"/>
  <c r="I33" i="5"/>
  <c r="I34" i="5" s="1"/>
  <c r="H33" i="5"/>
  <c r="H34" i="5" s="1"/>
  <c r="G33" i="5"/>
  <c r="G34" i="5" s="1"/>
  <c r="F33" i="5"/>
  <c r="F34" i="5" s="1"/>
  <c r="E33" i="5"/>
  <c r="E34" i="5" s="1"/>
  <c r="D33" i="5"/>
  <c r="D34" i="5" s="1"/>
  <c r="C33" i="5"/>
  <c r="C34" i="5" s="1"/>
  <c r="AK29" i="5"/>
  <c r="AH29" i="5"/>
  <c r="AE29" i="5"/>
  <c r="AE30" i="5" s="1"/>
  <c r="AD29" i="5"/>
  <c r="AD30" i="5" s="1"/>
  <c r="AC29" i="5"/>
  <c r="AC30" i="5" s="1"/>
  <c r="AB29" i="5"/>
  <c r="AB30" i="5" s="1"/>
  <c r="AA29" i="5"/>
  <c r="AA30" i="5" s="1"/>
  <c r="Z29" i="5"/>
  <c r="Z30" i="5" s="1"/>
  <c r="Y29" i="5"/>
  <c r="Y30" i="5" s="1"/>
  <c r="X29" i="5"/>
  <c r="X30" i="5" s="1"/>
  <c r="R29" i="5"/>
  <c r="R30" i="5" s="1"/>
  <c r="J29" i="5"/>
  <c r="J30" i="5" s="1"/>
  <c r="I29" i="5"/>
  <c r="I30" i="5" s="1"/>
  <c r="H29" i="5"/>
  <c r="H30" i="5" s="1"/>
  <c r="G29" i="5"/>
  <c r="G30" i="5" s="1"/>
  <c r="F29" i="5"/>
  <c r="F30" i="5" s="1"/>
  <c r="E29" i="5"/>
  <c r="E30" i="5" s="1"/>
  <c r="D29" i="5"/>
  <c r="D30" i="5" s="1"/>
  <c r="C29" i="5"/>
  <c r="C30" i="5" s="1"/>
  <c r="AK25" i="5"/>
  <c r="AH25" i="5"/>
  <c r="AE25" i="5"/>
  <c r="AE26" i="5" s="1"/>
  <c r="AD25" i="5"/>
  <c r="AD26" i="5" s="1"/>
  <c r="AC25" i="5"/>
  <c r="AC26" i="5" s="1"/>
  <c r="AB25" i="5"/>
  <c r="AB26" i="5" s="1"/>
  <c r="AA25" i="5"/>
  <c r="AA26" i="5" s="1"/>
  <c r="Z25" i="5"/>
  <c r="Z26" i="5" s="1"/>
  <c r="Y25" i="5"/>
  <c r="Y26" i="5" s="1"/>
  <c r="X25" i="5"/>
  <c r="X26" i="5" s="1"/>
  <c r="R25" i="5"/>
  <c r="R26" i="5" s="1"/>
  <c r="J25" i="5"/>
  <c r="J26" i="5" s="1"/>
  <c r="I25" i="5"/>
  <c r="I26" i="5" s="1"/>
  <c r="H25" i="5"/>
  <c r="H26" i="5" s="1"/>
  <c r="G25" i="5"/>
  <c r="G26" i="5" s="1"/>
  <c r="F25" i="5"/>
  <c r="F26" i="5" s="1"/>
  <c r="E25" i="5"/>
  <c r="E26" i="5" s="1"/>
  <c r="D25" i="5"/>
  <c r="D26" i="5" s="1"/>
  <c r="C25" i="5"/>
  <c r="C26" i="5" s="1"/>
  <c r="AK21" i="5"/>
  <c r="AH21" i="5"/>
  <c r="AE21" i="5"/>
  <c r="AE22" i="5" s="1"/>
  <c r="AD21" i="5"/>
  <c r="AD22" i="5" s="1"/>
  <c r="AC21" i="5"/>
  <c r="AC22" i="5" s="1"/>
  <c r="AB21" i="5"/>
  <c r="AB22" i="5" s="1"/>
  <c r="AA21" i="5"/>
  <c r="AA22" i="5" s="1"/>
  <c r="Z21" i="5"/>
  <c r="Z22" i="5" s="1"/>
  <c r="Y21" i="5"/>
  <c r="Y22" i="5" s="1"/>
  <c r="X21" i="5"/>
  <c r="X22" i="5" s="1"/>
  <c r="R21" i="5"/>
  <c r="R22" i="5" s="1"/>
  <c r="J21" i="5"/>
  <c r="J22" i="5" s="1"/>
  <c r="I21" i="5"/>
  <c r="I22" i="5" s="1"/>
  <c r="H21" i="5"/>
  <c r="H22" i="5" s="1"/>
  <c r="G21" i="5"/>
  <c r="G22" i="5" s="1"/>
  <c r="F21" i="5"/>
  <c r="F22" i="5" s="1"/>
  <c r="E21" i="5"/>
  <c r="E22" i="5" s="1"/>
  <c r="D21" i="5"/>
  <c r="D22" i="5" s="1"/>
  <c r="C21" i="5"/>
  <c r="C22" i="5" s="1"/>
  <c r="AK17" i="5"/>
  <c r="AH17" i="5"/>
  <c r="AE17" i="5"/>
  <c r="AE18" i="5" s="1"/>
  <c r="AD17" i="5"/>
  <c r="AD18" i="5" s="1"/>
  <c r="AC17" i="5"/>
  <c r="AC18" i="5" s="1"/>
  <c r="AB17" i="5"/>
  <c r="AB18" i="5" s="1"/>
  <c r="AA17" i="5"/>
  <c r="AA18" i="5" s="1"/>
  <c r="Z17" i="5"/>
  <c r="Z18" i="5" s="1"/>
  <c r="Y17" i="5"/>
  <c r="Y18" i="5" s="1"/>
  <c r="X17" i="5"/>
  <c r="X18" i="5" s="1"/>
  <c r="R17" i="5"/>
  <c r="R18" i="5" s="1"/>
  <c r="J17" i="5"/>
  <c r="J18" i="5" s="1"/>
  <c r="I17" i="5"/>
  <c r="I18" i="5" s="1"/>
  <c r="H17" i="5"/>
  <c r="H18" i="5" s="1"/>
  <c r="G17" i="5"/>
  <c r="G18" i="5" s="1"/>
  <c r="F17" i="5"/>
  <c r="F18" i="5" s="1"/>
  <c r="E17" i="5"/>
  <c r="E18" i="5" s="1"/>
  <c r="D17" i="5"/>
  <c r="D18" i="5" s="1"/>
  <c r="C17" i="5"/>
  <c r="C18" i="5" s="1"/>
  <c r="AK13" i="5"/>
  <c r="AH13" i="5"/>
  <c r="AE13" i="5"/>
  <c r="AE14" i="5" s="1"/>
  <c r="AD13" i="5"/>
  <c r="AD14" i="5" s="1"/>
  <c r="AC13" i="5"/>
  <c r="AC14" i="5" s="1"/>
  <c r="AB13" i="5"/>
  <c r="AB14" i="5" s="1"/>
  <c r="AA13" i="5"/>
  <c r="AA14" i="5" s="1"/>
  <c r="Z13" i="5"/>
  <c r="Z14" i="5" s="1"/>
  <c r="Y13" i="5"/>
  <c r="Y14" i="5" s="1"/>
  <c r="X13" i="5"/>
  <c r="X14" i="5" s="1"/>
  <c r="R13" i="5"/>
  <c r="R14" i="5" s="1"/>
  <c r="J13" i="5"/>
  <c r="J14" i="5" s="1"/>
  <c r="I13" i="5"/>
  <c r="I14" i="5" s="1"/>
  <c r="H13" i="5"/>
  <c r="H14" i="5" s="1"/>
  <c r="G13" i="5"/>
  <c r="G14" i="5" s="1"/>
  <c r="F13" i="5"/>
  <c r="F14" i="5" s="1"/>
  <c r="E13" i="5"/>
  <c r="E14" i="5" s="1"/>
  <c r="D13" i="5"/>
  <c r="D14" i="5" s="1"/>
  <c r="C13" i="5"/>
  <c r="C14" i="5" s="1"/>
  <c r="AK9" i="5"/>
  <c r="AH9" i="5"/>
  <c r="AE9" i="5"/>
  <c r="AE10" i="5" s="1"/>
  <c r="AD9" i="5"/>
  <c r="AD10" i="5" s="1"/>
  <c r="AC9" i="5"/>
  <c r="AC10" i="5" s="1"/>
  <c r="AB10" i="5"/>
  <c r="AA9" i="5"/>
  <c r="AA10" i="5" s="1"/>
  <c r="Z9" i="5"/>
  <c r="Z10" i="5" s="1"/>
  <c r="Y9" i="5"/>
  <c r="Y10" i="5" s="1"/>
  <c r="X10" i="5"/>
  <c r="R9" i="5"/>
  <c r="R10" i="5" s="1"/>
  <c r="J9" i="5"/>
  <c r="J10" i="5" s="1"/>
  <c r="I9" i="5"/>
  <c r="I10" i="5" s="1"/>
  <c r="H9" i="5"/>
  <c r="H10" i="5" s="1"/>
  <c r="G9" i="5"/>
  <c r="G10" i="5" s="1"/>
  <c r="F9" i="5"/>
  <c r="F10" i="5" s="1"/>
  <c r="E9" i="5"/>
  <c r="E10" i="5" s="1"/>
  <c r="D9" i="5"/>
  <c r="D10" i="5" s="1"/>
  <c r="C9" i="5"/>
  <c r="C10" i="5" s="1"/>
  <c r="D6" i="5"/>
  <c r="AK5" i="5"/>
  <c r="AH5" i="5"/>
  <c r="F6" i="5"/>
  <c r="AK125" i="14" l="1"/>
  <c r="R6" i="14"/>
  <c r="R6" i="17"/>
  <c r="K88" i="17"/>
  <c r="AK90" i="17" s="1"/>
  <c r="K116" i="15"/>
  <c r="AI118" i="15" s="1"/>
  <c r="K96" i="15"/>
  <c r="AI98" i="15" s="1"/>
  <c r="K44" i="15"/>
  <c r="AK46" i="15" s="1"/>
  <c r="AD128" i="12"/>
  <c r="AC129" i="12" s="1"/>
  <c r="K72" i="7"/>
  <c r="AH74" i="7" s="1"/>
  <c r="AK117" i="6"/>
  <c r="AJ117" i="6"/>
  <c r="AI117" i="6"/>
  <c r="AH117" i="6"/>
  <c r="AC6" i="7"/>
  <c r="AK128" i="5"/>
  <c r="AJ128" i="5"/>
  <c r="AI128" i="5"/>
  <c r="AH128" i="5"/>
  <c r="AB129" i="5"/>
  <c r="AC117" i="6"/>
  <c r="AB117" i="6"/>
  <c r="R117" i="6"/>
  <c r="K68" i="17"/>
  <c r="AK70" i="17" s="1"/>
  <c r="K64" i="17"/>
  <c r="AI66" i="17" s="1"/>
  <c r="K40" i="17"/>
  <c r="AJ42" i="17" s="1"/>
  <c r="K36" i="17"/>
  <c r="AK38" i="17" s="1"/>
  <c r="K16" i="17"/>
  <c r="AH18" i="17" s="1"/>
  <c r="K8" i="17"/>
  <c r="AJ10" i="17" s="1"/>
  <c r="K4" i="17"/>
  <c r="AH6" i="17" s="1"/>
  <c r="K120" i="17"/>
  <c r="AH122" i="17" s="1"/>
  <c r="K116" i="17"/>
  <c r="AH118" i="17" s="1"/>
  <c r="K112" i="17"/>
  <c r="AK114" i="17" s="1"/>
  <c r="K108" i="17"/>
  <c r="AH110" i="17" s="1"/>
  <c r="K104" i="17"/>
  <c r="AH106" i="17" s="1"/>
  <c r="K96" i="17"/>
  <c r="AJ98" i="17" s="1"/>
  <c r="K92" i="17"/>
  <c r="AK94" i="17" s="1"/>
  <c r="K76" i="17"/>
  <c r="AH78" i="17" s="1"/>
  <c r="K56" i="17"/>
  <c r="AI58" i="17" s="1"/>
  <c r="K52" i="17"/>
  <c r="AH54" i="17" s="1"/>
  <c r="K44" i="17"/>
  <c r="AI46" i="17" s="1"/>
  <c r="K32" i="17"/>
  <c r="AI34" i="17" s="1"/>
  <c r="K24" i="17"/>
  <c r="AJ26" i="17" s="1"/>
  <c r="K20" i="17"/>
  <c r="AH22" i="17" s="1"/>
  <c r="K12" i="17"/>
  <c r="AH14" i="17" s="1"/>
  <c r="M80" i="17"/>
  <c r="M76" i="17"/>
  <c r="M116" i="17"/>
  <c r="M104" i="17"/>
  <c r="M100" i="17"/>
  <c r="M92" i="17"/>
  <c r="M88" i="17"/>
  <c r="M64" i="17"/>
  <c r="M52" i="17"/>
  <c r="M44" i="17"/>
  <c r="M40" i="17"/>
  <c r="M20" i="17"/>
  <c r="M8" i="17"/>
  <c r="M4" i="17"/>
  <c r="K100" i="17"/>
  <c r="AK102" i="17" s="1"/>
  <c r="M12" i="17"/>
  <c r="AK18" i="17"/>
  <c r="M24" i="17"/>
  <c r="M16" i="17"/>
  <c r="M84" i="17"/>
  <c r="M36" i="17"/>
  <c r="M120" i="17"/>
  <c r="AK128" i="17"/>
  <c r="M32" i="17"/>
  <c r="M108" i="17"/>
  <c r="AJ128" i="17"/>
  <c r="AB6" i="17"/>
  <c r="AB129" i="17"/>
  <c r="AC6" i="17"/>
  <c r="K28" i="17"/>
  <c r="AJ30" i="17" s="1"/>
  <c r="K48" i="17"/>
  <c r="AK50" i="17" s="1"/>
  <c r="M68" i="17"/>
  <c r="M96" i="17"/>
  <c r="M28" i="17"/>
  <c r="M56" i="17"/>
  <c r="M72" i="17"/>
  <c r="K80" i="17"/>
  <c r="AI82" i="17" s="1"/>
  <c r="K84" i="17"/>
  <c r="AH86" i="17" s="1"/>
  <c r="AI128" i="17"/>
  <c r="M48" i="17"/>
  <c r="K60" i="17"/>
  <c r="AK62" i="17" s="1"/>
  <c r="K72" i="17"/>
  <c r="AJ74" i="17" s="1"/>
  <c r="M112" i="17"/>
  <c r="K124" i="17"/>
  <c r="AI126" i="17" s="1"/>
  <c r="M60" i="17"/>
  <c r="M124" i="17"/>
  <c r="AH128" i="17"/>
  <c r="K108" i="15"/>
  <c r="AK110" i="15" s="1"/>
  <c r="K84" i="15"/>
  <c r="AH86" i="15" s="1"/>
  <c r="K64" i="15"/>
  <c r="AI66" i="15" s="1"/>
  <c r="K24" i="15"/>
  <c r="AK26" i="15" s="1"/>
  <c r="K112" i="15"/>
  <c r="AK114" i="15" s="1"/>
  <c r="K104" i="15"/>
  <c r="AK106" i="15" s="1"/>
  <c r="M116" i="15"/>
  <c r="M120" i="15"/>
  <c r="K124" i="15"/>
  <c r="AJ126" i="15" s="1"/>
  <c r="M124" i="15"/>
  <c r="M108" i="15"/>
  <c r="K120" i="15"/>
  <c r="AI122" i="15" s="1"/>
  <c r="M100" i="15"/>
  <c r="K100" i="15"/>
  <c r="AJ102" i="15" s="1"/>
  <c r="K92" i="15"/>
  <c r="AK94" i="15" s="1"/>
  <c r="K88" i="15"/>
  <c r="AH90" i="15" s="1"/>
  <c r="M92" i="15"/>
  <c r="M88" i="15"/>
  <c r="K80" i="15"/>
  <c r="AH82" i="15" s="1"/>
  <c r="K76" i="15"/>
  <c r="AH78" i="15" s="1"/>
  <c r="M76" i="15"/>
  <c r="K72" i="15"/>
  <c r="AH74" i="15" s="1"/>
  <c r="M56" i="15"/>
  <c r="M48" i="15"/>
  <c r="M44" i="15"/>
  <c r="K32" i="15"/>
  <c r="AJ34" i="15" s="1"/>
  <c r="M24" i="15"/>
  <c r="M32" i="15"/>
  <c r="K16" i="15"/>
  <c r="AK18" i="15" s="1"/>
  <c r="K20" i="15"/>
  <c r="AH22" i="15" s="1"/>
  <c r="M20" i="15"/>
  <c r="K36" i="15"/>
  <c r="AK38" i="15" s="1"/>
  <c r="K40" i="15"/>
  <c r="AK42" i="15" s="1"/>
  <c r="M40" i="15"/>
  <c r="K28" i="15"/>
  <c r="AJ30" i="15" s="1"/>
  <c r="M28" i="15"/>
  <c r="AC128" i="15"/>
  <c r="AB129" i="15" s="1"/>
  <c r="M4" i="15"/>
  <c r="K4" i="15"/>
  <c r="AJ6" i="15" s="1"/>
  <c r="K12" i="15"/>
  <c r="AJ14" i="15" s="1"/>
  <c r="X10" i="15"/>
  <c r="Z10" i="15"/>
  <c r="E10" i="15"/>
  <c r="M8" i="15" s="1"/>
  <c r="I13" i="15"/>
  <c r="I14" i="15" s="1"/>
  <c r="M12" i="15" s="1"/>
  <c r="C10" i="15"/>
  <c r="K8" i="15" s="1"/>
  <c r="AH10" i="15" s="1"/>
  <c r="M96" i="15"/>
  <c r="O96" i="15" s="1"/>
  <c r="M84" i="15"/>
  <c r="AJ118" i="15"/>
  <c r="K68" i="15"/>
  <c r="AH70" i="15" s="1"/>
  <c r="M112" i="15"/>
  <c r="M16" i="15"/>
  <c r="M80" i="15"/>
  <c r="M36" i="15"/>
  <c r="AI128" i="15"/>
  <c r="K56" i="15"/>
  <c r="AK58" i="15" s="1"/>
  <c r="M68" i="15"/>
  <c r="AJ128" i="15"/>
  <c r="K52" i="15"/>
  <c r="AK54" i="15" s="1"/>
  <c r="M52" i="15"/>
  <c r="M64" i="15"/>
  <c r="M72" i="15"/>
  <c r="M104" i="15"/>
  <c r="K60" i="15"/>
  <c r="AJ62" i="15" s="1"/>
  <c r="AB6" i="15"/>
  <c r="K48" i="15"/>
  <c r="AK50" i="15" s="1"/>
  <c r="M60" i="15"/>
  <c r="AH128" i="15"/>
  <c r="AK128" i="15"/>
  <c r="K120" i="14"/>
  <c r="AJ122" i="14" s="1"/>
  <c r="K112" i="14"/>
  <c r="AJ114" i="14" s="1"/>
  <c r="M64" i="14"/>
  <c r="K60" i="14"/>
  <c r="AK62" i="14" s="1"/>
  <c r="K48" i="14"/>
  <c r="AK50" i="14" s="1"/>
  <c r="AH125" i="14"/>
  <c r="AJ125" i="14"/>
  <c r="K108" i="14"/>
  <c r="AJ110" i="14" s="1"/>
  <c r="M72" i="14"/>
  <c r="K84" i="14"/>
  <c r="AK86" i="14" s="1"/>
  <c r="K96" i="14"/>
  <c r="AJ98" i="14" s="1"/>
  <c r="M96" i="14"/>
  <c r="K92" i="14"/>
  <c r="AI94" i="14" s="1"/>
  <c r="K64" i="14"/>
  <c r="AK66" i="14" s="1"/>
  <c r="K56" i="14"/>
  <c r="AK58" i="14" s="1"/>
  <c r="K36" i="14"/>
  <c r="AH38" i="14" s="1"/>
  <c r="AI125" i="14"/>
  <c r="K88" i="14"/>
  <c r="AH90" i="14" s="1"/>
  <c r="K52" i="14"/>
  <c r="AH54" i="14" s="1"/>
  <c r="M76" i="14"/>
  <c r="M80" i="14"/>
  <c r="M88" i="14"/>
  <c r="K116" i="14"/>
  <c r="AI118" i="14" s="1"/>
  <c r="M84" i="14"/>
  <c r="M100" i="14"/>
  <c r="K4" i="14"/>
  <c r="AI6" i="14" s="1"/>
  <c r="AB6" i="14"/>
  <c r="M32" i="14"/>
  <c r="M44" i="14"/>
  <c r="M52" i="14"/>
  <c r="K68" i="14"/>
  <c r="AI70" i="14" s="1"/>
  <c r="M116" i="14"/>
  <c r="M4" i="14"/>
  <c r="M104" i="14"/>
  <c r="M40" i="14"/>
  <c r="K8" i="14"/>
  <c r="AH10" i="14" s="1"/>
  <c r="K12" i="14"/>
  <c r="AK14" i="14" s="1"/>
  <c r="K16" i="14"/>
  <c r="AK18" i="14" s="1"/>
  <c r="K20" i="14"/>
  <c r="AJ22" i="14" s="1"/>
  <c r="K24" i="14"/>
  <c r="AH26" i="14" s="1"/>
  <c r="K28" i="14"/>
  <c r="AK30" i="14" s="1"/>
  <c r="M112" i="14"/>
  <c r="M120" i="14"/>
  <c r="M8" i="14"/>
  <c r="M12" i="14"/>
  <c r="M16" i="14"/>
  <c r="M20" i="14"/>
  <c r="M24" i="14"/>
  <c r="M28" i="14"/>
  <c r="M48" i="14"/>
  <c r="M56" i="14"/>
  <c r="M36" i="14"/>
  <c r="M68" i="14"/>
  <c r="K76" i="14"/>
  <c r="AJ78" i="14" s="1"/>
  <c r="K80" i="14"/>
  <c r="AJ82" i="14" s="1"/>
  <c r="K32" i="14"/>
  <c r="AH34" i="14" s="1"/>
  <c r="K44" i="14"/>
  <c r="AJ46" i="14" s="1"/>
  <c r="K100" i="14"/>
  <c r="AI102" i="14" s="1"/>
  <c r="M108" i="14"/>
  <c r="M92" i="14"/>
  <c r="M60" i="14"/>
  <c r="AC6" i="14"/>
  <c r="K104" i="14"/>
  <c r="K72" i="14"/>
  <c r="AJ74" i="14" s="1"/>
  <c r="AB126" i="14"/>
  <c r="K40" i="14"/>
  <c r="AK42" i="14" s="1"/>
  <c r="AC6" i="12"/>
  <c r="K72" i="12"/>
  <c r="AI74" i="12" s="1"/>
  <c r="K44" i="12"/>
  <c r="AJ46" i="12" s="1"/>
  <c r="M76" i="12"/>
  <c r="K124" i="12"/>
  <c r="AK126" i="12" s="1"/>
  <c r="K112" i="12"/>
  <c r="AI114" i="12" s="1"/>
  <c r="K108" i="12"/>
  <c r="AK110" i="12" s="1"/>
  <c r="K104" i="12"/>
  <c r="AI106" i="12" s="1"/>
  <c r="K100" i="12"/>
  <c r="AL102" i="12" s="1"/>
  <c r="K96" i="12"/>
  <c r="AK98" i="12" s="1"/>
  <c r="K76" i="12"/>
  <c r="AI78" i="12" s="1"/>
  <c r="K68" i="12"/>
  <c r="AL70" i="12" s="1"/>
  <c r="K64" i="12"/>
  <c r="AI66" i="12" s="1"/>
  <c r="K40" i="12"/>
  <c r="AI42" i="12" s="1"/>
  <c r="K32" i="12"/>
  <c r="AI34" i="12" s="1"/>
  <c r="K36" i="12"/>
  <c r="AL38" i="12" s="1"/>
  <c r="K12" i="12"/>
  <c r="AL14" i="12" s="1"/>
  <c r="K8" i="12"/>
  <c r="AL10" i="12" s="1"/>
  <c r="M20" i="12"/>
  <c r="M116" i="12"/>
  <c r="M112" i="12"/>
  <c r="M84" i="12"/>
  <c r="M72" i="12"/>
  <c r="M56" i="12"/>
  <c r="M48" i="12"/>
  <c r="M52" i="12"/>
  <c r="M108" i="12"/>
  <c r="M44" i="12"/>
  <c r="M32" i="12"/>
  <c r="AK114" i="12"/>
  <c r="K116" i="12"/>
  <c r="AL118" i="12" s="1"/>
  <c r="K92" i="12"/>
  <c r="AI94" i="12" s="1"/>
  <c r="K84" i="12"/>
  <c r="K60" i="12"/>
  <c r="AI62" i="12" s="1"/>
  <c r="K52" i="12"/>
  <c r="AJ54" i="12" s="1"/>
  <c r="K28" i="12"/>
  <c r="AJ30" i="12" s="1"/>
  <c r="K20" i="12"/>
  <c r="M12" i="12"/>
  <c r="K4" i="12"/>
  <c r="AJ6" i="12" s="1"/>
  <c r="M4" i="12"/>
  <c r="M8" i="12"/>
  <c r="K16" i="12"/>
  <c r="AL18" i="12" s="1"/>
  <c r="M80" i="12"/>
  <c r="M16" i="12"/>
  <c r="M96" i="12"/>
  <c r="M40" i="12"/>
  <c r="M24" i="12"/>
  <c r="M88" i="12"/>
  <c r="M104" i="12"/>
  <c r="M120" i="12"/>
  <c r="M64" i="12"/>
  <c r="AK128" i="12"/>
  <c r="R128" i="12"/>
  <c r="M36" i="12"/>
  <c r="M68" i="12"/>
  <c r="M100" i="12"/>
  <c r="M124" i="12"/>
  <c r="AI128" i="12"/>
  <c r="K24" i="12"/>
  <c r="AK26" i="12" s="1"/>
  <c r="M28" i="12"/>
  <c r="K56" i="12"/>
  <c r="AK58" i="12" s="1"/>
  <c r="M60" i="12"/>
  <c r="K88" i="12"/>
  <c r="AK90" i="12" s="1"/>
  <c r="M92" i="12"/>
  <c r="K120" i="12"/>
  <c r="AJ122" i="12" s="1"/>
  <c r="AJ128" i="12"/>
  <c r="K48" i="12"/>
  <c r="AL50" i="12" s="1"/>
  <c r="K80" i="12"/>
  <c r="AL82" i="12" s="1"/>
  <c r="AL128" i="12"/>
  <c r="K88" i="11"/>
  <c r="AJ90" i="11" s="1"/>
  <c r="K76" i="11"/>
  <c r="AL78" i="11" s="1"/>
  <c r="K56" i="11"/>
  <c r="AJ58" i="11" s="1"/>
  <c r="K20" i="11"/>
  <c r="AL22" i="11" s="1"/>
  <c r="K24" i="11"/>
  <c r="AJ26" i="11" s="1"/>
  <c r="K116" i="11"/>
  <c r="AL118" i="11" s="1"/>
  <c r="K112" i="11"/>
  <c r="AL114" i="11" s="1"/>
  <c r="K108" i="11"/>
  <c r="AL110" i="11" s="1"/>
  <c r="K104" i="11"/>
  <c r="AK106" i="11" s="1"/>
  <c r="K84" i="11"/>
  <c r="AI86" i="11" s="1"/>
  <c r="K72" i="11"/>
  <c r="AK74" i="11" s="1"/>
  <c r="K52" i="11"/>
  <c r="AL54" i="11" s="1"/>
  <c r="K44" i="11"/>
  <c r="AI46" i="11" s="1"/>
  <c r="K40" i="11"/>
  <c r="AK42" i="11" s="1"/>
  <c r="M120" i="11"/>
  <c r="M56" i="11"/>
  <c r="M116" i="11"/>
  <c r="M88" i="11"/>
  <c r="M84" i="11"/>
  <c r="M68" i="11"/>
  <c r="M52" i="11"/>
  <c r="M36" i="11"/>
  <c r="M96" i="11"/>
  <c r="M80" i="11"/>
  <c r="M64" i="11"/>
  <c r="M48" i="11"/>
  <c r="M32" i="11"/>
  <c r="K120" i="11"/>
  <c r="AL122" i="11" s="1"/>
  <c r="K100" i="11"/>
  <c r="AI102" i="11" s="1"/>
  <c r="K96" i="11"/>
  <c r="AI98" i="11" s="1"/>
  <c r="K68" i="11"/>
  <c r="AI70" i="11" s="1"/>
  <c r="K36" i="11"/>
  <c r="AJ38" i="11" s="1"/>
  <c r="AK128" i="11"/>
  <c r="M24" i="11"/>
  <c r="M20" i="11"/>
  <c r="K12" i="11"/>
  <c r="AK14" i="11" s="1"/>
  <c r="K16" i="11"/>
  <c r="AK18" i="11" s="1"/>
  <c r="K8" i="11"/>
  <c r="AL10" i="11" s="1"/>
  <c r="K4" i="11"/>
  <c r="AL6" i="11" s="1"/>
  <c r="M16" i="11"/>
  <c r="AK90" i="11"/>
  <c r="M12" i="11"/>
  <c r="M100" i="11"/>
  <c r="M8" i="11"/>
  <c r="M4" i="11"/>
  <c r="M112" i="11"/>
  <c r="M28" i="11"/>
  <c r="M44" i="11"/>
  <c r="M60" i="11"/>
  <c r="M76" i="11"/>
  <c r="AL128" i="11"/>
  <c r="K28" i="11"/>
  <c r="AI30" i="11" s="1"/>
  <c r="M104" i="11"/>
  <c r="AC6" i="11"/>
  <c r="K32" i="11"/>
  <c r="AI34" i="11" s="1"/>
  <c r="K48" i="11"/>
  <c r="AL50" i="11" s="1"/>
  <c r="K64" i="11"/>
  <c r="AI66" i="11" s="1"/>
  <c r="K80" i="11"/>
  <c r="K92" i="11"/>
  <c r="M108" i="11"/>
  <c r="AD128" i="11"/>
  <c r="AC129" i="11" s="1"/>
  <c r="M40" i="11"/>
  <c r="M72" i="11"/>
  <c r="M92" i="11"/>
  <c r="K124" i="11"/>
  <c r="AJ126" i="11" s="1"/>
  <c r="M124" i="11"/>
  <c r="AI128" i="11"/>
  <c r="K60" i="11"/>
  <c r="R6" i="11"/>
  <c r="AJ128" i="11"/>
  <c r="K112" i="10"/>
  <c r="AK114" i="10" s="1"/>
  <c r="AH124" i="10"/>
  <c r="M104" i="10"/>
  <c r="M100" i="10"/>
  <c r="K120" i="10"/>
  <c r="AK122" i="10" s="1"/>
  <c r="K104" i="10"/>
  <c r="AH106" i="10" s="1"/>
  <c r="K100" i="10"/>
  <c r="AK102" i="10" s="1"/>
  <c r="K92" i="10"/>
  <c r="AH94" i="10" s="1"/>
  <c r="K88" i="10"/>
  <c r="AJ90" i="10" s="1"/>
  <c r="K84" i="10"/>
  <c r="AI86" i="10" s="1"/>
  <c r="K72" i="10"/>
  <c r="AH74" i="10" s="1"/>
  <c r="K76" i="10"/>
  <c r="AH78" i="10" s="1"/>
  <c r="K68" i="10"/>
  <c r="AK70" i="10" s="1"/>
  <c r="K60" i="10"/>
  <c r="AK62" i="10" s="1"/>
  <c r="K52" i="10"/>
  <c r="AI54" i="10" s="1"/>
  <c r="K48" i="10"/>
  <c r="AJ50" i="10" s="1"/>
  <c r="K36" i="10"/>
  <c r="AK38" i="10" s="1"/>
  <c r="K44" i="10"/>
  <c r="AH46" i="10" s="1"/>
  <c r="K40" i="10"/>
  <c r="AH42" i="10" s="1"/>
  <c r="K28" i="10"/>
  <c r="AK30" i="10" s="1"/>
  <c r="K20" i="10"/>
  <c r="AK22" i="10" s="1"/>
  <c r="K16" i="10"/>
  <c r="AK18" i="10" s="1"/>
  <c r="K12" i="10"/>
  <c r="AI14" i="10" s="1"/>
  <c r="K8" i="10"/>
  <c r="AI10" i="10" s="1"/>
  <c r="M84" i="10"/>
  <c r="M76" i="10"/>
  <c r="M44" i="10"/>
  <c r="M32" i="10"/>
  <c r="M72" i="10"/>
  <c r="M56" i="10"/>
  <c r="M52" i="10"/>
  <c r="M40" i="10"/>
  <c r="M24" i="10"/>
  <c r="M20" i="10"/>
  <c r="K116" i="10"/>
  <c r="AH118" i="10" s="1"/>
  <c r="M64" i="10"/>
  <c r="K4" i="10"/>
  <c r="AK6" i="10" s="1"/>
  <c r="M16" i="10"/>
  <c r="M4" i="10"/>
  <c r="M12" i="10"/>
  <c r="M8" i="10"/>
  <c r="K24" i="10"/>
  <c r="K56" i="10"/>
  <c r="AI58" i="10" s="1"/>
  <c r="M88" i="10"/>
  <c r="K108" i="10"/>
  <c r="AH110" i="10" s="1"/>
  <c r="M116" i="10"/>
  <c r="AI124" i="10"/>
  <c r="K96" i="10"/>
  <c r="AK98" i="10" s="1"/>
  <c r="M108" i="10"/>
  <c r="AJ124" i="10"/>
  <c r="M28" i="10"/>
  <c r="K32" i="10"/>
  <c r="M60" i="10"/>
  <c r="K64" i="10"/>
  <c r="AK66" i="10" s="1"/>
  <c r="AK124" i="10"/>
  <c r="AB6" i="10"/>
  <c r="K80" i="10"/>
  <c r="AI82" i="10" s="1"/>
  <c r="AC6" i="10"/>
  <c r="M36" i="10"/>
  <c r="M68" i="10"/>
  <c r="M80" i="10"/>
  <c r="M92" i="10"/>
  <c r="AB125" i="10"/>
  <c r="R6" i="10"/>
  <c r="M112" i="10"/>
  <c r="M48" i="10"/>
  <c r="M96" i="10"/>
  <c r="M120" i="10"/>
  <c r="K92" i="9"/>
  <c r="AH94" i="9" s="1"/>
  <c r="K60" i="9"/>
  <c r="AH62" i="9" s="1"/>
  <c r="M12" i="9"/>
  <c r="K124" i="9"/>
  <c r="AI126" i="9" s="1"/>
  <c r="K120" i="9"/>
  <c r="AK122" i="9" s="1"/>
  <c r="K108" i="9"/>
  <c r="K104" i="9"/>
  <c r="AH106" i="9" s="1"/>
  <c r="K96" i="9"/>
  <c r="AH98" i="9" s="1"/>
  <c r="K88" i="9"/>
  <c r="AK90" i="9" s="1"/>
  <c r="K76" i="9"/>
  <c r="K72" i="9"/>
  <c r="AH74" i="9" s="1"/>
  <c r="K64" i="9"/>
  <c r="AK66" i="9" s="1"/>
  <c r="K56" i="9"/>
  <c r="AK58" i="9" s="1"/>
  <c r="K44" i="9"/>
  <c r="K40" i="9"/>
  <c r="AI42" i="9" s="1"/>
  <c r="K28" i="9"/>
  <c r="AH30" i="9" s="1"/>
  <c r="K32" i="9"/>
  <c r="AK34" i="9" s="1"/>
  <c r="K20" i="9"/>
  <c r="AH22" i="9" s="1"/>
  <c r="K8" i="9"/>
  <c r="AK10" i="9" s="1"/>
  <c r="M108" i="9"/>
  <c r="M96" i="9"/>
  <c r="M76" i="9"/>
  <c r="M64" i="9"/>
  <c r="M44" i="9"/>
  <c r="M40" i="9"/>
  <c r="M116" i="9"/>
  <c r="M84" i="9"/>
  <c r="M52" i="9"/>
  <c r="M32" i="9"/>
  <c r="M20" i="9"/>
  <c r="K116" i="9"/>
  <c r="AI118" i="9" s="1"/>
  <c r="K84" i="9"/>
  <c r="AI86" i="9" s="1"/>
  <c r="K52" i="9"/>
  <c r="K16" i="9"/>
  <c r="AI18" i="9" s="1"/>
  <c r="K12" i="9"/>
  <c r="M4" i="9"/>
  <c r="K4" i="9"/>
  <c r="M16" i="9"/>
  <c r="M72" i="9"/>
  <c r="M104" i="9"/>
  <c r="M8" i="9"/>
  <c r="AB129" i="9"/>
  <c r="R6" i="9"/>
  <c r="M56" i="9"/>
  <c r="M88" i="9"/>
  <c r="M120" i="9"/>
  <c r="AH128" i="9"/>
  <c r="M28" i="9"/>
  <c r="M60" i="9"/>
  <c r="M92" i="9"/>
  <c r="M124" i="9"/>
  <c r="K68" i="9"/>
  <c r="AI70" i="9" s="1"/>
  <c r="K100" i="9"/>
  <c r="AI102" i="9" s="1"/>
  <c r="AI128" i="9"/>
  <c r="M68" i="9"/>
  <c r="M100" i="9"/>
  <c r="AJ128" i="9"/>
  <c r="K24" i="9"/>
  <c r="AH26" i="9" s="1"/>
  <c r="AK128" i="9"/>
  <c r="AB6" i="9"/>
  <c r="M24" i="9"/>
  <c r="K36" i="9"/>
  <c r="AK38" i="9" s="1"/>
  <c r="K48" i="9"/>
  <c r="AI50" i="9" s="1"/>
  <c r="K80" i="9"/>
  <c r="AI82" i="9" s="1"/>
  <c r="K112" i="9"/>
  <c r="AI114" i="9" s="1"/>
  <c r="AC6" i="9"/>
  <c r="M36" i="9"/>
  <c r="M48" i="9"/>
  <c r="M80" i="9"/>
  <c r="M112" i="9"/>
  <c r="K100" i="8"/>
  <c r="AK102" i="8" s="1"/>
  <c r="AJ124" i="8"/>
  <c r="AH124" i="8"/>
  <c r="AK124" i="8"/>
  <c r="AI124" i="8"/>
  <c r="AB125" i="8"/>
  <c r="K24" i="8"/>
  <c r="AH26" i="8" s="1"/>
  <c r="K52" i="8"/>
  <c r="AH54" i="8" s="1"/>
  <c r="K104" i="8"/>
  <c r="AJ106" i="8" s="1"/>
  <c r="K96" i="8"/>
  <c r="AK98" i="8" s="1"/>
  <c r="K92" i="8"/>
  <c r="AI94" i="8" s="1"/>
  <c r="K72" i="8"/>
  <c r="AH74" i="8" s="1"/>
  <c r="K64" i="8"/>
  <c r="AK66" i="8" s="1"/>
  <c r="K60" i="8"/>
  <c r="AK62" i="8" s="1"/>
  <c r="K48" i="8"/>
  <c r="AJ50" i="8" s="1"/>
  <c r="K40" i="8"/>
  <c r="AJ42" i="8" s="1"/>
  <c r="K32" i="8"/>
  <c r="AK34" i="8" s="1"/>
  <c r="K20" i="8"/>
  <c r="AJ22" i="8" s="1"/>
  <c r="K16" i="8"/>
  <c r="AK18" i="8" s="1"/>
  <c r="K12" i="8"/>
  <c r="AJ14" i="8" s="1"/>
  <c r="K8" i="8"/>
  <c r="AI10" i="8" s="1"/>
  <c r="K4" i="8"/>
  <c r="AI6" i="8" s="1"/>
  <c r="M108" i="8"/>
  <c r="M80" i="8"/>
  <c r="M76" i="8"/>
  <c r="M28" i="8"/>
  <c r="M32" i="8"/>
  <c r="M92" i="8"/>
  <c r="M44" i="8"/>
  <c r="M8" i="8"/>
  <c r="K120" i="8"/>
  <c r="K112" i="8"/>
  <c r="AK114" i="8" s="1"/>
  <c r="K108" i="8"/>
  <c r="AH110" i="8" s="1"/>
  <c r="K88" i="8"/>
  <c r="AH90" i="8" s="1"/>
  <c r="K80" i="8"/>
  <c r="AK82" i="8" s="1"/>
  <c r="K76" i="8"/>
  <c r="AH78" i="8" s="1"/>
  <c r="K56" i="8"/>
  <c r="AH58" i="8" s="1"/>
  <c r="M4" i="8"/>
  <c r="M12" i="8"/>
  <c r="M16" i="8"/>
  <c r="M40" i="8"/>
  <c r="M60" i="8"/>
  <c r="M96" i="8"/>
  <c r="M116" i="8"/>
  <c r="M52" i="8"/>
  <c r="M68" i="8"/>
  <c r="M72" i="8"/>
  <c r="M88" i="8"/>
  <c r="M112" i="8"/>
  <c r="M24" i="8"/>
  <c r="K36" i="8"/>
  <c r="AK38" i="8" s="1"/>
  <c r="M48" i="8"/>
  <c r="K68" i="8"/>
  <c r="AK70" i="8" s="1"/>
  <c r="AB6" i="8"/>
  <c r="M20" i="8"/>
  <c r="M36" i="8"/>
  <c r="K44" i="8"/>
  <c r="AH46" i="8" s="1"/>
  <c r="K84" i="8"/>
  <c r="AJ86" i="8" s="1"/>
  <c r="M100" i="8"/>
  <c r="M104" i="8"/>
  <c r="M120" i="8"/>
  <c r="AC6" i="8"/>
  <c r="M64" i="8"/>
  <c r="M84" i="8"/>
  <c r="M56" i="8"/>
  <c r="R6" i="8"/>
  <c r="K28" i="8"/>
  <c r="AK30" i="8" s="1"/>
  <c r="K116" i="8"/>
  <c r="AJ118" i="8" s="1"/>
  <c r="K116" i="7"/>
  <c r="AJ118" i="7" s="1"/>
  <c r="AB128" i="7"/>
  <c r="AB129" i="7" s="1"/>
  <c r="K120" i="7"/>
  <c r="AI122" i="7" s="1"/>
  <c r="K108" i="7"/>
  <c r="AJ110" i="7" s="1"/>
  <c r="K104" i="7"/>
  <c r="AI106" i="7" s="1"/>
  <c r="K88" i="7"/>
  <c r="AK90" i="7" s="1"/>
  <c r="K84" i="7"/>
  <c r="AH86" i="7" s="1"/>
  <c r="K80" i="7"/>
  <c r="AK82" i="7" s="1"/>
  <c r="K76" i="7"/>
  <c r="AH78" i="7" s="1"/>
  <c r="K52" i="7"/>
  <c r="AH54" i="7" s="1"/>
  <c r="K56" i="7"/>
  <c r="AH58" i="7" s="1"/>
  <c r="K48" i="7"/>
  <c r="AK50" i="7" s="1"/>
  <c r="K44" i="7"/>
  <c r="AH46" i="7" s="1"/>
  <c r="K28" i="7"/>
  <c r="AK30" i="7" s="1"/>
  <c r="K16" i="7"/>
  <c r="AJ18" i="7" s="1"/>
  <c r="K12" i="7"/>
  <c r="AK14" i="7" s="1"/>
  <c r="K4" i="7"/>
  <c r="AK6" i="7" s="1"/>
  <c r="M84" i="7"/>
  <c r="M60" i="7"/>
  <c r="M44" i="7"/>
  <c r="M4" i="7"/>
  <c r="M124" i="7"/>
  <c r="M120" i="7"/>
  <c r="M116" i="7"/>
  <c r="M92" i="7"/>
  <c r="M28" i="7"/>
  <c r="M8" i="7"/>
  <c r="M76" i="7"/>
  <c r="M52" i="7"/>
  <c r="M36" i="7"/>
  <c r="M32" i="7"/>
  <c r="M16" i="7"/>
  <c r="K112" i="7"/>
  <c r="AK114" i="7" s="1"/>
  <c r="K96" i="7"/>
  <c r="AI98" i="7" s="1"/>
  <c r="K64" i="7"/>
  <c r="AK66" i="7" s="1"/>
  <c r="K32" i="7"/>
  <c r="AI34" i="7" s="1"/>
  <c r="K24" i="7"/>
  <c r="AI26" i="7" s="1"/>
  <c r="M56" i="7"/>
  <c r="M88" i="7"/>
  <c r="M20" i="7"/>
  <c r="M24" i="7"/>
  <c r="K36" i="7"/>
  <c r="AK38" i="7" s="1"/>
  <c r="M64" i="7"/>
  <c r="AI74" i="7"/>
  <c r="M96" i="7"/>
  <c r="M12" i="7"/>
  <c r="K20" i="7"/>
  <c r="AJ22" i="7" s="1"/>
  <c r="M108" i="7"/>
  <c r="AK74" i="7"/>
  <c r="K8" i="7"/>
  <c r="AI10" i="7" s="1"/>
  <c r="K40" i="7"/>
  <c r="AI42" i="7" s="1"/>
  <c r="M68" i="7"/>
  <c r="M100" i="7"/>
  <c r="AJ128" i="7"/>
  <c r="K60" i="7"/>
  <c r="AH62" i="7" s="1"/>
  <c r="K92" i="7"/>
  <c r="AK128" i="7"/>
  <c r="M112" i="7"/>
  <c r="AH128" i="7"/>
  <c r="M48" i="7"/>
  <c r="M80" i="7"/>
  <c r="K124" i="7"/>
  <c r="AH126" i="7" s="1"/>
  <c r="M40" i="7"/>
  <c r="K68" i="7"/>
  <c r="AJ70" i="7" s="1"/>
  <c r="M72" i="7"/>
  <c r="K100" i="7"/>
  <c r="AJ102" i="7" s="1"/>
  <c r="M104" i="7"/>
  <c r="AI128" i="7"/>
  <c r="K52" i="6"/>
  <c r="AH54" i="6" s="1"/>
  <c r="K20" i="6"/>
  <c r="AH22" i="6" s="1"/>
  <c r="K96" i="6"/>
  <c r="AK98" i="6" s="1"/>
  <c r="K4" i="6"/>
  <c r="AJ6" i="6" s="1"/>
  <c r="K8" i="6"/>
  <c r="AJ10" i="6" s="1"/>
  <c r="K32" i="6"/>
  <c r="AH34" i="6" s="1"/>
  <c r="K64" i="6"/>
  <c r="AH66" i="6" s="1"/>
  <c r="K104" i="6"/>
  <c r="AJ106" i="6" s="1"/>
  <c r="K108" i="6"/>
  <c r="AI110" i="6" s="1"/>
  <c r="K84" i="6"/>
  <c r="AH86" i="6" s="1"/>
  <c r="K72" i="6"/>
  <c r="AJ74" i="6" s="1"/>
  <c r="K76" i="6"/>
  <c r="AI78" i="6" s="1"/>
  <c r="K40" i="6"/>
  <c r="AJ42" i="6" s="1"/>
  <c r="K44" i="6"/>
  <c r="AI46" i="6" s="1"/>
  <c r="M92" i="6"/>
  <c r="M32" i="6"/>
  <c r="M108" i="6"/>
  <c r="M96" i="6"/>
  <c r="M76" i="6"/>
  <c r="M64" i="6"/>
  <c r="M60" i="6"/>
  <c r="M44" i="6"/>
  <c r="M28" i="6"/>
  <c r="K112" i="6"/>
  <c r="AK114" i="6" s="1"/>
  <c r="M4" i="6"/>
  <c r="M8" i="6"/>
  <c r="K12" i="6"/>
  <c r="AJ14" i="6" s="1"/>
  <c r="M12" i="6"/>
  <c r="K24" i="6"/>
  <c r="AH26" i="6" s="1"/>
  <c r="K56" i="6"/>
  <c r="K88" i="6"/>
  <c r="AH90" i="6" s="1"/>
  <c r="M24" i="6"/>
  <c r="K36" i="6"/>
  <c r="AI38" i="6" s="1"/>
  <c r="M56" i="6"/>
  <c r="K68" i="6"/>
  <c r="AI70" i="6" s="1"/>
  <c r="M88" i="6"/>
  <c r="K100" i="6"/>
  <c r="AI102" i="6" s="1"/>
  <c r="K16" i="6"/>
  <c r="AK18" i="6" s="1"/>
  <c r="M36" i="6"/>
  <c r="K48" i="6"/>
  <c r="AK50" i="6" s="1"/>
  <c r="M68" i="6"/>
  <c r="K80" i="6"/>
  <c r="AK82" i="6" s="1"/>
  <c r="M100" i="6"/>
  <c r="M16" i="6"/>
  <c r="K28" i="6"/>
  <c r="AH30" i="6" s="1"/>
  <c r="M48" i="6"/>
  <c r="K60" i="6"/>
  <c r="AI62" i="6" s="1"/>
  <c r="M80" i="6"/>
  <c r="K92" i="6"/>
  <c r="AK94" i="6" s="1"/>
  <c r="M40" i="6"/>
  <c r="M72" i="6"/>
  <c r="M104" i="6"/>
  <c r="M112" i="6"/>
  <c r="M20" i="6"/>
  <c r="M52" i="6"/>
  <c r="M84" i="6"/>
  <c r="K52" i="5"/>
  <c r="AK54" i="5" s="1"/>
  <c r="K124" i="5"/>
  <c r="AK126" i="5" s="1"/>
  <c r="K120" i="5"/>
  <c r="AH122" i="5" s="1"/>
  <c r="K116" i="5"/>
  <c r="AJ118" i="5" s="1"/>
  <c r="K100" i="5"/>
  <c r="AH102" i="5" s="1"/>
  <c r="K96" i="5"/>
  <c r="AH98" i="5" s="1"/>
  <c r="K92" i="5"/>
  <c r="AK94" i="5" s="1"/>
  <c r="K88" i="5"/>
  <c r="AH90" i="5" s="1"/>
  <c r="K80" i="5"/>
  <c r="AJ82" i="5" s="1"/>
  <c r="K68" i="5"/>
  <c r="AI70" i="5" s="1"/>
  <c r="K64" i="5"/>
  <c r="AH66" i="5" s="1"/>
  <c r="K56" i="5"/>
  <c r="AH58" i="5" s="1"/>
  <c r="K28" i="5"/>
  <c r="AI30" i="5" s="1"/>
  <c r="K24" i="5"/>
  <c r="AH26" i="5" s="1"/>
  <c r="K20" i="5"/>
  <c r="AI22" i="5" s="1"/>
  <c r="K16" i="5"/>
  <c r="AJ18" i="5" s="1"/>
  <c r="K8" i="5"/>
  <c r="AH10" i="5" s="1"/>
  <c r="M64" i="5"/>
  <c r="M96" i="5"/>
  <c r="M80" i="5"/>
  <c r="M68" i="5"/>
  <c r="M56" i="5"/>
  <c r="M40" i="5"/>
  <c r="M28" i="5"/>
  <c r="M108" i="5"/>
  <c r="M104" i="5"/>
  <c r="M76" i="5"/>
  <c r="M44" i="5"/>
  <c r="M32" i="5"/>
  <c r="M24" i="5"/>
  <c r="K108" i="5"/>
  <c r="AI110" i="5" s="1"/>
  <c r="K84" i="5"/>
  <c r="AJ86" i="5" s="1"/>
  <c r="K76" i="5"/>
  <c r="K44" i="5"/>
  <c r="AH46" i="5" s="1"/>
  <c r="K12" i="5"/>
  <c r="AJ14" i="5" s="1"/>
  <c r="K4" i="5"/>
  <c r="M12" i="5"/>
  <c r="M36" i="5"/>
  <c r="M4" i="5"/>
  <c r="M8" i="5"/>
  <c r="K32" i="5"/>
  <c r="AH34" i="5" s="1"/>
  <c r="K60" i="5"/>
  <c r="AK62" i="5" s="1"/>
  <c r="K72" i="5"/>
  <c r="AI74" i="5" s="1"/>
  <c r="K36" i="5"/>
  <c r="M60" i="5"/>
  <c r="M72" i="5"/>
  <c r="M84" i="5"/>
  <c r="K104" i="5"/>
  <c r="K40" i="5"/>
  <c r="AK42" i="5" s="1"/>
  <c r="K48" i="5"/>
  <c r="AJ50" i="5" s="1"/>
  <c r="M88" i="5"/>
  <c r="M92" i="5"/>
  <c r="M116" i="5"/>
  <c r="M20" i="5"/>
  <c r="M48" i="5"/>
  <c r="M16" i="5"/>
  <c r="M52" i="5"/>
  <c r="M100" i="5"/>
  <c r="K112" i="5"/>
  <c r="M120" i="5"/>
  <c r="M124" i="5"/>
  <c r="M112" i="5"/>
  <c r="O84" i="11" l="1"/>
  <c r="AJ34" i="8"/>
  <c r="AJ74" i="7"/>
  <c r="AJ106" i="9"/>
  <c r="AI106" i="9"/>
  <c r="O104" i="9"/>
  <c r="AH90" i="17"/>
  <c r="AI90" i="17"/>
  <c r="AJ90" i="17"/>
  <c r="O88" i="17"/>
  <c r="AJ38" i="17"/>
  <c r="AK26" i="17"/>
  <c r="AI22" i="17"/>
  <c r="AI18" i="17"/>
  <c r="AJ18" i="17"/>
  <c r="AK78" i="17"/>
  <c r="AH62" i="17"/>
  <c r="AI38" i="17"/>
  <c r="O16" i="17"/>
  <c r="AJ122" i="17"/>
  <c r="O120" i="17"/>
  <c r="AI122" i="17"/>
  <c r="AJ110" i="17"/>
  <c r="AH66" i="17"/>
  <c r="AK66" i="17"/>
  <c r="O64" i="17"/>
  <c r="AH70" i="17"/>
  <c r="O68" i="17"/>
  <c r="AI70" i="17"/>
  <c r="AK118" i="15"/>
  <c r="O116" i="15"/>
  <c r="AH118" i="15"/>
  <c r="AJ98" i="15"/>
  <c r="AK98" i="15"/>
  <c r="AH98" i="15"/>
  <c r="AJ46" i="15"/>
  <c r="AI46" i="15"/>
  <c r="O44" i="15"/>
  <c r="AH46" i="15"/>
  <c r="AI94" i="15"/>
  <c r="AH94" i="15"/>
  <c r="O92" i="15"/>
  <c r="AJ94" i="15"/>
  <c r="O108" i="15"/>
  <c r="AJ86" i="15"/>
  <c r="AI86" i="15"/>
  <c r="AK66" i="15"/>
  <c r="AJ66" i="15"/>
  <c r="AH66" i="15"/>
  <c r="O64" i="15"/>
  <c r="AH98" i="14"/>
  <c r="AJ38" i="15"/>
  <c r="AI38" i="15"/>
  <c r="AI26" i="15"/>
  <c r="AI62" i="14"/>
  <c r="AI30" i="14"/>
  <c r="O112" i="14"/>
  <c r="AI114" i="14"/>
  <c r="O116" i="14"/>
  <c r="O108" i="14"/>
  <c r="AH62" i="14"/>
  <c r="AJ50" i="14"/>
  <c r="AJ18" i="14"/>
  <c r="AH14" i="14"/>
  <c r="AJ14" i="14"/>
  <c r="AI110" i="12"/>
  <c r="AL106" i="12"/>
  <c r="AJ34" i="12"/>
  <c r="AJ6" i="14"/>
  <c r="AK74" i="12"/>
  <c r="AK34" i="12"/>
  <c r="AL34" i="12"/>
  <c r="AL86" i="11"/>
  <c r="AJ22" i="11"/>
  <c r="AL90" i="11"/>
  <c r="AI90" i="11"/>
  <c r="O88" i="11"/>
  <c r="AI54" i="11"/>
  <c r="AK22" i="11"/>
  <c r="O20" i="11"/>
  <c r="AI22" i="11"/>
  <c r="O12" i="11"/>
  <c r="AJ14" i="11"/>
  <c r="O44" i="10"/>
  <c r="AI94" i="10"/>
  <c r="AK90" i="10"/>
  <c r="O68" i="10"/>
  <c r="AH102" i="10"/>
  <c r="O92" i="10"/>
  <c r="AJ94" i="10"/>
  <c r="AH82" i="10"/>
  <c r="AH62" i="10"/>
  <c r="O56" i="9"/>
  <c r="AI90" i="9"/>
  <c r="O52" i="8"/>
  <c r="AI106" i="8"/>
  <c r="AK106" i="8"/>
  <c r="AJ102" i="8"/>
  <c r="AH102" i="8"/>
  <c r="O100" i="8"/>
  <c r="O92" i="8"/>
  <c r="AH82" i="8"/>
  <c r="O56" i="8"/>
  <c r="AJ54" i="8"/>
  <c r="O32" i="8"/>
  <c r="O72" i="7"/>
  <c r="O92" i="7"/>
  <c r="AI118" i="7"/>
  <c r="AK118" i="7"/>
  <c r="AI110" i="7"/>
  <c r="AJ82" i="7"/>
  <c r="AI78" i="7"/>
  <c r="O56" i="7"/>
  <c r="AJ54" i="7"/>
  <c r="AI50" i="7"/>
  <c r="AH98" i="6"/>
  <c r="M117" i="6"/>
  <c r="AJ86" i="6"/>
  <c r="AI86" i="6"/>
  <c r="AI54" i="6"/>
  <c r="AJ54" i="6"/>
  <c r="AK54" i="6"/>
  <c r="O52" i="6"/>
  <c r="O44" i="6"/>
  <c r="AK22" i="6"/>
  <c r="AJ22" i="6"/>
  <c r="AH10" i="6"/>
  <c r="O80" i="5"/>
  <c r="AH82" i="5"/>
  <c r="AJ54" i="5"/>
  <c r="AB118" i="6"/>
  <c r="AJ30" i="5"/>
  <c r="AH6" i="6"/>
  <c r="K117" i="6"/>
  <c r="AH94" i="5"/>
  <c r="O24" i="5"/>
  <c r="AK22" i="5"/>
  <c r="AK118" i="17"/>
  <c r="AI118" i="17"/>
  <c r="AI110" i="17"/>
  <c r="AI114" i="17"/>
  <c r="AJ114" i="17"/>
  <c r="AK110" i="17"/>
  <c r="O108" i="17"/>
  <c r="AK106" i="17"/>
  <c r="AJ102" i="17"/>
  <c r="O96" i="17"/>
  <c r="AI94" i="17"/>
  <c r="AH98" i="17"/>
  <c r="AJ78" i="17"/>
  <c r="AJ66" i="17"/>
  <c r="AJ70" i="17"/>
  <c r="AH58" i="17"/>
  <c r="AJ58" i="17"/>
  <c r="O56" i="17"/>
  <c r="AK58" i="17"/>
  <c r="AK42" i="17"/>
  <c r="AH42" i="17"/>
  <c r="AH46" i="17"/>
  <c r="AI42" i="17"/>
  <c r="AJ46" i="17"/>
  <c r="O40" i="17"/>
  <c r="AH38" i="17"/>
  <c r="O36" i="17"/>
  <c r="AJ34" i="17"/>
  <c r="AH34" i="17"/>
  <c r="AK34" i="17"/>
  <c r="O32" i="17"/>
  <c r="AH26" i="17"/>
  <c r="AI26" i="17"/>
  <c r="O24" i="17"/>
  <c r="AK22" i="17"/>
  <c r="O20" i="17"/>
  <c r="AJ14" i="17"/>
  <c r="AI14" i="17"/>
  <c r="AK14" i="17"/>
  <c r="AH10" i="17"/>
  <c r="O8" i="17"/>
  <c r="AK10" i="17"/>
  <c r="AI6" i="17"/>
  <c r="AJ6" i="17"/>
  <c r="AI10" i="17"/>
  <c r="AK6" i="17"/>
  <c r="O4" i="17"/>
  <c r="AK122" i="17"/>
  <c r="AH114" i="17"/>
  <c r="O112" i="17"/>
  <c r="AJ118" i="17"/>
  <c r="O116" i="17"/>
  <c r="AJ106" i="17"/>
  <c r="AI106" i="17"/>
  <c r="O104" i="17"/>
  <c r="AI98" i="17"/>
  <c r="AK98" i="17"/>
  <c r="AH94" i="17"/>
  <c r="AJ94" i="17"/>
  <c r="O92" i="17"/>
  <c r="AI78" i="17"/>
  <c r="O76" i="17"/>
  <c r="AK54" i="17"/>
  <c r="AJ54" i="17"/>
  <c r="AI54" i="17"/>
  <c r="O52" i="17"/>
  <c r="O44" i="17"/>
  <c r="AK46" i="17"/>
  <c r="AJ22" i="17"/>
  <c r="O12" i="17"/>
  <c r="O100" i="17"/>
  <c r="AI102" i="17"/>
  <c r="AH102" i="17"/>
  <c r="O84" i="17"/>
  <c r="AH82" i="17"/>
  <c r="O60" i="17"/>
  <c r="AJ62" i="17"/>
  <c r="AI50" i="17"/>
  <c r="O48" i="17"/>
  <c r="AJ50" i="17"/>
  <c r="AK86" i="17"/>
  <c r="AH30" i="17"/>
  <c r="AK82" i="17"/>
  <c r="AJ82" i="17"/>
  <c r="O80" i="17"/>
  <c r="AK30" i="17"/>
  <c r="AH50" i="17"/>
  <c r="AI62" i="17"/>
  <c r="AJ126" i="17"/>
  <c r="AI74" i="17"/>
  <c r="AH126" i="17"/>
  <c r="AH74" i="17"/>
  <c r="K128" i="17"/>
  <c r="AK74" i="17"/>
  <c r="O28" i="17"/>
  <c r="O124" i="17"/>
  <c r="O72" i="17"/>
  <c r="AI30" i="17"/>
  <c r="AJ86" i="17"/>
  <c r="AK126" i="17"/>
  <c r="AI86" i="17"/>
  <c r="M128" i="17"/>
  <c r="O124" i="15"/>
  <c r="AH122" i="15"/>
  <c r="AK122" i="15"/>
  <c r="AJ122" i="15"/>
  <c r="AJ114" i="15"/>
  <c r="AI114" i="15"/>
  <c r="AJ110" i="15"/>
  <c r="O112" i="15"/>
  <c r="AH110" i="15"/>
  <c r="AI110" i="15"/>
  <c r="AJ106" i="15"/>
  <c r="AI106" i="15"/>
  <c r="AH106" i="15"/>
  <c r="AJ90" i="15"/>
  <c r="AK90" i="15"/>
  <c r="O88" i="15"/>
  <c r="AK86" i="15"/>
  <c r="O84" i="15"/>
  <c r="AI82" i="15"/>
  <c r="AK82" i="15"/>
  <c r="O80" i="15"/>
  <c r="AJ82" i="15"/>
  <c r="AK78" i="15"/>
  <c r="AI78" i="15"/>
  <c r="O60" i="15"/>
  <c r="AH62" i="15"/>
  <c r="O52" i="15"/>
  <c r="O48" i="15"/>
  <c r="O36" i="15"/>
  <c r="AH38" i="15"/>
  <c r="AH34" i="15"/>
  <c r="O32" i="15"/>
  <c r="AK34" i="15"/>
  <c r="AH30" i="15"/>
  <c r="AI34" i="15"/>
  <c r="AJ26" i="15"/>
  <c r="O24" i="15"/>
  <c r="AH26" i="15"/>
  <c r="O20" i="15"/>
  <c r="AJ18" i="15"/>
  <c r="AJ22" i="15"/>
  <c r="AI22" i="15"/>
  <c r="AK22" i="15"/>
  <c r="AH18" i="15"/>
  <c r="AI18" i="15"/>
  <c r="AH114" i="15"/>
  <c r="O120" i="15"/>
  <c r="AH126" i="15"/>
  <c r="AK126" i="15"/>
  <c r="AI126" i="15"/>
  <c r="O104" i="15"/>
  <c r="AK102" i="15"/>
  <c r="AI102" i="15"/>
  <c r="O100" i="15"/>
  <c r="AH102" i="15"/>
  <c r="AI90" i="15"/>
  <c r="O76" i="15"/>
  <c r="AJ78" i="15"/>
  <c r="AI74" i="15"/>
  <c r="AK74" i="15"/>
  <c r="O72" i="15"/>
  <c r="AJ74" i="15"/>
  <c r="AI62" i="15"/>
  <c r="AK62" i="15"/>
  <c r="AI50" i="15"/>
  <c r="AH50" i="15"/>
  <c r="AK30" i="15"/>
  <c r="AH42" i="15"/>
  <c r="O16" i="15"/>
  <c r="AJ42" i="15"/>
  <c r="AI30" i="15"/>
  <c r="O28" i="15"/>
  <c r="AI42" i="15"/>
  <c r="O40" i="15"/>
  <c r="AK6" i="15"/>
  <c r="O4" i="15"/>
  <c r="AH6" i="15"/>
  <c r="AI6" i="15"/>
  <c r="AJ10" i="15"/>
  <c r="AI14" i="15"/>
  <c r="AH14" i="15"/>
  <c r="AK14" i="15"/>
  <c r="O12" i="15"/>
  <c r="O8" i="15"/>
  <c r="AI10" i="15"/>
  <c r="AK10" i="15"/>
  <c r="AI122" i="14"/>
  <c r="AK118" i="14"/>
  <c r="O120" i="14"/>
  <c r="AK122" i="14"/>
  <c r="AH122" i="14"/>
  <c r="K128" i="15"/>
  <c r="AJ50" i="15"/>
  <c r="O56" i="15"/>
  <c r="AI70" i="15"/>
  <c r="AK70" i="15"/>
  <c r="AI54" i="15"/>
  <c r="AJ70" i="15"/>
  <c r="O68" i="15"/>
  <c r="M128" i="15"/>
  <c r="AH58" i="15"/>
  <c r="AH54" i="15"/>
  <c r="AJ54" i="15"/>
  <c r="AI58" i="15"/>
  <c r="AJ58" i="15"/>
  <c r="AH114" i="14"/>
  <c r="AK114" i="14"/>
  <c r="AH118" i="14"/>
  <c r="AH110" i="14"/>
  <c r="O96" i="14"/>
  <c r="AI98" i="14"/>
  <c r="AK98" i="14"/>
  <c r="O92" i="14"/>
  <c r="AJ90" i="14"/>
  <c r="AI90" i="14"/>
  <c r="AK90" i="14"/>
  <c r="AI86" i="14"/>
  <c r="O84" i="14"/>
  <c r="AJ86" i="14"/>
  <c r="O80" i="14"/>
  <c r="AH78" i="14"/>
  <c r="AI66" i="14"/>
  <c r="AJ62" i="14"/>
  <c r="O60" i="14"/>
  <c r="AJ58" i="14"/>
  <c r="AI58" i="14"/>
  <c r="AI50" i="14"/>
  <c r="O48" i="14"/>
  <c r="AH50" i="14"/>
  <c r="O44" i="14"/>
  <c r="O36" i="14"/>
  <c r="AK26" i="14"/>
  <c r="AI26" i="14"/>
  <c r="AI22" i="14"/>
  <c r="AH22" i="14"/>
  <c r="AI18" i="14"/>
  <c r="AI14" i="14"/>
  <c r="AK110" i="14"/>
  <c r="AJ118" i="14"/>
  <c r="AI110" i="14"/>
  <c r="AJ94" i="14"/>
  <c r="O88" i="14"/>
  <c r="AJ70" i="14"/>
  <c r="AH94" i="14"/>
  <c r="AH86" i="14"/>
  <c r="AK94" i="14"/>
  <c r="AJ66" i="14"/>
  <c r="AH58" i="14"/>
  <c r="O52" i="14"/>
  <c r="AJ54" i="14"/>
  <c r="O64" i="14"/>
  <c r="O56" i="14"/>
  <c r="AK54" i="14"/>
  <c r="AH66" i="14"/>
  <c r="AJ30" i="14"/>
  <c r="AH18" i="14"/>
  <c r="AJ26" i="14"/>
  <c r="O16" i="14"/>
  <c r="AK38" i="14"/>
  <c r="AI34" i="14"/>
  <c r="AI38" i="14"/>
  <c r="AJ38" i="14"/>
  <c r="O24" i="14"/>
  <c r="O32" i="14"/>
  <c r="K125" i="14"/>
  <c r="AK6" i="14"/>
  <c r="AH6" i="14"/>
  <c r="AH70" i="14"/>
  <c r="AK70" i="14"/>
  <c r="AI46" i="14"/>
  <c r="O68" i="14"/>
  <c r="AI82" i="14"/>
  <c r="O104" i="14"/>
  <c r="AH46" i="14"/>
  <c r="AH82" i="14"/>
  <c r="AI54" i="14"/>
  <c r="AK34" i="14"/>
  <c r="AJ34" i="14"/>
  <c r="AK10" i="14"/>
  <c r="O76" i="14"/>
  <c r="AJ10" i="14"/>
  <c r="AK78" i="14"/>
  <c r="AI78" i="14"/>
  <c r="AI10" i="14"/>
  <c r="O20" i="14"/>
  <c r="AK46" i="14"/>
  <c r="AJ42" i="14"/>
  <c r="AH42" i="14"/>
  <c r="AI42" i="14"/>
  <c r="O40" i="14"/>
  <c r="AK74" i="14"/>
  <c r="AK102" i="14"/>
  <c r="AH30" i="14"/>
  <c r="AI106" i="14"/>
  <c r="AH106" i="14"/>
  <c r="AJ106" i="14"/>
  <c r="AK22" i="14"/>
  <c r="O28" i="14"/>
  <c r="O12" i="14"/>
  <c r="O100" i="14"/>
  <c r="AJ102" i="14"/>
  <c r="AK106" i="14"/>
  <c r="AH102" i="14"/>
  <c r="O8" i="14"/>
  <c r="AK82" i="14"/>
  <c r="AH74" i="14"/>
  <c r="AI74" i="14"/>
  <c r="O72" i="14"/>
  <c r="M125" i="14"/>
  <c r="O4" i="14"/>
  <c r="AJ126" i="12"/>
  <c r="AJ74" i="12"/>
  <c r="AL62" i="12"/>
  <c r="O44" i="12"/>
  <c r="AK46" i="12"/>
  <c r="AK42" i="12"/>
  <c r="AI122" i="11"/>
  <c r="AJ122" i="11"/>
  <c r="O120" i="11"/>
  <c r="AK122" i="11"/>
  <c r="AK78" i="12"/>
  <c r="AK94" i="12"/>
  <c r="AJ66" i="12"/>
  <c r="O64" i="12"/>
  <c r="AK66" i="12"/>
  <c r="AI14" i="12"/>
  <c r="AL66" i="12"/>
  <c r="AJ62" i="12"/>
  <c r="O52" i="12"/>
  <c r="AK62" i="12"/>
  <c r="AJ70" i="12"/>
  <c r="O40" i="12"/>
  <c r="AL74" i="12"/>
  <c r="AI46" i="12"/>
  <c r="O96" i="12"/>
  <c r="AJ78" i="12"/>
  <c r="O20" i="12"/>
  <c r="AL46" i="12"/>
  <c r="AJ94" i="12"/>
  <c r="AL78" i="12"/>
  <c r="AL114" i="12"/>
  <c r="AL42" i="12"/>
  <c r="AJ42" i="12"/>
  <c r="O76" i="12"/>
  <c r="AI90" i="12"/>
  <c r="O72" i="12"/>
  <c r="AL98" i="12"/>
  <c r="AI70" i="12"/>
  <c r="AJ110" i="12"/>
  <c r="O4" i="12"/>
  <c r="AL126" i="12"/>
  <c r="AJ90" i="12"/>
  <c r="AL90" i="12"/>
  <c r="AK106" i="12"/>
  <c r="AJ38" i="12"/>
  <c r="O84" i="12"/>
  <c r="AI126" i="12"/>
  <c r="O124" i="12"/>
  <c r="O112" i="12"/>
  <c r="AJ114" i="12"/>
  <c r="O108" i="12"/>
  <c r="AL110" i="12"/>
  <c r="AJ106" i="12"/>
  <c r="O104" i="12"/>
  <c r="AK102" i="12"/>
  <c r="AJ102" i="12"/>
  <c r="AI102" i="12"/>
  <c r="O100" i="12"/>
  <c r="AI98" i="12"/>
  <c r="AJ98" i="12"/>
  <c r="AL94" i="12"/>
  <c r="O92" i="12"/>
  <c r="AK86" i="12"/>
  <c r="AJ86" i="12"/>
  <c r="AI86" i="12"/>
  <c r="AK70" i="12"/>
  <c r="O68" i="12"/>
  <c r="O60" i="12"/>
  <c r="AI54" i="12"/>
  <c r="O32" i="12"/>
  <c r="AK38" i="12"/>
  <c r="AI38" i="12"/>
  <c r="O36" i="12"/>
  <c r="AK30" i="12"/>
  <c r="O28" i="12"/>
  <c r="AK22" i="12"/>
  <c r="AL22" i="12"/>
  <c r="AJ22" i="12"/>
  <c r="AI22" i="12"/>
  <c r="AJ14" i="12"/>
  <c r="AK10" i="12"/>
  <c r="AJ10" i="12"/>
  <c r="O8" i="12"/>
  <c r="AK14" i="12"/>
  <c r="AI10" i="12"/>
  <c r="O12" i="12"/>
  <c r="O116" i="12"/>
  <c r="AJ118" i="12"/>
  <c r="AI118" i="12"/>
  <c r="O120" i="12"/>
  <c r="AK118" i="12"/>
  <c r="O88" i="12"/>
  <c r="AL86" i="12"/>
  <c r="AI82" i="12"/>
  <c r="O80" i="12"/>
  <c r="AJ58" i="12"/>
  <c r="AL54" i="12"/>
  <c r="O56" i="12"/>
  <c r="AK54" i="12"/>
  <c r="AK50" i="12"/>
  <c r="AL30" i="12"/>
  <c r="AI30" i="12"/>
  <c r="AI26" i="12"/>
  <c r="AL26" i="12"/>
  <c r="O24" i="12"/>
  <c r="AJ26" i="12"/>
  <c r="AI18" i="12"/>
  <c r="AJ18" i="12"/>
  <c r="O16" i="12"/>
  <c r="AK18" i="12"/>
  <c r="AL6" i="12"/>
  <c r="AI6" i="12"/>
  <c r="AK6" i="12"/>
  <c r="AI50" i="12"/>
  <c r="O48" i="12"/>
  <c r="AL58" i="12"/>
  <c r="AK82" i="12"/>
  <c r="K128" i="12"/>
  <c r="AK122" i="12"/>
  <c r="AL122" i="12"/>
  <c r="AJ82" i="12"/>
  <c r="AI58" i="12"/>
  <c r="AJ50" i="12"/>
  <c r="M128" i="12"/>
  <c r="AI122" i="12"/>
  <c r="AK110" i="11"/>
  <c r="O108" i="11"/>
  <c r="AJ110" i="11"/>
  <c r="AI110" i="11"/>
  <c r="O112" i="11"/>
  <c r="AI106" i="11"/>
  <c r="AL106" i="11"/>
  <c r="AJ102" i="11"/>
  <c r="AK86" i="11"/>
  <c r="AJ78" i="11"/>
  <c r="AI78" i="11"/>
  <c r="O76" i="11"/>
  <c r="AK78" i="11"/>
  <c r="O72" i="11"/>
  <c r="AK70" i="11"/>
  <c r="AL58" i="11"/>
  <c r="AI58" i="11"/>
  <c r="AK58" i="11"/>
  <c r="O56" i="11"/>
  <c r="AK54" i="11"/>
  <c r="AJ54" i="11"/>
  <c r="O52" i="11"/>
  <c r="AL46" i="11"/>
  <c r="AK46" i="11"/>
  <c r="AJ42" i="11"/>
  <c r="AJ46" i="11"/>
  <c r="O44" i="11"/>
  <c r="AL42" i="11"/>
  <c r="AI42" i="11"/>
  <c r="O40" i="11"/>
  <c r="AI26" i="11"/>
  <c r="AL26" i="11"/>
  <c r="AK26" i="11"/>
  <c r="O24" i="11"/>
  <c r="AI14" i="11"/>
  <c r="AI6" i="11"/>
  <c r="AK6" i="11"/>
  <c r="AI10" i="11"/>
  <c r="AK118" i="11"/>
  <c r="O116" i="11"/>
  <c r="AJ118" i="11"/>
  <c r="AK114" i="11"/>
  <c r="AI118" i="11"/>
  <c r="AJ114" i="11"/>
  <c r="AI114" i="11"/>
  <c r="AL102" i="11"/>
  <c r="O104" i="11"/>
  <c r="AK102" i="11"/>
  <c r="AJ106" i="11"/>
  <c r="AL98" i="11"/>
  <c r="AJ86" i="11"/>
  <c r="AI74" i="11"/>
  <c r="AJ74" i="11"/>
  <c r="AL74" i="11"/>
  <c r="AL34" i="11"/>
  <c r="O32" i="11"/>
  <c r="AJ18" i="11"/>
  <c r="AI18" i="11"/>
  <c r="AK10" i="11"/>
  <c r="AL14" i="11"/>
  <c r="O8" i="11"/>
  <c r="AJ10" i="11"/>
  <c r="AJ6" i="11"/>
  <c r="O68" i="11"/>
  <c r="AK126" i="11"/>
  <c r="AI126" i="11"/>
  <c r="AL126" i="11"/>
  <c r="AJ98" i="11"/>
  <c r="AK98" i="11"/>
  <c r="O100" i="11"/>
  <c r="O96" i="11"/>
  <c r="AL70" i="11"/>
  <c r="AJ70" i="11"/>
  <c r="AL66" i="11"/>
  <c r="AL38" i="11"/>
  <c r="AI38" i="11"/>
  <c r="AK38" i="11"/>
  <c r="O36" i="11"/>
  <c r="AJ34" i="11"/>
  <c r="AK34" i="11"/>
  <c r="O16" i="11"/>
  <c r="AL18" i="11"/>
  <c r="AK94" i="11"/>
  <c r="AJ94" i="11"/>
  <c r="M128" i="11"/>
  <c r="O4" i="11"/>
  <c r="AL94" i="11"/>
  <c r="AK66" i="11"/>
  <c r="AI94" i="11"/>
  <c r="O64" i="11"/>
  <c r="K128" i="11"/>
  <c r="AK82" i="11"/>
  <c r="AI82" i="11"/>
  <c r="O80" i="11"/>
  <c r="O124" i="11"/>
  <c r="AK50" i="11"/>
  <c r="AI50" i="11"/>
  <c r="O28" i="11"/>
  <c r="O92" i="11"/>
  <c r="AJ50" i="11"/>
  <c r="AJ66" i="11"/>
  <c r="AJ62" i="11"/>
  <c r="AK62" i="11"/>
  <c r="AL62" i="11"/>
  <c r="O60" i="11"/>
  <c r="AL82" i="11"/>
  <c r="AJ82" i="11"/>
  <c r="AJ30" i="11"/>
  <c r="AK30" i="11"/>
  <c r="AL30" i="11"/>
  <c r="AI62" i="11"/>
  <c r="O48" i="11"/>
  <c r="AI122" i="10"/>
  <c r="O112" i="10"/>
  <c r="AJ114" i="10"/>
  <c r="AI114" i="10"/>
  <c r="AH114" i="10"/>
  <c r="O116" i="10"/>
  <c r="AK106" i="10"/>
  <c r="O104" i="10"/>
  <c r="AJ106" i="10"/>
  <c r="AI106" i="10"/>
  <c r="O100" i="10"/>
  <c r="AK94" i="10"/>
  <c r="AH90" i="10"/>
  <c r="AI90" i="10"/>
  <c r="O88" i="10"/>
  <c r="AH86" i="10"/>
  <c r="O84" i="10"/>
  <c r="AI78" i="10"/>
  <c r="O76" i="10"/>
  <c r="AJ78" i="10"/>
  <c r="AK78" i="10"/>
  <c r="AJ74" i="10"/>
  <c r="O72" i="10"/>
  <c r="AI70" i="10"/>
  <c r="AI74" i="10"/>
  <c r="AI62" i="10"/>
  <c r="AJ62" i="10"/>
  <c r="O60" i="10"/>
  <c r="AH54" i="10"/>
  <c r="AJ54" i="10"/>
  <c r="O52" i="10"/>
  <c r="AK54" i="10"/>
  <c r="AK50" i="10"/>
  <c r="AI50" i="10"/>
  <c r="O48" i="10"/>
  <c r="AJ46" i="10"/>
  <c r="AK46" i="10"/>
  <c r="AH38" i="10"/>
  <c r="AH30" i="10"/>
  <c r="O28" i="10"/>
  <c r="AJ30" i="10"/>
  <c r="AI22" i="10"/>
  <c r="AH22" i="10"/>
  <c r="AJ22" i="10"/>
  <c r="O20" i="10"/>
  <c r="O8" i="10"/>
  <c r="O12" i="10"/>
  <c r="AJ14" i="10"/>
  <c r="AH14" i="10"/>
  <c r="AJ10" i="10"/>
  <c r="AK10" i="10"/>
  <c r="AK118" i="9"/>
  <c r="AJ118" i="9"/>
  <c r="AH10" i="10"/>
  <c r="O32" i="10"/>
  <c r="AJ122" i="10"/>
  <c r="AH122" i="10"/>
  <c r="AK118" i="10"/>
  <c r="AI118" i="10"/>
  <c r="O120" i="10"/>
  <c r="AJ102" i="10"/>
  <c r="AI102" i="10"/>
  <c r="O96" i="10"/>
  <c r="AK86" i="10"/>
  <c r="AJ86" i="10"/>
  <c r="AK74" i="10"/>
  <c r="AH70" i="10"/>
  <c r="AJ70" i="10"/>
  <c r="AH50" i="10"/>
  <c r="AI46" i="10"/>
  <c r="AK42" i="10"/>
  <c r="O36" i="10"/>
  <c r="AK34" i="10"/>
  <c r="AJ38" i="10"/>
  <c r="AI38" i="10"/>
  <c r="AJ42" i="10"/>
  <c r="AI42" i="10"/>
  <c r="O40" i="10"/>
  <c r="AI30" i="10"/>
  <c r="AJ18" i="10"/>
  <c r="AI18" i="10"/>
  <c r="O16" i="10"/>
  <c r="AH18" i="10"/>
  <c r="AK14" i="10"/>
  <c r="O24" i="10"/>
  <c r="AJ118" i="10"/>
  <c r="O108" i="10"/>
  <c r="AK82" i="10"/>
  <c r="AJ82" i="10"/>
  <c r="O80" i="10"/>
  <c r="O64" i="10"/>
  <c r="AK58" i="10"/>
  <c r="AJ58" i="10"/>
  <c r="AH58" i="10"/>
  <c r="AH6" i="10"/>
  <c r="K124" i="10"/>
  <c r="AH34" i="10"/>
  <c r="AJ34" i="10"/>
  <c r="AI34" i="10"/>
  <c r="AI110" i="10"/>
  <c r="AK110" i="10"/>
  <c r="AJ110" i="10"/>
  <c r="AI6" i="10"/>
  <c r="AK26" i="10"/>
  <c r="AJ26" i="10"/>
  <c r="AH26" i="10"/>
  <c r="M124" i="10"/>
  <c r="O4" i="10"/>
  <c r="O56" i="10"/>
  <c r="AH66" i="10"/>
  <c r="AJ66" i="10"/>
  <c r="AI66" i="10"/>
  <c r="AH98" i="10"/>
  <c r="AJ98" i="10"/>
  <c r="AI98" i="10"/>
  <c r="AJ6" i="10"/>
  <c r="AI26" i="10"/>
  <c r="AH122" i="9"/>
  <c r="AK126" i="9"/>
  <c r="AI122" i="9"/>
  <c r="O120" i="9"/>
  <c r="AI98" i="9"/>
  <c r="O92" i="9"/>
  <c r="AJ98" i="9"/>
  <c r="AK98" i="9"/>
  <c r="AK94" i="9"/>
  <c r="AI94" i="9"/>
  <c r="AJ94" i="9"/>
  <c r="AH90" i="9"/>
  <c r="O88" i="9"/>
  <c r="AJ90" i="9"/>
  <c r="O76" i="9"/>
  <c r="AK74" i="9"/>
  <c r="AJ74" i="9"/>
  <c r="AI62" i="9"/>
  <c r="AI66" i="9"/>
  <c r="AJ66" i="9"/>
  <c r="O64" i="9"/>
  <c r="AJ62" i="9"/>
  <c r="AK62" i="9"/>
  <c r="O60" i="9"/>
  <c r="AH66" i="9"/>
  <c r="AJ50" i="9"/>
  <c r="O44" i="9"/>
  <c r="O32" i="9"/>
  <c r="AH34" i="9"/>
  <c r="AK30" i="9"/>
  <c r="AJ30" i="9"/>
  <c r="AI30" i="9"/>
  <c r="O28" i="9"/>
  <c r="O24" i="9"/>
  <c r="O20" i="9"/>
  <c r="AI22" i="9"/>
  <c r="AJ22" i="9"/>
  <c r="AH18" i="9"/>
  <c r="O12" i="9"/>
  <c r="AH10" i="9"/>
  <c r="AI110" i="8"/>
  <c r="AJ14" i="9"/>
  <c r="AI10" i="9"/>
  <c r="O8" i="9"/>
  <c r="O84" i="9"/>
  <c r="AH126" i="9"/>
  <c r="AJ126" i="9"/>
  <c r="O124" i="9"/>
  <c r="AJ122" i="9"/>
  <c r="AH114" i="9"/>
  <c r="AK114" i="9"/>
  <c r="AK110" i="9"/>
  <c r="AJ110" i="9"/>
  <c r="AI110" i="9"/>
  <c r="AH110" i="9"/>
  <c r="AK106" i="9"/>
  <c r="O108" i="9"/>
  <c r="O96" i="9"/>
  <c r="AH86" i="9"/>
  <c r="AI74" i="9"/>
  <c r="O72" i="9"/>
  <c r="AK78" i="9"/>
  <c r="AJ78" i="9"/>
  <c r="AI78" i="9"/>
  <c r="AH78" i="9"/>
  <c r="AH70" i="9"/>
  <c r="O68" i="9"/>
  <c r="AJ58" i="9"/>
  <c r="AH58" i="9"/>
  <c r="AI58" i="9"/>
  <c r="AK46" i="9"/>
  <c r="AI46" i="9"/>
  <c r="AH46" i="9"/>
  <c r="AK42" i="9"/>
  <c r="O40" i="9"/>
  <c r="AJ46" i="9"/>
  <c r="AJ42" i="9"/>
  <c r="AH42" i="9"/>
  <c r="AJ34" i="9"/>
  <c r="AI34" i="9"/>
  <c r="AK22" i="9"/>
  <c r="AK18" i="9"/>
  <c r="AJ10" i="9"/>
  <c r="O52" i="9"/>
  <c r="O116" i="9"/>
  <c r="AH118" i="9"/>
  <c r="AJ86" i="9"/>
  <c r="AK86" i="9"/>
  <c r="AH82" i="9"/>
  <c r="AK82" i="9"/>
  <c r="O80" i="9"/>
  <c r="AH54" i="9"/>
  <c r="AK54" i="9"/>
  <c r="O48" i="9"/>
  <c r="AJ54" i="9"/>
  <c r="AK50" i="9"/>
  <c r="AI54" i="9"/>
  <c r="AH50" i="9"/>
  <c r="AJ18" i="9"/>
  <c r="AK14" i="9"/>
  <c r="O16" i="9"/>
  <c r="AI14" i="9"/>
  <c r="AH14" i="9"/>
  <c r="AK102" i="9"/>
  <c r="AJ102" i="9"/>
  <c r="AK26" i="9"/>
  <c r="AJ26" i="9"/>
  <c r="AJ82" i="9"/>
  <c r="AH38" i="9"/>
  <c r="O100" i="9"/>
  <c r="AK70" i="9"/>
  <c r="AJ70" i="9"/>
  <c r="AJ38" i="9"/>
  <c r="AH102" i="9"/>
  <c r="AI38" i="9"/>
  <c r="K128" i="9"/>
  <c r="AI6" i="9"/>
  <c r="AH6" i="9"/>
  <c r="O112" i="9"/>
  <c r="O36" i="9"/>
  <c r="AJ114" i="9"/>
  <c r="AK6" i="9"/>
  <c r="O4" i="9"/>
  <c r="AI26" i="9"/>
  <c r="AJ6" i="9"/>
  <c r="M128" i="9"/>
  <c r="AI102" i="8"/>
  <c r="AH98" i="8"/>
  <c r="AJ58" i="8"/>
  <c r="AI74" i="8"/>
  <c r="AK54" i="8"/>
  <c r="AH34" i="8"/>
  <c r="AI26" i="8"/>
  <c r="AK26" i="8"/>
  <c r="AI22" i="8"/>
  <c r="AJ26" i="8"/>
  <c r="O20" i="8"/>
  <c r="AH22" i="8"/>
  <c r="AH18" i="8"/>
  <c r="AJ10" i="8"/>
  <c r="AK10" i="8"/>
  <c r="AK6" i="8"/>
  <c r="K124" i="8"/>
  <c r="O40" i="8"/>
  <c r="AJ6" i="8"/>
  <c r="AH6" i="8"/>
  <c r="AH50" i="8"/>
  <c r="AK50" i="8"/>
  <c r="AJ66" i="8"/>
  <c r="O48" i="8"/>
  <c r="AI50" i="8"/>
  <c r="AI54" i="8"/>
  <c r="O72" i="8"/>
  <c r="AK74" i="8"/>
  <c r="AK22" i="8"/>
  <c r="AJ82" i="8"/>
  <c r="AI62" i="8"/>
  <c r="O16" i="8"/>
  <c r="AI66" i="8"/>
  <c r="O80" i="8"/>
  <c r="O64" i="8"/>
  <c r="O24" i="8"/>
  <c r="O60" i="8"/>
  <c r="AJ74" i="8"/>
  <c r="O108" i="8"/>
  <c r="AH114" i="8"/>
  <c r="O112" i="8"/>
  <c r="AH106" i="8"/>
  <c r="O104" i="8"/>
  <c r="AI98" i="8"/>
  <c r="AJ94" i="8"/>
  <c r="O96" i="8"/>
  <c r="AJ98" i="8"/>
  <c r="AH94" i="8"/>
  <c r="AK94" i="8"/>
  <c r="AK90" i="8"/>
  <c r="O76" i="8"/>
  <c r="AI78" i="8"/>
  <c r="AH66" i="8"/>
  <c r="AH62" i="8"/>
  <c r="AJ62" i="8"/>
  <c r="AK58" i="8"/>
  <c r="AK46" i="8"/>
  <c r="AK42" i="8"/>
  <c r="AI42" i="8"/>
  <c r="AI38" i="8"/>
  <c r="AH42" i="8"/>
  <c r="AI34" i="8"/>
  <c r="AJ18" i="8"/>
  <c r="AI18" i="8"/>
  <c r="AH10" i="8"/>
  <c r="AK14" i="8"/>
  <c r="AI14" i="8"/>
  <c r="AH14" i="8"/>
  <c r="O12" i="8"/>
  <c r="O8" i="8"/>
  <c r="AH122" i="8"/>
  <c r="AI122" i="8"/>
  <c r="O120" i="8"/>
  <c r="AJ122" i="8"/>
  <c r="AK122" i="8"/>
  <c r="AI114" i="8"/>
  <c r="AJ114" i="8"/>
  <c r="AJ110" i="8"/>
  <c r="AK110" i="8"/>
  <c r="O88" i="8"/>
  <c r="AJ90" i="8"/>
  <c r="AI90" i="8"/>
  <c r="AK78" i="8"/>
  <c r="AI82" i="8"/>
  <c r="AJ78" i="8"/>
  <c r="AI58" i="8"/>
  <c r="AJ46" i="8"/>
  <c r="AI46" i="8"/>
  <c r="O36" i="8"/>
  <c r="AH86" i="8"/>
  <c r="AH38" i="8"/>
  <c r="AJ38" i="8"/>
  <c r="O44" i="8"/>
  <c r="AI70" i="8"/>
  <c r="AH70" i="8"/>
  <c r="AJ70" i="8"/>
  <c r="AK86" i="8"/>
  <c r="AI86" i="8"/>
  <c r="O84" i="8"/>
  <c r="O68" i="8"/>
  <c r="AK118" i="8"/>
  <c r="AI118" i="8"/>
  <c r="AH118" i="8"/>
  <c r="M124" i="8"/>
  <c r="O4" i="8"/>
  <c r="AJ30" i="8"/>
  <c r="AH30" i="8"/>
  <c r="O116" i="8"/>
  <c r="O28" i="8"/>
  <c r="AI30" i="8"/>
  <c r="AJ122" i="7"/>
  <c r="AK122" i="7"/>
  <c r="O120" i="7"/>
  <c r="AH122" i="7"/>
  <c r="AH118" i="7"/>
  <c r="O116" i="7"/>
  <c r="AH106" i="7"/>
  <c r="AJ106" i="7"/>
  <c r="AH110" i="7"/>
  <c r="O104" i="7"/>
  <c r="AK106" i="7"/>
  <c r="O88" i="7"/>
  <c r="AH90" i="7"/>
  <c r="AH82" i="7"/>
  <c r="O80" i="7"/>
  <c r="AK78" i="7"/>
  <c r="AJ78" i="7"/>
  <c r="AJ86" i="7"/>
  <c r="AI86" i="7"/>
  <c r="AK86" i="7"/>
  <c r="AJ50" i="7"/>
  <c r="AJ46" i="7"/>
  <c r="AK46" i="7"/>
  <c r="AH42" i="7"/>
  <c r="AI38" i="7"/>
  <c r="AJ30" i="7"/>
  <c r="AI30" i="7"/>
  <c r="AH30" i="7"/>
  <c r="AI22" i="7"/>
  <c r="AK18" i="7"/>
  <c r="AI18" i="7"/>
  <c r="AH18" i="7"/>
  <c r="O16" i="7"/>
  <c r="O12" i="7"/>
  <c r="AI6" i="7"/>
  <c r="O4" i="7"/>
  <c r="AJ14" i="7"/>
  <c r="AI14" i="7"/>
  <c r="AH6" i="7"/>
  <c r="AJ6" i="7"/>
  <c r="AJ114" i="7"/>
  <c r="AK110" i="7"/>
  <c r="O108" i="7"/>
  <c r="AH98" i="7"/>
  <c r="O96" i="7"/>
  <c r="AI90" i="7"/>
  <c r="AJ90" i="7"/>
  <c r="O84" i="7"/>
  <c r="AI82" i="7"/>
  <c r="O76" i="7"/>
  <c r="AI66" i="7"/>
  <c r="AJ66" i="7"/>
  <c r="O64" i="7"/>
  <c r="AH66" i="7"/>
  <c r="AI58" i="7"/>
  <c r="AJ58" i="7"/>
  <c r="AK54" i="7"/>
  <c r="AI54" i="7"/>
  <c r="AK58" i="7"/>
  <c r="O52" i="7"/>
  <c r="AH50" i="7"/>
  <c r="O48" i="7"/>
  <c r="O44" i="7"/>
  <c r="AI46" i="7"/>
  <c r="AH34" i="7"/>
  <c r="AH26" i="7"/>
  <c r="O28" i="7"/>
  <c r="AK26" i="7"/>
  <c r="AH14" i="7"/>
  <c r="O32" i="7"/>
  <c r="AI126" i="7"/>
  <c r="AI114" i="7"/>
  <c r="AH114" i="7"/>
  <c r="O112" i="7"/>
  <c r="AK102" i="7"/>
  <c r="AK98" i="7"/>
  <c r="AJ98" i="7"/>
  <c r="AI94" i="7"/>
  <c r="O60" i="7"/>
  <c r="AI62" i="7"/>
  <c r="AK42" i="7"/>
  <c r="O36" i="7"/>
  <c r="AJ34" i="7"/>
  <c r="AK34" i="7"/>
  <c r="AJ26" i="7"/>
  <c r="O24" i="7"/>
  <c r="M128" i="7"/>
  <c r="AH10" i="7"/>
  <c r="AJ10" i="7"/>
  <c r="AK126" i="7"/>
  <c r="O40" i="7"/>
  <c r="AH102" i="7"/>
  <c r="AK70" i="7"/>
  <c r="K128" i="7"/>
  <c r="O20" i="7"/>
  <c r="AK62" i="7"/>
  <c r="AJ62" i="7"/>
  <c r="AH94" i="7"/>
  <c r="AJ42" i="7"/>
  <c r="O100" i="7"/>
  <c r="O124" i="7"/>
  <c r="AK22" i="7"/>
  <c r="AH22" i="7"/>
  <c r="AK10" i="7"/>
  <c r="O68" i="7"/>
  <c r="AJ94" i="7"/>
  <c r="AK94" i="7"/>
  <c r="AI70" i="7"/>
  <c r="AJ126" i="7"/>
  <c r="AH70" i="7"/>
  <c r="AJ38" i="7"/>
  <c r="AH38" i="7"/>
  <c r="AI102" i="7"/>
  <c r="O8" i="7"/>
  <c r="AJ98" i="6"/>
  <c r="AI98" i="6"/>
  <c r="O96" i="6"/>
  <c r="O76" i="6"/>
  <c r="AK62" i="6"/>
  <c r="O24" i="6"/>
  <c r="AI22" i="6"/>
  <c r="O20" i="6"/>
  <c r="M128" i="5"/>
  <c r="AJ6" i="5"/>
  <c r="K128" i="5"/>
  <c r="AI10" i="6"/>
  <c r="AK6" i="6"/>
  <c r="AI6" i="6"/>
  <c r="AK10" i="6"/>
  <c r="AH62" i="6"/>
  <c r="AJ66" i="6"/>
  <c r="O64" i="6"/>
  <c r="AI42" i="6"/>
  <c r="AJ34" i="6"/>
  <c r="AI34" i="6"/>
  <c r="O104" i="6"/>
  <c r="AK66" i="6"/>
  <c r="AH42" i="6"/>
  <c r="AH82" i="6"/>
  <c r="O4" i="6"/>
  <c r="O8" i="6"/>
  <c r="AH18" i="6"/>
  <c r="AI18" i="6"/>
  <c r="O28" i="6"/>
  <c r="O32" i="6"/>
  <c r="AK34" i="6"/>
  <c r="AK42" i="6"/>
  <c r="AH46" i="6"/>
  <c r="AJ62" i="6"/>
  <c r="AI66" i="6"/>
  <c r="O60" i="6"/>
  <c r="AK74" i="6"/>
  <c r="AJ78" i="6"/>
  <c r="O72" i="6"/>
  <c r="AK78" i="6"/>
  <c r="AH110" i="6"/>
  <c r="AJ110" i="6"/>
  <c r="AK106" i="6"/>
  <c r="AK110" i="6"/>
  <c r="AI106" i="6"/>
  <c r="AH106" i="6"/>
  <c r="O108" i="6"/>
  <c r="AH102" i="6"/>
  <c r="O100" i="6"/>
  <c r="O92" i="6"/>
  <c r="O88" i="6"/>
  <c r="AK86" i="6"/>
  <c r="O84" i="6"/>
  <c r="O80" i="6"/>
  <c r="AI74" i="6"/>
  <c r="AH74" i="6"/>
  <c r="AH78" i="6"/>
  <c r="O40" i="6"/>
  <c r="AK46" i="6"/>
  <c r="AJ46" i="6"/>
  <c r="AK26" i="6"/>
  <c r="O16" i="6"/>
  <c r="AJ18" i="6"/>
  <c r="AK14" i="6"/>
  <c r="AI114" i="6"/>
  <c r="AH114" i="6"/>
  <c r="O112" i="6"/>
  <c r="AJ114" i="6"/>
  <c r="AK90" i="6"/>
  <c r="AI82" i="6"/>
  <c r="AJ58" i="6"/>
  <c r="AI58" i="6"/>
  <c r="AJ50" i="6"/>
  <c r="AK38" i="6"/>
  <c r="AJ38" i="6"/>
  <c r="AH38" i="6"/>
  <c r="O36" i="6"/>
  <c r="AJ90" i="6"/>
  <c r="AI90" i="6"/>
  <c r="AI14" i="6"/>
  <c r="AJ94" i="6"/>
  <c r="AJ30" i="6"/>
  <c r="AI94" i="6"/>
  <c r="AI30" i="6"/>
  <c r="AK70" i="6"/>
  <c r="AJ70" i="6"/>
  <c r="AH14" i="6"/>
  <c r="AJ82" i="6"/>
  <c r="AK58" i="6"/>
  <c r="AH70" i="6"/>
  <c r="AJ26" i="6"/>
  <c r="AI26" i="6"/>
  <c r="O12" i="6"/>
  <c r="AI50" i="6"/>
  <c r="AH50" i="6"/>
  <c r="O68" i="6"/>
  <c r="AK30" i="6"/>
  <c r="AH58" i="6"/>
  <c r="AH94" i="6"/>
  <c r="O48" i="6"/>
  <c r="AK102" i="6"/>
  <c r="AJ102" i="6"/>
  <c r="O56" i="6"/>
  <c r="O56" i="5"/>
  <c r="O20" i="5"/>
  <c r="AI82" i="5"/>
  <c r="AI14" i="5"/>
  <c r="AH14" i="5"/>
  <c r="AI126" i="5"/>
  <c r="AI118" i="5"/>
  <c r="AK66" i="5"/>
  <c r="O120" i="5"/>
  <c r="AJ122" i="5"/>
  <c r="AI122" i="5"/>
  <c r="AK122" i="5"/>
  <c r="AH118" i="5"/>
  <c r="AK118" i="5"/>
  <c r="AK98" i="5"/>
  <c r="AK90" i="5"/>
  <c r="AJ94" i="5"/>
  <c r="AJ90" i="5"/>
  <c r="AI94" i="5"/>
  <c r="O88" i="5"/>
  <c r="AK86" i="5"/>
  <c r="AK70" i="5"/>
  <c r="O68" i="5"/>
  <c r="AH70" i="5"/>
  <c r="O64" i="5"/>
  <c r="AI66" i="5"/>
  <c r="AJ66" i="5"/>
  <c r="AJ62" i="5"/>
  <c r="O60" i="5"/>
  <c r="AK58" i="5"/>
  <c r="AI54" i="5"/>
  <c r="AH54" i="5"/>
  <c r="O52" i="5"/>
  <c r="AJ46" i="5"/>
  <c r="AH30" i="5"/>
  <c r="AK26" i="5"/>
  <c r="O28" i="5"/>
  <c r="AK30" i="5"/>
  <c r="AJ22" i="5"/>
  <c r="AH22" i="5"/>
  <c r="AH18" i="5"/>
  <c r="O16" i="5"/>
  <c r="AI10" i="5"/>
  <c r="AJ10" i="5"/>
  <c r="O8" i="5"/>
  <c r="AK10" i="5"/>
  <c r="AI6" i="5"/>
  <c r="AH6" i="5"/>
  <c r="AK6" i="5"/>
  <c r="O104" i="5"/>
  <c r="AJ126" i="5"/>
  <c r="AH126" i="5"/>
  <c r="O124" i="5"/>
  <c r="O116" i="5"/>
  <c r="AH110" i="5"/>
  <c r="AK110" i="5"/>
  <c r="AJ110" i="5"/>
  <c r="AK102" i="5"/>
  <c r="AJ98" i="5"/>
  <c r="O96" i="5"/>
  <c r="AI98" i="5"/>
  <c r="O100" i="5"/>
  <c r="AI102" i="5"/>
  <c r="AJ102" i="5"/>
  <c r="O92" i="5"/>
  <c r="AI90" i="5"/>
  <c r="AH86" i="5"/>
  <c r="AI86" i="5"/>
  <c r="O84" i="5"/>
  <c r="AK82" i="5"/>
  <c r="AJ70" i="5"/>
  <c r="O72" i="5"/>
  <c r="AI58" i="5"/>
  <c r="AJ58" i="5"/>
  <c r="AH50" i="5"/>
  <c r="AK46" i="5"/>
  <c r="AI46" i="5"/>
  <c r="AI42" i="5"/>
  <c r="AI34" i="5"/>
  <c r="AI26" i="5"/>
  <c r="AJ26" i="5"/>
  <c r="AI18" i="5"/>
  <c r="AK18" i="5"/>
  <c r="O44" i="5"/>
  <c r="O108" i="5"/>
  <c r="AH106" i="5"/>
  <c r="AJ74" i="5"/>
  <c r="AH78" i="5"/>
  <c r="AI78" i="5"/>
  <c r="AK78" i="5"/>
  <c r="O76" i="5"/>
  <c r="AK74" i="5"/>
  <c r="AH74" i="5"/>
  <c r="AJ78" i="5"/>
  <c r="AH62" i="5"/>
  <c r="AI62" i="5"/>
  <c r="O48" i="5"/>
  <c r="AK50" i="5"/>
  <c r="AI50" i="5"/>
  <c r="AH42" i="5"/>
  <c r="AJ42" i="5"/>
  <c r="O32" i="5"/>
  <c r="AK14" i="5"/>
  <c r="O12" i="5"/>
  <c r="O4" i="5"/>
  <c r="AH38" i="5"/>
  <c r="AI38" i="5"/>
  <c r="O36" i="5"/>
  <c r="AJ114" i="5"/>
  <c r="AK114" i="5"/>
  <c r="AK106" i="5"/>
  <c r="AK38" i="5"/>
  <c r="AH114" i="5"/>
  <c r="AI106" i="5"/>
  <c r="AI114" i="5"/>
  <c r="O112" i="5"/>
  <c r="AJ106" i="5"/>
  <c r="AK34" i="5"/>
  <c r="O40" i="5"/>
  <c r="AJ34" i="5"/>
  <c r="AJ38" i="5"/>
  <c r="O117" i="6" l="1"/>
  <c r="O128" i="17"/>
  <c r="O128" i="15"/>
  <c r="O125" i="14"/>
  <c r="O128" i="12"/>
  <c r="O128" i="11"/>
  <c r="O124" i="10"/>
  <c r="O128" i="9"/>
  <c r="O124" i="8"/>
  <c r="O128" i="7"/>
  <c r="O128" i="5"/>
</calcChain>
</file>

<file path=xl/sharedStrings.xml><?xml version="1.0" encoding="utf-8"?>
<sst xmlns="http://schemas.openxmlformats.org/spreadsheetml/2006/main" count="8844" uniqueCount="91">
  <si>
    <t>F1</t>
  </si>
  <si>
    <t>F2</t>
  </si>
  <si>
    <t>Day</t>
  </si>
  <si>
    <t>Total</t>
  </si>
  <si>
    <t>Treated Total</t>
  </si>
  <si>
    <t>Totalizer</t>
  </si>
  <si>
    <t>now</t>
  </si>
  <si>
    <t>prev</t>
  </si>
  <si>
    <t>Wastewater</t>
  </si>
  <si>
    <t>Total Influent</t>
  </si>
  <si>
    <t>Pump Hours</t>
  </si>
  <si>
    <t>Ef.Pmp.1</t>
  </si>
  <si>
    <t>Ef.Pmp.2</t>
  </si>
  <si>
    <t>Blo.1</t>
  </si>
  <si>
    <t>Blo.2</t>
  </si>
  <si>
    <t>URT.1</t>
  </si>
  <si>
    <t>URT.2</t>
  </si>
  <si>
    <t>BWP</t>
  </si>
  <si>
    <t>SWP</t>
  </si>
  <si>
    <t>Pump</t>
  </si>
  <si>
    <t>ACH</t>
  </si>
  <si>
    <t>SA</t>
  </si>
  <si>
    <t>Poly</t>
  </si>
  <si>
    <t>Cl2.1</t>
  </si>
  <si>
    <t>Cl2.2</t>
  </si>
  <si>
    <t>Chem</t>
  </si>
  <si>
    <t>Lbs.</t>
  </si>
  <si>
    <t>Chemicals</t>
  </si>
  <si>
    <t>mg/L</t>
  </si>
  <si>
    <t>"/lb</t>
  </si>
  <si>
    <t>Turbidity</t>
  </si>
  <si>
    <t>Misc.</t>
  </si>
  <si>
    <t>pH</t>
  </si>
  <si>
    <t>Temp</t>
  </si>
  <si>
    <t>Rain</t>
  </si>
  <si>
    <t>water</t>
  </si>
  <si>
    <t>AC.1</t>
  </si>
  <si>
    <t>ef.turb.1</t>
  </si>
  <si>
    <t>ef.turb.2</t>
  </si>
  <si>
    <t>AC.2</t>
  </si>
  <si>
    <t>Raw</t>
  </si>
  <si>
    <t>Trtd</t>
  </si>
  <si>
    <t>Inches</t>
  </si>
  <si>
    <t>Filters</t>
  </si>
  <si>
    <t>Prev</t>
  </si>
  <si>
    <t>Pres.</t>
  </si>
  <si>
    <t>CW.Tot.1</t>
  </si>
  <si>
    <t>Cla.Wst.1</t>
  </si>
  <si>
    <t>BW.Wst.1</t>
  </si>
  <si>
    <t>FTWst.1</t>
  </si>
  <si>
    <t>CW.Tot.2</t>
  </si>
  <si>
    <t>Cla.Wst.2</t>
  </si>
  <si>
    <t>BW.Wst.2</t>
  </si>
  <si>
    <t>FTWst.2</t>
  </si>
  <si>
    <t>Cmb.Trb.</t>
  </si>
  <si>
    <t>Raw.Trb.</t>
  </si>
  <si>
    <t>Cl2</t>
  </si>
  <si>
    <t>Resid</t>
  </si>
  <si>
    <t>AVG</t>
  </si>
  <si>
    <t>AVG TRTD</t>
  </si>
  <si>
    <t>Totals</t>
  </si>
  <si>
    <t>total-</t>
  </si>
  <si>
    <t>totals</t>
  </si>
  <si>
    <t>Avg.Cmb.Trb.</t>
  </si>
  <si>
    <t>Avg.</t>
  </si>
  <si>
    <t>Total:</t>
  </si>
  <si>
    <t>Avg.Cmb.Trb</t>
  </si>
  <si>
    <t>Avg. Trtd.</t>
  </si>
  <si>
    <t>RM1</t>
  </si>
  <si>
    <t>RM2</t>
  </si>
  <si>
    <t>BWM</t>
  </si>
  <si>
    <t>Prev.</t>
  </si>
  <si>
    <t>Meters</t>
  </si>
  <si>
    <t>Notes</t>
  </si>
  <si>
    <t>Cells are password protected so that the formulas are not accidentialy changed. PASSWORD= qwer1234</t>
  </si>
  <si>
    <t>x</t>
  </si>
  <si>
    <t>.0.20</t>
  </si>
  <si>
    <t xml:space="preserve">       January, 2023</t>
  </si>
  <si>
    <t xml:space="preserve">       December, 2023</t>
  </si>
  <si>
    <t xml:space="preserve">       October, 2023</t>
  </si>
  <si>
    <t>September, 2023</t>
  </si>
  <si>
    <t xml:space="preserve">       August, 2023</t>
  </si>
  <si>
    <t xml:space="preserve">       July, 2023</t>
  </si>
  <si>
    <t xml:space="preserve">       June, 2023</t>
  </si>
  <si>
    <t xml:space="preserve">       May, 2023</t>
  </si>
  <si>
    <t xml:space="preserve">       April, 2023</t>
  </si>
  <si>
    <t xml:space="preserve">       March, 2023</t>
  </si>
  <si>
    <t xml:space="preserve">    February, 2023</t>
  </si>
  <si>
    <t>F.Eff</t>
  </si>
  <si>
    <t>Grab</t>
  </si>
  <si>
    <t>F. Eff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</si>
</sst>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00"/>
    <numFmt numFmtId="167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24"/>
      <color theme="1"/>
      <name val="Times New Roman"/>
      <family val="1"/>
    </font>
    <font>
      <b/>
      <sz val="48"/>
      <color theme="1"/>
      <name val="Times New Roman"/>
      <family val="1"/>
    </font>
    <font>
      <sz val="36"/>
      <color theme="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gradientFill degree="45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/>
        <bgColor auto="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Up">
        <fgColor rgb="FFFFFF99"/>
        <bgColor theme="0"/>
      </patternFill>
    </fill>
    <fill>
      <patternFill patternType="lightUp">
        <fgColor rgb="FFFFFF99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0" applyFont="1"/>
    <xf numFmtId="0" fontId="2" fillId="3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2" fontId="3" fillId="5" borderId="0" xfId="0" applyNumberFormat="1" applyFont="1" applyFill="1" applyAlignment="1">
      <alignment horizontal="center" vertical="center"/>
    </xf>
    <xf numFmtId="0" fontId="3" fillId="6" borderId="1" xfId="0" applyFont="1" applyFill="1" applyBorder="1" applyAlignment="1" applyProtection="1">
      <alignment horizontal="center"/>
      <protection locked="0"/>
    </xf>
    <xf numFmtId="166" fontId="3" fillId="6" borderId="1" xfId="0" applyNumberFormat="1" applyFont="1" applyFill="1" applyBorder="1" applyAlignment="1" applyProtection="1">
      <alignment horizontal="center"/>
      <protection locked="0"/>
    </xf>
    <xf numFmtId="0" fontId="2" fillId="5" borderId="0" xfId="0" applyFont="1" applyFill="1"/>
    <xf numFmtId="1" fontId="2" fillId="3" borderId="1" xfId="1" applyNumberFormat="1" applyFont="1" applyFill="1" applyBorder="1" applyAlignment="1">
      <alignment horizontal="center"/>
    </xf>
    <xf numFmtId="2" fontId="2" fillId="5" borderId="3" xfId="0" applyNumberFormat="1" applyFont="1" applyFill="1" applyBorder="1" applyAlignment="1" applyProtection="1">
      <alignment horizontal="center" vertical="center"/>
      <protection locked="0"/>
    </xf>
    <xf numFmtId="2" fontId="2" fillId="5" borderId="4" xfId="0" applyNumberFormat="1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>
      <alignment horizontal="center" vertical="center"/>
    </xf>
    <xf numFmtId="2" fontId="2" fillId="5" borderId="11" xfId="0" applyNumberFormat="1" applyFont="1" applyFill="1" applyBorder="1" applyAlignment="1" applyProtection="1">
      <alignment horizontal="center" vertical="center"/>
      <protection locked="0"/>
    </xf>
    <xf numFmtId="2" fontId="2" fillId="5" borderId="12" xfId="0" applyNumberFormat="1" applyFont="1" applyFill="1" applyBorder="1" applyAlignment="1" applyProtection="1">
      <alignment horizontal="center" vertical="center"/>
      <protection locked="0"/>
    </xf>
    <xf numFmtId="165" fontId="3" fillId="6" borderId="3" xfId="0" applyNumberFormat="1" applyFont="1" applyFill="1" applyBorder="1" applyAlignment="1" applyProtection="1">
      <alignment horizontal="center" vertical="center"/>
      <protection locked="0"/>
    </xf>
    <xf numFmtId="2" fontId="3" fillId="6" borderId="4" xfId="0" applyNumberFormat="1" applyFont="1" applyFill="1" applyBorder="1" applyAlignment="1" applyProtection="1">
      <alignment horizontal="center" vertical="center"/>
      <protection locked="0"/>
    </xf>
    <xf numFmtId="2" fontId="2" fillId="3" borderId="7" xfId="0" applyNumberFormat="1" applyFont="1" applyFill="1" applyBorder="1" applyAlignment="1">
      <alignment horizontal="center" vertical="center"/>
    </xf>
    <xf numFmtId="165" fontId="3" fillId="6" borderId="8" xfId="0" applyNumberFormat="1" applyFont="1" applyFill="1" applyBorder="1" applyAlignment="1" applyProtection="1">
      <alignment horizontal="center" vertical="center"/>
      <protection locked="0"/>
    </xf>
    <xf numFmtId="2" fontId="3" fillId="6" borderId="9" xfId="0" applyNumberFormat="1" applyFont="1" applyFill="1" applyBorder="1" applyAlignment="1" applyProtection="1">
      <alignment horizontal="center" vertical="center"/>
      <protection locked="0"/>
    </xf>
    <xf numFmtId="165" fontId="3" fillId="6" borderId="13" xfId="0" applyNumberFormat="1" applyFont="1" applyFill="1" applyBorder="1" applyAlignment="1" applyProtection="1">
      <alignment horizontal="center" vertical="center"/>
      <protection locked="0"/>
    </xf>
    <xf numFmtId="165" fontId="3" fillId="6" borderId="14" xfId="0" applyNumberFormat="1" applyFont="1" applyFill="1" applyBorder="1" applyAlignment="1" applyProtection="1">
      <alignment horizontal="center" vertical="center"/>
      <protection locked="0"/>
    </xf>
    <xf numFmtId="2" fontId="2" fillId="3" borderId="16" xfId="0" applyNumberFormat="1" applyFont="1" applyFill="1" applyBorder="1" applyAlignment="1">
      <alignment horizontal="center" vertical="center"/>
    </xf>
    <xf numFmtId="0" fontId="2" fillId="0" borderId="17" xfId="0" applyFont="1" applyBorder="1"/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3" fillId="6" borderId="6" xfId="0" applyFont="1" applyFill="1" applyBorder="1" applyAlignment="1" applyProtection="1">
      <alignment horizontal="center"/>
      <protection locked="0"/>
    </xf>
    <xf numFmtId="0" fontId="3" fillId="6" borderId="9" xfId="0" applyFont="1" applyFill="1" applyBorder="1" applyAlignment="1" applyProtection="1">
      <alignment horizontal="center"/>
      <protection locked="0"/>
    </xf>
    <xf numFmtId="166" fontId="3" fillId="6" borderId="6" xfId="0" applyNumberFormat="1" applyFont="1" applyFill="1" applyBorder="1" applyAlignment="1" applyProtection="1">
      <alignment horizontal="center"/>
      <protection locked="0"/>
    </xf>
    <xf numFmtId="164" fontId="2" fillId="0" borderId="3" xfId="1" applyNumberFormat="1" applyFont="1" applyBorder="1" applyAlignment="1" applyProtection="1">
      <alignment horizontal="center"/>
      <protection locked="0"/>
    </xf>
    <xf numFmtId="164" fontId="2" fillId="3" borderId="3" xfId="1" applyNumberFormat="1" applyFont="1" applyFill="1" applyBorder="1" applyAlignment="1">
      <alignment horizontal="center"/>
    </xf>
    <xf numFmtId="164" fontId="2" fillId="0" borderId="4" xfId="1" applyNumberFormat="1" applyFont="1" applyBorder="1" applyAlignment="1" applyProtection="1">
      <alignment horizontal="center"/>
      <protection locked="0"/>
    </xf>
    <xf numFmtId="164" fontId="2" fillId="3" borderId="6" xfId="1" applyNumberFormat="1" applyFont="1" applyFill="1" applyBorder="1" applyAlignment="1">
      <alignment horizontal="center"/>
    </xf>
    <xf numFmtId="164" fontId="3" fillId="2" borderId="9" xfId="1" applyNumberFormat="1" applyFont="1" applyFill="1" applyBorder="1" applyAlignment="1">
      <alignment horizontal="center"/>
    </xf>
    <xf numFmtId="1" fontId="2" fillId="3" borderId="3" xfId="1" applyNumberFormat="1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 vertical="center"/>
    </xf>
    <xf numFmtId="165" fontId="2" fillId="0" borderId="3" xfId="0" applyNumberFormat="1" applyFont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>
      <alignment horizontal="center" vertical="center"/>
    </xf>
    <xf numFmtId="165" fontId="3" fillId="2" borderId="8" xfId="0" applyNumberFormat="1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/>
    </xf>
    <xf numFmtId="1" fontId="3" fillId="2" borderId="8" xfId="1" applyNumberFormat="1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 vertical="center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166" fontId="3" fillId="6" borderId="3" xfId="0" applyNumberFormat="1" applyFont="1" applyFill="1" applyBorder="1" applyAlignment="1" applyProtection="1">
      <alignment horizontal="center"/>
      <protection locked="0"/>
    </xf>
    <xf numFmtId="166" fontId="3" fillId="6" borderId="4" xfId="0" applyNumberFormat="1" applyFont="1" applyFill="1" applyBorder="1" applyAlignment="1" applyProtection="1">
      <alignment horizontal="center"/>
      <protection locked="0"/>
    </xf>
    <xf numFmtId="17" fontId="6" fillId="0" borderId="0" xfId="0" applyNumberFormat="1" applyFont="1"/>
    <xf numFmtId="0" fontId="5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64" fontId="2" fillId="5" borderId="0" xfId="1" applyNumberFormat="1" applyFont="1" applyFill="1" applyBorder="1" applyAlignment="1" applyProtection="1">
      <alignment horizontal="center"/>
    </xf>
    <xf numFmtId="164" fontId="3" fillId="5" borderId="0" xfId="1" applyNumberFormat="1" applyFont="1" applyFill="1" applyBorder="1" applyAlignment="1" applyProtection="1">
      <alignment horizontal="center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2" fillId="5" borderId="0" xfId="0" applyFont="1" applyFill="1" applyAlignment="1">
      <alignment horizontal="center" vertical="center"/>
    </xf>
    <xf numFmtId="2" fontId="2" fillId="5" borderId="0" xfId="0" applyNumberFormat="1" applyFont="1" applyFill="1" applyAlignment="1">
      <alignment horizontal="center" vertical="center"/>
    </xf>
    <xf numFmtId="2" fontId="2" fillId="3" borderId="15" xfId="0" applyNumberFormat="1" applyFont="1" applyFill="1" applyBorder="1" applyAlignment="1">
      <alignment horizontal="center" vertical="center"/>
    </xf>
    <xf numFmtId="2" fontId="2" fillId="3" borderId="2" xfId="0" applyNumberFormat="1" applyFont="1" applyFill="1" applyBorder="1" applyAlignment="1">
      <alignment horizontal="center" vertical="center"/>
    </xf>
    <xf numFmtId="17" fontId="6" fillId="0" borderId="0" xfId="0" applyNumberFormat="1" applyFont="1" applyAlignment="1">
      <alignment horizontal="left"/>
    </xf>
    <xf numFmtId="0" fontId="2" fillId="3" borderId="30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164" fontId="2" fillId="0" borderId="2" xfId="1" applyNumberFormat="1" applyFont="1" applyBorder="1" applyAlignment="1" applyProtection="1">
      <alignment horizontal="center"/>
      <protection locked="0"/>
    </xf>
    <xf numFmtId="164" fontId="2" fillId="8" borderId="5" xfId="1" applyNumberFormat="1" applyFont="1" applyFill="1" applyBorder="1" applyAlignment="1" applyProtection="1">
      <alignment horizontal="center"/>
    </xf>
    <xf numFmtId="164" fontId="2" fillId="8" borderId="1" xfId="1" applyNumberFormat="1" applyFont="1" applyFill="1" applyBorder="1" applyAlignment="1" applyProtection="1">
      <alignment horizontal="center"/>
    </xf>
    <xf numFmtId="164" fontId="2" fillId="8" borderId="6" xfId="1" applyNumberFormat="1" applyFont="1" applyFill="1" applyBorder="1" applyAlignment="1" applyProtection="1">
      <alignment horizontal="center"/>
    </xf>
    <xf numFmtId="164" fontId="2" fillId="3" borderId="7" xfId="1" applyNumberFormat="1" applyFont="1" applyFill="1" applyBorder="1" applyAlignment="1" applyProtection="1">
      <alignment horizontal="center"/>
    </xf>
    <xf numFmtId="164" fontId="2" fillId="3" borderId="16" xfId="1" applyNumberFormat="1" applyFont="1" applyFill="1" applyBorder="1" applyAlignment="1" applyProtection="1">
      <alignment horizontal="center"/>
    </xf>
    <xf numFmtId="0" fontId="2" fillId="6" borderId="0" xfId="0" applyFont="1" applyFill="1"/>
    <xf numFmtId="2" fontId="3" fillId="6" borderId="1" xfId="0" applyNumberFormat="1" applyFont="1" applyFill="1" applyBorder="1" applyAlignment="1" applyProtection="1">
      <alignment horizontal="center"/>
      <protection locked="0"/>
    </xf>
    <xf numFmtId="17" fontId="6" fillId="0" borderId="0" xfId="0" applyNumberFormat="1" applyFont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165" fontId="2" fillId="0" borderId="4" xfId="0" applyNumberFormat="1" applyFont="1" applyBorder="1" applyAlignment="1" applyProtection="1">
      <alignment horizontal="center" vertical="center"/>
      <protection locked="0"/>
    </xf>
    <xf numFmtId="165" fontId="3" fillId="2" borderId="9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8" borderId="5" xfId="1" applyNumberFormat="1" applyFont="1" applyFill="1" applyBorder="1" applyAlignment="1" applyProtection="1">
      <alignment horizontal="center" vertical="center"/>
    </xf>
    <xf numFmtId="2" fontId="2" fillId="0" borderId="0" xfId="0" applyNumberFormat="1" applyFont="1"/>
    <xf numFmtId="2" fontId="2" fillId="2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5" fontId="2" fillId="9" borderId="1" xfId="0" applyNumberFormat="1" applyFont="1" applyFill="1" applyBorder="1" applyAlignment="1">
      <alignment horizontal="center"/>
    </xf>
    <xf numFmtId="2" fontId="2" fillId="9" borderId="1" xfId="0" applyNumberFormat="1" applyFont="1" applyFill="1" applyBorder="1" applyAlignment="1">
      <alignment horizontal="center"/>
    </xf>
    <xf numFmtId="2" fontId="2" fillId="9" borderId="1" xfId="0" applyNumberFormat="1" applyFont="1" applyFill="1" applyBorder="1"/>
    <xf numFmtId="1" fontId="3" fillId="2" borderId="42" xfId="1" applyNumberFormat="1" applyFont="1" applyFill="1" applyBorder="1" applyAlignment="1">
      <alignment horizontal="center"/>
    </xf>
    <xf numFmtId="164" fontId="3" fillId="2" borderId="43" xfId="1" applyNumberFormat="1" applyFont="1" applyFill="1" applyBorder="1" applyAlignment="1">
      <alignment horizontal="center"/>
    </xf>
    <xf numFmtId="164" fontId="2" fillId="2" borderId="44" xfId="0" applyNumberFormat="1" applyFont="1" applyFill="1" applyBorder="1"/>
    <xf numFmtId="2" fontId="3" fillId="2" borderId="42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166" fontId="2" fillId="9" borderId="1" xfId="0" applyNumberFormat="1" applyFont="1" applyFill="1" applyBorder="1" applyAlignment="1">
      <alignment horizontal="center"/>
    </xf>
    <xf numFmtId="165" fontId="2" fillId="8" borderId="5" xfId="1" applyNumberFormat="1" applyFont="1" applyFill="1" applyBorder="1" applyAlignment="1" applyProtection="1">
      <alignment horizontal="center"/>
    </xf>
    <xf numFmtId="0" fontId="2" fillId="0" borderId="1" xfId="0" applyFont="1" applyBorder="1" applyAlignment="1">
      <alignment horizontal="center" vertical="center"/>
    </xf>
    <xf numFmtId="164" fontId="2" fillId="2" borderId="1" xfId="0" applyNumberFormat="1" applyFont="1" applyFill="1" applyBorder="1"/>
    <xf numFmtId="2" fontId="2" fillId="9" borderId="36" xfId="0" applyNumberFormat="1" applyFont="1" applyFill="1" applyBorder="1" applyAlignment="1">
      <alignment horizontal="center" vertical="center"/>
    </xf>
    <xf numFmtId="165" fontId="2" fillId="9" borderId="1" xfId="0" applyNumberFormat="1" applyFont="1" applyFill="1" applyBorder="1"/>
    <xf numFmtId="167" fontId="2" fillId="8" borderId="5" xfId="1" applyNumberFormat="1" applyFont="1" applyFill="1" applyBorder="1" applyAlignment="1" applyProtection="1">
      <alignment horizontal="center"/>
    </xf>
    <xf numFmtId="0" fontId="2" fillId="3" borderId="7" xfId="0" applyFont="1" applyFill="1" applyBorder="1"/>
    <xf numFmtId="164" fontId="2" fillId="8" borderId="1" xfId="1" applyNumberFormat="1" applyFont="1" applyFill="1" applyBorder="1" applyProtection="1"/>
    <xf numFmtId="164" fontId="2" fillId="0" borderId="3" xfId="1" applyNumberFormat="1" applyFont="1" applyBorder="1" applyProtection="1">
      <protection locked="0"/>
    </xf>
    <xf numFmtId="164" fontId="2" fillId="0" borderId="4" xfId="1" applyNumberFormat="1" applyFont="1" applyBorder="1" applyProtection="1">
      <protection locked="0"/>
    </xf>
    <xf numFmtId="164" fontId="2" fillId="8" borderId="6" xfId="1" applyNumberFormat="1" applyFont="1" applyFill="1" applyBorder="1" applyProtection="1"/>
    <xf numFmtId="164" fontId="2" fillId="3" borderId="8" xfId="1" applyNumberFormat="1" applyFont="1" applyFill="1" applyBorder="1" applyAlignment="1" applyProtection="1">
      <alignment horizontal="center"/>
    </xf>
    <xf numFmtId="164" fontId="2" fillId="3" borderId="9" xfId="1" applyNumberFormat="1" applyFont="1" applyFill="1" applyBorder="1" applyAlignment="1" applyProtection="1">
      <alignment horizontal="center"/>
    </xf>
    <xf numFmtId="0" fontId="2" fillId="3" borderId="2" xfId="0" applyFont="1" applyFill="1" applyBorder="1"/>
    <xf numFmtId="0" fontId="2" fillId="3" borderId="5" xfId="0" applyFont="1" applyFill="1" applyBorder="1"/>
    <xf numFmtId="0" fontId="2" fillId="3" borderId="47" xfId="0" applyFont="1" applyFill="1" applyBorder="1"/>
    <xf numFmtId="0" fontId="2" fillId="3" borderId="42" xfId="0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167" fontId="2" fillId="8" borderId="5" xfId="1" applyNumberFormat="1" applyFont="1" applyFill="1" applyBorder="1" applyAlignment="1" applyProtection="1">
      <alignment horizontal="center" vertical="center"/>
    </xf>
    <xf numFmtId="164" fontId="2" fillId="8" borderId="5" xfId="1" applyNumberFormat="1" applyFont="1" applyFill="1" applyBorder="1" applyAlignment="1" applyProtection="1">
      <alignment horizontal="center" vertical="center"/>
    </xf>
    <xf numFmtId="166" fontId="3" fillId="6" borderId="9" xfId="0" applyNumberFormat="1" applyFont="1" applyFill="1" applyBorder="1" applyAlignment="1" applyProtection="1">
      <alignment horizontal="center"/>
      <protection locked="0"/>
    </xf>
    <xf numFmtId="166" fontId="3" fillId="6" borderId="9" xfId="0" applyNumberFormat="1" applyFont="1" applyFill="1" applyBorder="1" applyAlignment="1" applyProtection="1">
      <alignment horizontal="left" indent="1"/>
      <protection locked="0"/>
    </xf>
    <xf numFmtId="164" fontId="2" fillId="8" borderId="5" xfId="1" applyNumberFormat="1" applyFont="1" applyFill="1" applyBorder="1" applyAlignment="1" applyProtection="1">
      <alignment horizontal="center" vertical="center"/>
      <protection locked="0"/>
    </xf>
    <xf numFmtId="164" fontId="2" fillId="8" borderId="5" xfId="1" applyNumberFormat="1" applyFont="1" applyFill="1" applyBorder="1" applyAlignment="1" applyProtection="1">
      <alignment horizontal="center"/>
      <protection locked="0"/>
    </xf>
    <xf numFmtId="165" fontId="2" fillId="8" borderId="5" xfId="1" applyNumberFormat="1" applyFont="1" applyFill="1" applyBorder="1" applyAlignment="1" applyProtection="1">
      <alignment horizontal="center" vertical="center"/>
      <protection locked="0"/>
    </xf>
    <xf numFmtId="0" fontId="7" fillId="5" borderId="0" xfId="0" applyFont="1" applyFill="1"/>
    <xf numFmtId="0" fontId="5" fillId="5" borderId="0" xfId="0" applyFont="1" applyFill="1" applyAlignment="1">
      <alignment vertical="center" wrapText="1"/>
    </xf>
    <xf numFmtId="2" fontId="2" fillId="11" borderId="0" xfId="0" applyNumberFormat="1" applyFont="1" applyFill="1"/>
    <xf numFmtId="2" fontId="2" fillId="2" borderId="44" xfId="0" applyNumberFormat="1" applyFont="1" applyFill="1" applyBorder="1"/>
    <xf numFmtId="2" fontId="2" fillId="9" borderId="44" xfId="0" applyNumberFormat="1" applyFont="1" applyFill="1" applyBorder="1"/>
    <xf numFmtId="0" fontId="2" fillId="5" borderId="56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 vertical="center"/>
    </xf>
    <xf numFmtId="0" fontId="2" fillId="12" borderId="0" xfId="0" applyFont="1" applyFill="1"/>
    <xf numFmtId="0" fontId="2" fillId="13" borderId="0" xfId="0" applyFont="1" applyFill="1"/>
    <xf numFmtId="0" fontId="2" fillId="0" borderId="44" xfId="0" applyFont="1" applyBorder="1" applyAlignment="1">
      <alignment horizontal="center"/>
    </xf>
    <xf numFmtId="0" fontId="2" fillId="5" borderId="44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 vertical="center"/>
    </xf>
    <xf numFmtId="0" fontId="7" fillId="10" borderId="51" xfId="0" applyFont="1" applyFill="1" applyBorder="1" applyAlignment="1">
      <alignment horizontal="center"/>
    </xf>
    <xf numFmtId="0" fontId="7" fillId="10" borderId="52" xfId="0" applyFont="1" applyFill="1" applyBorder="1" applyAlignment="1">
      <alignment horizontal="center"/>
    </xf>
    <xf numFmtId="0" fontId="7" fillId="10" borderId="53" xfId="0" applyFont="1" applyFill="1" applyBorder="1" applyAlignment="1">
      <alignment horizontal="center"/>
    </xf>
    <xf numFmtId="0" fontId="8" fillId="2" borderId="48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8" fillId="2" borderId="5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166" fontId="2" fillId="9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2" borderId="44" xfId="0" applyNumberFormat="1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6" xfId="0" applyNumberFormat="1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2" fontId="3" fillId="2" borderId="32" xfId="0" applyNumberFormat="1" applyFont="1" applyFill="1" applyBorder="1" applyAlignment="1">
      <alignment horizontal="center" vertical="center"/>
    </xf>
    <xf numFmtId="2" fontId="3" fillId="2" borderId="33" xfId="0" applyNumberFormat="1" applyFont="1" applyFill="1" applyBorder="1" applyAlignment="1">
      <alignment horizontal="center" vertical="center"/>
    </xf>
    <xf numFmtId="2" fontId="3" fillId="2" borderId="30" xfId="0" applyNumberFormat="1" applyFont="1" applyFill="1" applyBorder="1" applyAlignment="1">
      <alignment horizontal="center" vertical="center"/>
    </xf>
    <xf numFmtId="2" fontId="3" fillId="2" borderId="3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7" fontId="6" fillId="0" borderId="34" xfId="0" applyNumberFormat="1" applyFont="1" applyBorder="1" applyAlignment="1">
      <alignment horizontal="left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164" fontId="4" fillId="2" borderId="1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8" xfId="1" applyNumberFormat="1" applyFont="1" applyFill="1" applyBorder="1" applyAlignment="1">
      <alignment horizontal="center" vertical="center"/>
    </xf>
    <xf numFmtId="2" fontId="3" fillId="7" borderId="19" xfId="1" applyNumberFormat="1" applyFont="1" applyFill="1" applyBorder="1" applyAlignment="1" applyProtection="1">
      <alignment horizontal="center" vertical="center"/>
      <protection locked="0"/>
    </xf>
    <xf numFmtId="2" fontId="3" fillId="7" borderId="20" xfId="1" applyNumberFormat="1" applyFont="1" applyFill="1" applyBorder="1" applyAlignment="1" applyProtection="1">
      <alignment horizontal="center" vertical="center"/>
      <protection locked="0"/>
    </xf>
    <xf numFmtId="2" fontId="3" fillId="7" borderId="21" xfId="1" applyNumberFormat="1" applyFont="1" applyFill="1" applyBorder="1" applyAlignment="1" applyProtection="1">
      <alignment horizontal="center" vertical="center"/>
      <protection locked="0"/>
    </xf>
    <xf numFmtId="2" fontId="3" fillId="6" borderId="19" xfId="1" applyNumberFormat="1" applyFont="1" applyFill="1" applyBorder="1" applyAlignment="1" applyProtection="1">
      <alignment horizontal="center" vertical="center"/>
      <protection locked="0"/>
    </xf>
    <xf numFmtId="2" fontId="3" fillId="6" borderId="20" xfId="1" applyNumberFormat="1" applyFont="1" applyFill="1" applyBorder="1" applyAlignment="1" applyProtection="1">
      <alignment horizontal="center" vertical="center"/>
      <protection locked="0"/>
    </xf>
    <xf numFmtId="2" fontId="3" fillId="6" borderId="21" xfId="1" applyNumberFormat="1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164" fontId="4" fillId="2" borderId="22" xfId="1" applyNumberFormat="1" applyFont="1" applyFill="1" applyBorder="1" applyAlignment="1">
      <alignment horizontal="center" vertical="center"/>
    </xf>
    <xf numFmtId="164" fontId="4" fillId="2" borderId="23" xfId="1" applyNumberFormat="1" applyFont="1" applyFill="1" applyBorder="1" applyAlignment="1">
      <alignment horizontal="center" vertical="center"/>
    </xf>
    <xf numFmtId="164" fontId="4" fillId="2" borderId="24" xfId="1" applyNumberFormat="1" applyFont="1" applyFill="1" applyBorder="1" applyAlignment="1">
      <alignment horizontal="center" vertical="center"/>
    </xf>
    <xf numFmtId="164" fontId="4" fillId="2" borderId="25" xfId="1" applyNumberFormat="1" applyFont="1" applyFill="1" applyBorder="1" applyAlignment="1">
      <alignment horizontal="center" vertical="center"/>
    </xf>
    <xf numFmtId="164" fontId="4" fillId="2" borderId="26" xfId="1" applyNumberFormat="1" applyFont="1" applyFill="1" applyBorder="1" applyAlignment="1">
      <alignment horizontal="center" vertical="center"/>
    </xf>
    <xf numFmtId="164" fontId="4" fillId="2" borderId="27" xfId="1" applyNumberFormat="1" applyFont="1" applyFill="1" applyBorder="1" applyAlignment="1">
      <alignment horizontal="center" vertical="center"/>
    </xf>
    <xf numFmtId="2" fontId="3" fillId="2" borderId="45" xfId="0" applyNumberFormat="1" applyFont="1" applyFill="1" applyBorder="1" applyAlignment="1">
      <alignment horizontal="center" vertical="center"/>
    </xf>
    <xf numFmtId="2" fontId="3" fillId="2" borderId="46" xfId="0" applyNumberFormat="1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4" fillId="4" borderId="54" xfId="0" applyFont="1" applyFill="1" applyBorder="1" applyAlignment="1">
      <alignment horizontal="center" vertical="center"/>
    </xf>
    <xf numFmtId="0" fontId="4" fillId="4" borderId="55" xfId="0" applyFont="1" applyFill="1" applyBorder="1" applyAlignment="1">
      <alignment horizontal="center" vertical="center"/>
    </xf>
    <xf numFmtId="0" fontId="4" fillId="4" borderId="51" xfId="0" applyFont="1" applyFill="1" applyBorder="1" applyAlignment="1">
      <alignment horizontal="center" vertical="center"/>
    </xf>
    <xf numFmtId="0" fontId="4" fillId="4" borderId="53" xfId="0" applyFont="1" applyFill="1" applyBorder="1" applyAlignment="1">
      <alignment horizontal="center" vertical="center"/>
    </xf>
    <xf numFmtId="0" fontId="2" fillId="0" borderId="44" xfId="0" applyFont="1" applyBorder="1" applyAlignment="1">
      <alignment horizontal="center"/>
    </xf>
    <xf numFmtId="2" fontId="2" fillId="2" borderId="32" xfId="0" applyNumberFormat="1" applyFont="1" applyFill="1" applyBorder="1" applyAlignment="1">
      <alignment horizontal="center"/>
    </xf>
    <xf numFmtId="2" fontId="2" fillId="2" borderId="36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, 2023"/>
    </sheetNames>
    <sheetDataSet>
      <sheetData sheetId="0">
        <row r="120">
          <cell r="C120">
            <v>375694000</v>
          </cell>
          <cell r="D120">
            <v>3314300</v>
          </cell>
          <cell r="E120">
            <v>8360030</v>
          </cell>
          <cell r="F120">
            <v>13453400</v>
          </cell>
          <cell r="G120">
            <v>493148000</v>
          </cell>
          <cell r="H120">
            <v>4427270</v>
          </cell>
          <cell r="I120">
            <v>12097100</v>
          </cell>
          <cell r="J120">
            <v>19011700</v>
          </cell>
          <cell r="R120">
            <v>173385300</v>
          </cell>
          <cell r="X120">
            <v>4971.1000000000004</v>
          </cell>
          <cell r="Y120">
            <v>6588.7</v>
          </cell>
          <cell r="Z120">
            <v>64.599999999999994</v>
          </cell>
          <cell r="AA120">
            <v>85.5</v>
          </cell>
          <cell r="AB120">
            <v>5210.6000000000004</v>
          </cell>
          <cell r="AC120">
            <v>6899.9</v>
          </cell>
          <cell r="AD120">
            <v>112.5</v>
          </cell>
          <cell r="AE120">
            <v>16.399999999999999</v>
          </cell>
          <cell r="AX120">
            <v>701687000</v>
          </cell>
          <cell r="AY120">
            <v>547992600</v>
          </cell>
          <cell r="AZ120">
            <v>182352000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309-4928-4CDA-B761-C2CE7551F28A}">
  <dimension ref="A1:M34"/>
  <sheetViews>
    <sheetView workbookViewId="0">
      <selection activeCell="I76" sqref="I76"/>
    </sheetView>
  </sheetViews>
  <sheetFormatPr defaultRowHeight="15" x14ac:dyDescent="0.25"/>
  <sheetData>
    <row r="1" spans="1:13" ht="61.5" thickBot="1" x14ac:dyDescent="0.85">
      <c r="A1" s="141" t="s">
        <v>73</v>
      </c>
      <c r="B1" s="142"/>
      <c r="C1" s="142"/>
      <c r="D1" s="142"/>
      <c r="E1" s="142"/>
      <c r="F1" s="142"/>
      <c r="G1" s="142"/>
      <c r="H1" s="142"/>
      <c r="I1" s="143"/>
      <c r="J1" s="129"/>
      <c r="K1" s="129"/>
      <c r="L1" s="1"/>
      <c r="M1" s="1"/>
    </row>
    <row r="2" spans="1:13" ht="20.25" customHeight="1" x14ac:dyDescent="0.3">
      <c r="A2" s="144" t="s">
        <v>74</v>
      </c>
      <c r="B2" s="145"/>
      <c r="C2" s="145"/>
      <c r="D2" s="145"/>
      <c r="E2" s="145"/>
      <c r="F2" s="145"/>
      <c r="G2" s="145"/>
      <c r="H2" s="145"/>
      <c r="I2" s="146"/>
      <c r="J2" s="130"/>
      <c r="K2" s="130"/>
      <c r="L2" s="1"/>
      <c r="M2" s="1"/>
    </row>
    <row r="3" spans="1:13" ht="18.75" customHeight="1" x14ac:dyDescent="0.3">
      <c r="A3" s="144"/>
      <c r="B3" s="145"/>
      <c r="C3" s="145"/>
      <c r="D3" s="145"/>
      <c r="E3" s="145"/>
      <c r="F3" s="145"/>
      <c r="G3" s="145"/>
      <c r="H3" s="145"/>
      <c r="I3" s="146"/>
      <c r="J3" s="130"/>
      <c r="K3" s="130"/>
      <c r="L3" s="1"/>
      <c r="M3" s="1"/>
    </row>
    <row r="4" spans="1:13" ht="19.5" customHeight="1" x14ac:dyDescent="0.3">
      <c r="A4" s="144"/>
      <c r="B4" s="145"/>
      <c r="C4" s="145"/>
      <c r="D4" s="145"/>
      <c r="E4" s="145"/>
      <c r="F4" s="145"/>
      <c r="G4" s="145"/>
      <c r="H4" s="145"/>
      <c r="I4" s="146"/>
      <c r="J4" s="130"/>
      <c r="K4" s="130"/>
      <c r="L4" s="1"/>
      <c r="M4" s="1"/>
    </row>
    <row r="5" spans="1:13" ht="18.75" x14ac:dyDescent="0.3">
      <c r="A5" s="144"/>
      <c r="B5" s="145"/>
      <c r="C5" s="145"/>
      <c r="D5" s="145"/>
      <c r="E5" s="145"/>
      <c r="F5" s="145"/>
      <c r="G5" s="145"/>
      <c r="H5" s="145"/>
      <c r="I5" s="146"/>
      <c r="J5" s="13"/>
      <c r="K5" s="13"/>
      <c r="L5" s="1"/>
      <c r="M5" s="1"/>
    </row>
    <row r="6" spans="1:13" ht="18.75" x14ac:dyDescent="0.3">
      <c r="A6" s="144"/>
      <c r="B6" s="145"/>
      <c r="C6" s="145"/>
      <c r="D6" s="145"/>
      <c r="E6" s="145"/>
      <c r="F6" s="145"/>
      <c r="G6" s="145"/>
      <c r="H6" s="145"/>
      <c r="I6" s="146"/>
      <c r="J6" s="1"/>
      <c r="K6" s="1"/>
      <c r="L6" s="1"/>
      <c r="M6" s="1"/>
    </row>
    <row r="7" spans="1:13" ht="18.75" x14ac:dyDescent="0.3">
      <c r="A7" s="144"/>
      <c r="B7" s="145"/>
      <c r="C7" s="145"/>
      <c r="D7" s="145"/>
      <c r="E7" s="145"/>
      <c r="F7" s="145"/>
      <c r="G7" s="145"/>
      <c r="H7" s="145"/>
      <c r="I7" s="146"/>
      <c r="J7" s="1"/>
      <c r="K7" s="1"/>
      <c r="L7" s="1"/>
      <c r="M7" s="1"/>
    </row>
    <row r="8" spans="1:13" ht="18.75" x14ac:dyDescent="0.3">
      <c r="A8" s="144"/>
      <c r="B8" s="145"/>
      <c r="C8" s="145"/>
      <c r="D8" s="145"/>
      <c r="E8" s="145"/>
      <c r="F8" s="145"/>
      <c r="G8" s="145"/>
      <c r="H8" s="145"/>
      <c r="I8" s="146"/>
      <c r="J8" s="1"/>
      <c r="K8" s="1"/>
      <c r="L8" s="1"/>
      <c r="M8" s="1"/>
    </row>
    <row r="9" spans="1:13" ht="18.75" x14ac:dyDescent="0.3">
      <c r="A9" s="144"/>
      <c r="B9" s="145"/>
      <c r="C9" s="145"/>
      <c r="D9" s="145"/>
      <c r="E9" s="145"/>
      <c r="F9" s="145"/>
      <c r="G9" s="145"/>
      <c r="H9" s="145"/>
      <c r="I9" s="146"/>
      <c r="J9" s="1"/>
      <c r="K9" s="1"/>
      <c r="L9" s="1"/>
      <c r="M9" s="1"/>
    </row>
    <row r="10" spans="1:13" ht="18.75" x14ac:dyDescent="0.3">
      <c r="A10" s="144"/>
      <c r="B10" s="145"/>
      <c r="C10" s="145"/>
      <c r="D10" s="145"/>
      <c r="E10" s="145"/>
      <c r="F10" s="145"/>
      <c r="G10" s="145"/>
      <c r="H10" s="145"/>
      <c r="I10" s="146"/>
      <c r="J10" s="1"/>
      <c r="K10" s="1"/>
      <c r="L10" s="1"/>
      <c r="M10" s="1"/>
    </row>
    <row r="11" spans="1:13" ht="18.75" x14ac:dyDescent="0.3">
      <c r="A11" s="144"/>
      <c r="B11" s="145"/>
      <c r="C11" s="145"/>
      <c r="D11" s="145"/>
      <c r="E11" s="145"/>
      <c r="F11" s="145"/>
      <c r="G11" s="145"/>
      <c r="H11" s="145"/>
      <c r="I11" s="146"/>
      <c r="J11" s="1"/>
      <c r="K11" s="1"/>
      <c r="L11" s="1"/>
      <c r="M11" s="1"/>
    </row>
    <row r="12" spans="1:13" ht="18.75" x14ac:dyDescent="0.3">
      <c r="A12" s="144"/>
      <c r="B12" s="145"/>
      <c r="C12" s="145"/>
      <c r="D12" s="145"/>
      <c r="E12" s="145"/>
      <c r="F12" s="145"/>
      <c r="G12" s="145"/>
      <c r="H12" s="145"/>
      <c r="I12" s="146"/>
      <c r="J12" s="1"/>
      <c r="K12" s="1"/>
      <c r="L12" s="1"/>
      <c r="M12" s="1"/>
    </row>
    <row r="13" spans="1:13" ht="18.75" x14ac:dyDescent="0.3">
      <c r="A13" s="144"/>
      <c r="B13" s="145"/>
      <c r="C13" s="145"/>
      <c r="D13" s="145"/>
      <c r="E13" s="145"/>
      <c r="F13" s="145"/>
      <c r="G13" s="145"/>
      <c r="H13" s="145"/>
      <c r="I13" s="146"/>
      <c r="J13" s="1"/>
      <c r="K13" s="1"/>
      <c r="L13" s="1"/>
      <c r="M13" s="1"/>
    </row>
    <row r="14" spans="1:13" ht="18.75" x14ac:dyDescent="0.3">
      <c r="A14" s="144"/>
      <c r="B14" s="145"/>
      <c r="C14" s="145"/>
      <c r="D14" s="145"/>
      <c r="E14" s="145"/>
      <c r="F14" s="145"/>
      <c r="G14" s="145"/>
      <c r="H14" s="145"/>
      <c r="I14" s="146"/>
      <c r="J14" s="1"/>
      <c r="K14" s="1"/>
      <c r="L14" s="1"/>
      <c r="M14" s="1"/>
    </row>
    <row r="15" spans="1:13" ht="18.75" x14ac:dyDescent="0.3">
      <c r="A15" s="144"/>
      <c r="B15" s="145"/>
      <c r="C15" s="145"/>
      <c r="D15" s="145"/>
      <c r="E15" s="145"/>
      <c r="F15" s="145"/>
      <c r="G15" s="145"/>
      <c r="H15" s="145"/>
      <c r="I15" s="146"/>
      <c r="J15" s="1"/>
      <c r="K15" s="1"/>
      <c r="L15" s="1"/>
      <c r="M15" s="1"/>
    </row>
    <row r="16" spans="1:13" ht="18.75" x14ac:dyDescent="0.3">
      <c r="A16" s="144"/>
      <c r="B16" s="145"/>
      <c r="C16" s="145"/>
      <c r="D16" s="145"/>
      <c r="E16" s="145"/>
      <c r="F16" s="145"/>
      <c r="G16" s="145"/>
      <c r="H16" s="145"/>
      <c r="I16" s="146"/>
      <c r="J16" s="1"/>
      <c r="K16" s="1"/>
      <c r="L16" s="1"/>
      <c r="M16" s="1"/>
    </row>
    <row r="17" spans="1:13" ht="18.75" x14ac:dyDescent="0.3">
      <c r="A17" s="144"/>
      <c r="B17" s="145"/>
      <c r="C17" s="145"/>
      <c r="D17" s="145"/>
      <c r="E17" s="145"/>
      <c r="F17" s="145"/>
      <c r="G17" s="145"/>
      <c r="H17" s="145"/>
      <c r="I17" s="146"/>
      <c r="J17" s="1"/>
      <c r="K17" s="1"/>
      <c r="L17" s="1"/>
      <c r="M17" s="1"/>
    </row>
    <row r="18" spans="1:13" ht="19.5" thickBot="1" x14ac:dyDescent="0.35">
      <c r="A18" s="147"/>
      <c r="B18" s="148"/>
      <c r="C18" s="148"/>
      <c r="D18" s="148"/>
      <c r="E18" s="148"/>
      <c r="F18" s="148"/>
      <c r="G18" s="148"/>
      <c r="H18" s="148"/>
      <c r="I18" s="149"/>
      <c r="J18" s="1"/>
      <c r="K18" s="1"/>
      <c r="L18" s="1"/>
      <c r="M18" s="1"/>
    </row>
    <row r="19" spans="1:13" ht="18.7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8.7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8.75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8.75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ht="18.75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18.75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18.75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ht="18.75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ht="18.75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ht="18.75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ht="18.75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ht="18.75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ht="18.75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ht="18.75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ht="18.75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ht="18.75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</sheetData>
  <sheetProtection algorithmName="SHA-512" hashValue="uFbsg0D2OST2vGNrd60pAMRFgB3/C7mFUGtKdCV8qnDCKZvuwbMPV37X8v36nftkAwTlNkaFERw8XmGosEHwZQ==" saltValue="vV29suf4WLcxH4lZOj/eTw==" spinCount="100000" sheet="1" objects="1" scenarios="1" selectLockedCells="1" selectUnlockedCells="1"/>
  <mergeCells count="2">
    <mergeCell ref="A1:I1"/>
    <mergeCell ref="A2:I18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0E69C-B91C-445F-A3AA-400892396B61}">
  <dimension ref="A1:CD585"/>
  <sheetViews>
    <sheetView zoomScaleNormal="100"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16" sqref="I1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2" width="8.7109375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4" max="34" width="9.7109375" bestFit="1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77" t="s">
        <v>80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216" t="s">
        <v>56</v>
      </c>
      <c r="V2" s="217"/>
      <c r="W2" s="178" t="s">
        <v>10</v>
      </c>
      <c r="X2" s="179"/>
      <c r="Y2" s="179"/>
      <c r="Z2" s="179"/>
      <c r="AA2" s="179"/>
      <c r="AB2" s="179"/>
      <c r="AC2" s="179"/>
      <c r="AD2" s="179"/>
      <c r="AE2" s="181"/>
      <c r="AF2" s="1"/>
      <c r="AG2" s="150" t="s">
        <v>27</v>
      </c>
      <c r="AH2" s="151"/>
      <c r="AI2" s="151"/>
      <c r="AJ2" s="151"/>
      <c r="AK2" s="151"/>
      <c r="AL2" s="152"/>
      <c r="AM2" s="59"/>
      <c r="AN2" s="150" t="s">
        <v>31</v>
      </c>
      <c r="AO2" s="151"/>
      <c r="AP2" s="152"/>
      <c r="AQ2" s="1"/>
      <c r="AR2" s="150" t="s">
        <v>30</v>
      </c>
      <c r="AS2" s="151"/>
      <c r="AT2" s="151"/>
      <c r="AU2" s="152"/>
      <c r="AV2" s="1"/>
      <c r="AW2" s="150" t="s">
        <v>72</v>
      </c>
      <c r="AX2" s="151"/>
      <c r="AY2" s="151"/>
      <c r="AZ2" s="152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140" t="s">
        <v>90</v>
      </c>
      <c r="V3" s="140" t="s">
        <v>89</v>
      </c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76" t="s">
        <v>0</v>
      </c>
      <c r="AS3" s="174"/>
      <c r="AT3" s="174" t="s">
        <v>1</v>
      </c>
      <c r="AU3" s="17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82">
        <v>1</v>
      </c>
      <c r="B4" s="67" t="s">
        <v>45</v>
      </c>
      <c r="C4" s="72"/>
      <c r="D4" s="37"/>
      <c r="E4" s="37"/>
      <c r="F4" s="39"/>
      <c r="G4" s="72"/>
      <c r="H4" s="37"/>
      <c r="I4" s="37"/>
      <c r="J4" s="39"/>
      <c r="K4" s="185">
        <f>C6+G6</f>
        <v>0</v>
      </c>
      <c r="L4" s="186"/>
      <c r="M4" s="191">
        <f>D6+E6+F6+H6+I6+J6</f>
        <v>0</v>
      </c>
      <c r="N4" s="186"/>
      <c r="O4" s="191">
        <f>M4+K4</f>
        <v>0</v>
      </c>
      <c r="P4" s="186"/>
      <c r="Q4" s="38" t="s">
        <v>6</v>
      </c>
      <c r="R4" s="39"/>
      <c r="S4" s="57"/>
      <c r="T4" s="195"/>
      <c r="U4" s="198"/>
      <c r="V4" s="198"/>
      <c r="W4" s="85" t="s">
        <v>6</v>
      </c>
      <c r="X4" s="44"/>
      <c r="Y4" s="44"/>
      <c r="Z4" s="44"/>
      <c r="AA4" s="44"/>
      <c r="AB4" s="44"/>
      <c r="AC4" s="44"/>
      <c r="AD4" s="44"/>
      <c r="AE4" s="82"/>
      <c r="AF4" s="7"/>
      <c r="AG4" s="17" t="s">
        <v>29</v>
      </c>
      <c r="AH4" s="18"/>
      <c r="AI4" s="18"/>
      <c r="AJ4" s="18"/>
      <c r="AK4" s="18"/>
      <c r="AL4" s="19"/>
      <c r="AM4" s="62"/>
      <c r="AN4" s="63" t="s">
        <v>40</v>
      </c>
      <c r="AO4" s="25"/>
      <c r="AP4" s="21"/>
      <c r="AQ4" s="7"/>
      <c r="AR4" s="31" t="s">
        <v>37</v>
      </c>
      <c r="AS4" s="50"/>
      <c r="AT4" s="32" t="s">
        <v>38</v>
      </c>
      <c r="AU4" s="53"/>
      <c r="AV4" s="1"/>
      <c r="AW4" s="117" t="s">
        <v>45</v>
      </c>
      <c r="AX4" s="112"/>
      <c r="AY4" s="112"/>
      <c r="AZ4" s="113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83"/>
      <c r="B5" s="68" t="s">
        <v>44</v>
      </c>
      <c r="C5" s="73">
        <f>'Aug, 2023'!C124</f>
        <v>0</v>
      </c>
      <c r="D5" s="73">
        <f>'Aug, 2023'!D124</f>
        <v>0</v>
      </c>
      <c r="E5" s="73">
        <f>'Aug, 2023'!E124</f>
        <v>0</v>
      </c>
      <c r="F5" s="73">
        <f>'Aug, 2023'!F124</f>
        <v>0</v>
      </c>
      <c r="G5" s="73">
        <f>'Aug, 2023'!G124</f>
        <v>0</v>
      </c>
      <c r="H5" s="73">
        <f>'Aug, 2023'!H124</f>
        <v>0</v>
      </c>
      <c r="I5" s="73">
        <f>'Aug, 2023'!I124</f>
        <v>0</v>
      </c>
      <c r="J5" s="73">
        <f>'Aug, 2023'!J124</f>
        <v>0</v>
      </c>
      <c r="K5" s="187"/>
      <c r="L5" s="188"/>
      <c r="M5" s="188"/>
      <c r="N5" s="188"/>
      <c r="O5" s="188"/>
      <c r="P5" s="188"/>
      <c r="Q5" s="9" t="s">
        <v>7</v>
      </c>
      <c r="R5" s="73">
        <f>'Aug, 2023'!R124</f>
        <v>0</v>
      </c>
      <c r="S5" s="57"/>
      <c r="T5" s="196"/>
      <c r="U5" s="199"/>
      <c r="V5" s="199"/>
      <c r="W5" s="87" t="s">
        <v>7</v>
      </c>
      <c r="X5" s="73">
        <f>'Aug, 2023'!Y124</f>
        <v>0</v>
      </c>
      <c r="Y5" s="73">
        <f>'Aug, 2023'!Z124</f>
        <v>0</v>
      </c>
      <c r="Z5" s="73">
        <f>'Aug, 2023'!AA124</f>
        <v>0</v>
      </c>
      <c r="AA5" s="73">
        <f>'Aug, 2023'!AB124</f>
        <v>0</v>
      </c>
      <c r="AB5" s="73">
        <f>'Aug, 2023'!AC124</f>
        <v>0</v>
      </c>
      <c r="AC5" s="73">
        <f>'Aug, 2023'!AD124</f>
        <v>0</v>
      </c>
      <c r="AD5" s="73">
        <f>'Aug, 2023'!AE124</f>
        <v>0</v>
      </c>
      <c r="AE5" s="73">
        <f>'Aug, 2023'!AF124</f>
        <v>0</v>
      </c>
      <c r="AF5" s="7"/>
      <c r="AG5" s="87" t="s">
        <v>26</v>
      </c>
      <c r="AH5" s="6">
        <f>(AH4*10.74)</f>
        <v>0</v>
      </c>
      <c r="AI5" s="6">
        <f>(AI4*2.2)</f>
        <v>0</v>
      </c>
      <c r="AJ5" s="6">
        <f>(AJ4*0.25)</f>
        <v>0</v>
      </c>
      <c r="AK5" s="162">
        <f>AK4+AL4</f>
        <v>0</v>
      </c>
      <c r="AL5" s="163"/>
      <c r="AM5" s="10"/>
      <c r="AN5" s="27" t="s">
        <v>41</v>
      </c>
      <c r="AO5" s="26"/>
      <c r="AP5" s="24"/>
      <c r="AQ5" s="7"/>
      <c r="AR5" s="33" t="s">
        <v>36</v>
      </c>
      <c r="AS5" s="11"/>
      <c r="AT5" s="2" t="s">
        <v>39</v>
      </c>
      <c r="AU5" s="36"/>
      <c r="AV5" s="1"/>
      <c r="AW5" s="118" t="s">
        <v>71</v>
      </c>
      <c r="AX5" s="111">
        <f>'Aug, 2023'!AY124</f>
        <v>0</v>
      </c>
      <c r="AY5" s="111">
        <f>'Aug, 2023'!AZ124</f>
        <v>0</v>
      </c>
      <c r="AZ5" s="111">
        <f>'Aug, 2023'!BA124</f>
        <v>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84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0</v>
      </c>
      <c r="S6" s="58"/>
      <c r="T6" s="197"/>
      <c r="U6" s="200"/>
      <c r="V6" s="200"/>
      <c r="W6" s="45" t="s">
        <v>3</v>
      </c>
      <c r="X6" s="46">
        <f>X4-X5</f>
        <v>0</v>
      </c>
      <c r="Y6" s="46">
        <f t="shared" ref="Y6:AE6" si="1">Y4-Y5</f>
        <v>0</v>
      </c>
      <c r="Z6" s="46">
        <f t="shared" si="1"/>
        <v>0</v>
      </c>
      <c r="AA6" s="46">
        <f t="shared" si="1"/>
        <v>0</v>
      </c>
      <c r="AB6" s="46">
        <f t="shared" si="1"/>
        <v>0</v>
      </c>
      <c r="AC6" s="46">
        <f t="shared" si="1"/>
        <v>0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 t="e">
        <f>(AH5)/((K4/1000000)*8.34)</f>
        <v>#DIV/0!</v>
      </c>
      <c r="AI6" s="86" t="e">
        <f>(AI5)/((K4/1000000)*8.34)</f>
        <v>#DIV/0!</v>
      </c>
      <c r="AJ6" s="86" t="e">
        <f>(AJ5)/((K4/1000000)*8.34)</f>
        <v>#DIV/0!</v>
      </c>
      <c r="AK6" s="164" t="e">
        <f>(AK5)/((K4/1000000)*8.34)</f>
        <v>#DIV/0!</v>
      </c>
      <c r="AL6" s="165"/>
      <c r="AM6" s="10"/>
      <c r="AN6" s="1"/>
      <c r="AO6" s="1"/>
      <c r="AP6" s="1"/>
      <c r="AQ6" s="7"/>
      <c r="AR6" s="89" t="s">
        <v>55</v>
      </c>
      <c r="AS6" s="79"/>
      <c r="AT6" s="90" t="s">
        <v>54</v>
      </c>
      <c r="AU6" s="35"/>
      <c r="AV6" s="1"/>
      <c r="AW6" s="110" t="s">
        <v>3</v>
      </c>
      <c r="AX6" s="115">
        <f>AX4-AX5</f>
        <v>0</v>
      </c>
      <c r="AY6" s="115">
        <f>AY4-AY5</f>
        <v>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78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82">
        <v>2</v>
      </c>
      <c r="B8" s="67" t="s">
        <v>45</v>
      </c>
      <c r="C8" s="72"/>
      <c r="D8" s="37"/>
      <c r="E8" s="37"/>
      <c r="F8" s="39"/>
      <c r="G8" s="72"/>
      <c r="H8" s="37"/>
      <c r="I8" s="37"/>
      <c r="J8" s="39"/>
      <c r="K8" s="185">
        <f>C10+G10</f>
        <v>0</v>
      </c>
      <c r="L8" s="186"/>
      <c r="M8" s="191">
        <f>D10+E10+F10+H10+I10+J10</f>
        <v>0</v>
      </c>
      <c r="N8" s="186"/>
      <c r="O8" s="192">
        <f>M8+K8</f>
        <v>0</v>
      </c>
      <c r="P8" s="192"/>
      <c r="Q8" s="42" t="s">
        <v>6</v>
      </c>
      <c r="R8" s="39"/>
      <c r="S8" s="57"/>
      <c r="T8" s="195"/>
      <c r="U8" s="198"/>
      <c r="V8" s="198"/>
      <c r="W8" s="85" t="s">
        <v>6</v>
      </c>
      <c r="X8" s="44"/>
      <c r="Y8" s="44"/>
      <c r="Z8" s="44"/>
      <c r="AA8" s="44"/>
      <c r="AB8" s="44"/>
      <c r="AC8" s="44"/>
      <c r="AD8" s="44"/>
      <c r="AE8" s="82"/>
      <c r="AF8" s="7"/>
      <c r="AG8" s="85" t="s">
        <v>29</v>
      </c>
      <c r="AH8" s="15"/>
      <c r="AI8" s="15"/>
      <c r="AJ8" s="15"/>
      <c r="AK8" s="15"/>
      <c r="AL8" s="16"/>
      <c r="AM8" s="62"/>
      <c r="AN8" s="64" t="s">
        <v>40</v>
      </c>
      <c r="AO8" s="20"/>
      <c r="AP8" s="21"/>
      <c r="AQ8" s="7"/>
      <c r="AR8" s="31" t="s">
        <v>37</v>
      </c>
      <c r="AS8" s="52"/>
      <c r="AT8" s="32" t="s">
        <v>38</v>
      </c>
      <c r="AU8" s="53"/>
      <c r="AV8" s="1"/>
      <c r="AW8" s="117" t="s">
        <v>45</v>
      </c>
      <c r="AX8" s="112"/>
      <c r="AY8" s="112"/>
      <c r="AZ8" s="113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83"/>
      <c r="B9" s="68" t="s">
        <v>44</v>
      </c>
      <c r="C9" s="73">
        <f>C4</f>
        <v>0</v>
      </c>
      <c r="D9" s="74">
        <f t="shared" ref="D9:J9" si="2">D4</f>
        <v>0</v>
      </c>
      <c r="E9" s="74">
        <f t="shared" si="2"/>
        <v>0</v>
      </c>
      <c r="F9" s="75">
        <f t="shared" si="2"/>
        <v>0</v>
      </c>
      <c r="G9" s="73">
        <f t="shared" si="2"/>
        <v>0</v>
      </c>
      <c r="H9" s="74">
        <f t="shared" si="2"/>
        <v>0</v>
      </c>
      <c r="I9" s="74">
        <f t="shared" si="2"/>
        <v>0</v>
      </c>
      <c r="J9" s="75">
        <f t="shared" si="2"/>
        <v>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0</v>
      </c>
      <c r="S9" s="57"/>
      <c r="T9" s="196"/>
      <c r="U9" s="199"/>
      <c r="V9" s="199"/>
      <c r="W9" s="87" t="s">
        <v>7</v>
      </c>
      <c r="X9" s="5">
        <f>X4</f>
        <v>0</v>
      </c>
      <c r="Y9" s="5">
        <f t="shared" ref="Y9:AE9" si="3">Y4</f>
        <v>0</v>
      </c>
      <c r="Z9" s="5">
        <f t="shared" si="3"/>
        <v>0</v>
      </c>
      <c r="AA9" s="5">
        <f t="shared" si="3"/>
        <v>0</v>
      </c>
      <c r="AB9" s="5">
        <f>AB4</f>
        <v>0</v>
      </c>
      <c r="AC9" s="5">
        <f t="shared" si="3"/>
        <v>0</v>
      </c>
      <c r="AD9" s="5">
        <f t="shared" si="3"/>
        <v>0</v>
      </c>
      <c r="AE9" s="81">
        <f t="shared" si="3"/>
        <v>0</v>
      </c>
      <c r="AF9" s="7"/>
      <c r="AG9" s="87" t="s">
        <v>26</v>
      </c>
      <c r="AH9" s="6">
        <f>(AH8*10.74)</f>
        <v>0</v>
      </c>
      <c r="AI9" s="6">
        <f>(AI8*2.2)</f>
        <v>0</v>
      </c>
      <c r="AJ9" s="6">
        <f>(AJ8*0.25)</f>
        <v>0</v>
      </c>
      <c r="AK9" s="162">
        <f>AK8+AL8</f>
        <v>0</v>
      </c>
      <c r="AL9" s="163"/>
      <c r="AM9" s="10"/>
      <c r="AN9" s="22" t="s">
        <v>41</v>
      </c>
      <c r="AO9" s="23"/>
      <c r="AP9" s="24"/>
      <c r="AQ9" s="7"/>
      <c r="AR9" s="33" t="s">
        <v>36</v>
      </c>
      <c r="AS9" s="12"/>
      <c r="AT9" s="2" t="s">
        <v>39</v>
      </c>
      <c r="AU9" s="36"/>
      <c r="AV9" s="1"/>
      <c r="AW9" s="118" t="s">
        <v>71</v>
      </c>
      <c r="AX9" s="111">
        <f>AX4</f>
        <v>0</v>
      </c>
      <c r="AY9" s="111">
        <f t="shared" ref="AY9:AZ9" si="4">AY4</f>
        <v>0</v>
      </c>
      <c r="AZ9" s="114">
        <f t="shared" si="4"/>
        <v>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84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0</v>
      </c>
      <c r="S10" s="58"/>
      <c r="T10" s="197"/>
      <c r="U10" s="200"/>
      <c r="V10" s="200"/>
      <c r="W10" s="45" t="s">
        <v>3</v>
      </c>
      <c r="X10" s="46">
        <f>X8-X9</f>
        <v>0</v>
      </c>
      <c r="Y10" s="46">
        <f t="shared" ref="Y10:AE10" si="6">Y8-Y9</f>
        <v>0</v>
      </c>
      <c r="Z10" s="46">
        <f t="shared" si="6"/>
        <v>0</v>
      </c>
      <c r="AA10" s="46">
        <f t="shared" si="6"/>
        <v>0</v>
      </c>
      <c r="AB10" s="46">
        <f t="shared" si="6"/>
        <v>0</v>
      </c>
      <c r="AC10" s="46">
        <f t="shared" si="6"/>
        <v>0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 t="e">
        <f>(AH9)/((K8/1000000)*8.34)</f>
        <v>#DIV/0!</v>
      </c>
      <c r="AI10" s="86" t="e">
        <f>(AI9)/((K8/1000000)*8.34)</f>
        <v>#DIV/0!</v>
      </c>
      <c r="AJ10" s="86" t="e">
        <f>(AJ9)/((K8/1000000)*8.34)</f>
        <v>#DIV/0!</v>
      </c>
      <c r="AK10" s="164" t="e">
        <f>(AK9)/((K8/1000000)*8.34)</f>
        <v>#DIV/0!</v>
      </c>
      <c r="AL10" s="165"/>
      <c r="AM10" s="10"/>
      <c r="AN10" s="1"/>
      <c r="AO10" s="1"/>
      <c r="AP10" s="1"/>
      <c r="AQ10" s="7"/>
      <c r="AR10" s="89" t="s">
        <v>55</v>
      </c>
      <c r="AS10" s="79"/>
      <c r="AT10" s="90" t="s">
        <v>54</v>
      </c>
      <c r="AU10" s="35"/>
      <c r="AV10" s="1"/>
      <c r="AW10" s="110" t="s">
        <v>3</v>
      </c>
      <c r="AX10" s="115">
        <f>AX8-AX9</f>
        <v>0</v>
      </c>
      <c r="AY10" s="115">
        <f>AY8-AY9</f>
        <v>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78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82">
        <v>3</v>
      </c>
      <c r="B12" s="67" t="s">
        <v>45</v>
      </c>
      <c r="C12" s="72"/>
      <c r="D12" s="37"/>
      <c r="E12" s="37"/>
      <c r="F12" s="39"/>
      <c r="G12" s="72"/>
      <c r="H12" s="37"/>
      <c r="I12" s="37"/>
      <c r="J12" s="39"/>
      <c r="K12" s="185">
        <f>C14+G14</f>
        <v>0</v>
      </c>
      <c r="L12" s="186"/>
      <c r="M12" s="191">
        <f>D14+E14+F14+H14+I14+J14</f>
        <v>0</v>
      </c>
      <c r="N12" s="186"/>
      <c r="O12" s="192">
        <f>M12+K12</f>
        <v>0</v>
      </c>
      <c r="P12" s="192"/>
      <c r="Q12" s="42" t="s">
        <v>6</v>
      </c>
      <c r="R12" s="39"/>
      <c r="S12" s="57"/>
      <c r="T12" s="195"/>
      <c r="U12" s="198"/>
      <c r="V12" s="198"/>
      <c r="W12" s="85" t="s">
        <v>6</v>
      </c>
      <c r="X12" s="44"/>
      <c r="Y12" s="44"/>
      <c r="Z12" s="44"/>
      <c r="AA12" s="44"/>
      <c r="AB12" s="44"/>
      <c r="AC12" s="44"/>
      <c r="AD12" s="44"/>
      <c r="AE12" s="82"/>
      <c r="AF12" s="7"/>
      <c r="AG12" s="85" t="s">
        <v>29</v>
      </c>
      <c r="AH12" s="15"/>
      <c r="AI12" s="15"/>
      <c r="AJ12" s="15"/>
      <c r="AK12" s="15"/>
      <c r="AL12" s="16"/>
      <c r="AM12" s="62"/>
      <c r="AN12" s="64" t="s">
        <v>40</v>
      </c>
      <c r="AO12" s="20"/>
      <c r="AP12" s="21"/>
      <c r="AQ12" s="7"/>
      <c r="AR12" s="31" t="s">
        <v>37</v>
      </c>
      <c r="AS12" s="52"/>
      <c r="AT12" s="32" t="s">
        <v>38</v>
      </c>
      <c r="AU12" s="53"/>
      <c r="AV12" s="1"/>
      <c r="AW12" s="117" t="s">
        <v>45</v>
      </c>
      <c r="AX12" s="112"/>
      <c r="AY12" s="112"/>
      <c r="AZ12" s="113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83"/>
      <c r="B13" s="68" t="s">
        <v>44</v>
      </c>
      <c r="C13" s="73">
        <f>C8</f>
        <v>0</v>
      </c>
      <c r="D13" s="74">
        <f t="shared" ref="D13:J13" si="7">D8</f>
        <v>0</v>
      </c>
      <c r="E13" s="74">
        <f t="shared" si="7"/>
        <v>0</v>
      </c>
      <c r="F13" s="75">
        <f t="shared" si="7"/>
        <v>0</v>
      </c>
      <c r="G13" s="73">
        <f t="shared" si="7"/>
        <v>0</v>
      </c>
      <c r="H13" s="74">
        <f t="shared" si="7"/>
        <v>0</v>
      </c>
      <c r="I13" s="74">
        <f t="shared" si="7"/>
        <v>0</v>
      </c>
      <c r="J13" s="75">
        <f t="shared" si="7"/>
        <v>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0</v>
      </c>
      <c r="S13" s="57"/>
      <c r="T13" s="196"/>
      <c r="U13" s="199"/>
      <c r="V13" s="199"/>
      <c r="W13" s="87" t="s">
        <v>7</v>
      </c>
      <c r="X13" s="5">
        <f t="shared" ref="X13:AE13" si="8">X8</f>
        <v>0</v>
      </c>
      <c r="Y13" s="5">
        <f t="shared" si="8"/>
        <v>0</v>
      </c>
      <c r="Z13" s="5">
        <f t="shared" si="8"/>
        <v>0</v>
      </c>
      <c r="AA13" s="5">
        <f t="shared" si="8"/>
        <v>0</v>
      </c>
      <c r="AB13" s="5">
        <f t="shared" si="8"/>
        <v>0</v>
      </c>
      <c r="AC13" s="5">
        <f t="shared" si="8"/>
        <v>0</v>
      </c>
      <c r="AD13" s="5">
        <f t="shared" si="8"/>
        <v>0</v>
      </c>
      <c r="AE13" s="81">
        <f t="shared" si="8"/>
        <v>0</v>
      </c>
      <c r="AF13" s="7"/>
      <c r="AG13" s="87" t="s">
        <v>26</v>
      </c>
      <c r="AH13" s="6">
        <f>(AH12*10.74)</f>
        <v>0</v>
      </c>
      <c r="AI13" s="6">
        <f>(AI12*2.2)</f>
        <v>0</v>
      </c>
      <c r="AJ13" s="6">
        <f>(AJ12*0.25)</f>
        <v>0</v>
      </c>
      <c r="AK13" s="162">
        <f>AK12+AL12</f>
        <v>0</v>
      </c>
      <c r="AL13" s="163"/>
      <c r="AM13" s="10"/>
      <c r="AN13" s="22" t="s">
        <v>41</v>
      </c>
      <c r="AO13" s="23"/>
      <c r="AP13" s="24"/>
      <c r="AQ13" s="7"/>
      <c r="AR13" s="33" t="s">
        <v>36</v>
      </c>
      <c r="AS13" s="12"/>
      <c r="AT13" s="2" t="s">
        <v>39</v>
      </c>
      <c r="AU13" s="36"/>
      <c r="AV13" s="1"/>
      <c r="AW13" s="118" t="s">
        <v>71</v>
      </c>
      <c r="AX13" s="111">
        <f>AX8</f>
        <v>0</v>
      </c>
      <c r="AY13" s="111">
        <f t="shared" ref="AY13:AZ13" si="9">AY8</f>
        <v>0</v>
      </c>
      <c r="AZ13" s="114">
        <f t="shared" si="9"/>
        <v>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84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0</v>
      </c>
      <c r="S14" s="58"/>
      <c r="T14" s="197"/>
      <c r="U14" s="200"/>
      <c r="V14" s="200"/>
      <c r="W14" s="45" t="s">
        <v>3</v>
      </c>
      <c r="X14" s="46">
        <f>X12-X13</f>
        <v>0</v>
      </c>
      <c r="Y14" s="46">
        <f t="shared" ref="Y14:AE14" si="11">Y12-Y13</f>
        <v>0</v>
      </c>
      <c r="Z14" s="46">
        <f t="shared" si="11"/>
        <v>0</v>
      </c>
      <c r="AA14" s="46">
        <f t="shared" si="11"/>
        <v>0</v>
      </c>
      <c r="AB14" s="46">
        <f t="shared" si="11"/>
        <v>0</v>
      </c>
      <c r="AC14" s="46">
        <f t="shared" si="11"/>
        <v>0</v>
      </c>
      <c r="AD14" s="46">
        <f t="shared" si="11"/>
        <v>0</v>
      </c>
      <c r="AE14" s="83">
        <f t="shared" si="11"/>
        <v>0</v>
      </c>
      <c r="AF14" s="7"/>
      <c r="AG14" s="88" t="s">
        <v>28</v>
      </c>
      <c r="AH14" s="86" t="e">
        <f>(AH13)/((K12/1000000)*8.34)</f>
        <v>#DIV/0!</v>
      </c>
      <c r="AI14" s="86" t="e">
        <f>(AI13)/((K12/1000000)*8.34)</f>
        <v>#DIV/0!</v>
      </c>
      <c r="AJ14" s="86" t="e">
        <f>(AJ13)/((K12/1000000)*8.34)</f>
        <v>#DIV/0!</v>
      </c>
      <c r="AK14" s="164" t="e">
        <f>(AK13)/((K12/1000000)*8.34)</f>
        <v>#DIV/0!</v>
      </c>
      <c r="AL14" s="165"/>
      <c r="AM14" s="10"/>
      <c r="AN14" s="1"/>
      <c r="AO14" s="1"/>
      <c r="AP14" s="1"/>
      <c r="AQ14" s="7"/>
      <c r="AR14" s="89" t="s">
        <v>55</v>
      </c>
      <c r="AS14" s="79"/>
      <c r="AT14" s="90" t="s">
        <v>54</v>
      </c>
      <c r="AU14" s="35"/>
      <c r="AV14" s="1"/>
      <c r="AW14" s="110" t="s">
        <v>3</v>
      </c>
      <c r="AX14" s="115">
        <f>AX12-AX13</f>
        <v>0</v>
      </c>
      <c r="AY14" s="115">
        <f>AY12-AY13</f>
        <v>0</v>
      </c>
      <c r="AZ14" s="116">
        <f>AZ12-AZ13</f>
        <v>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78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82">
        <v>4</v>
      </c>
      <c r="B16" s="67" t="s">
        <v>45</v>
      </c>
      <c r="C16" s="72"/>
      <c r="D16" s="37"/>
      <c r="E16" s="37"/>
      <c r="F16" s="39"/>
      <c r="G16" s="72"/>
      <c r="H16" s="37"/>
      <c r="I16" s="37"/>
      <c r="J16" s="39"/>
      <c r="K16" s="185">
        <f>C18+G18</f>
        <v>0</v>
      </c>
      <c r="L16" s="186"/>
      <c r="M16" s="191">
        <f>D18+E18+F18+H18+I18+J18</f>
        <v>0</v>
      </c>
      <c r="N16" s="186"/>
      <c r="O16" s="192">
        <f>M16+K16</f>
        <v>0</v>
      </c>
      <c r="P16" s="192"/>
      <c r="Q16" s="42" t="s">
        <v>6</v>
      </c>
      <c r="R16" s="39"/>
      <c r="S16" s="57"/>
      <c r="T16" s="195"/>
      <c r="U16" s="198"/>
      <c r="V16" s="198"/>
      <c r="W16" s="85" t="s">
        <v>6</v>
      </c>
      <c r="X16" s="44"/>
      <c r="Y16" s="44"/>
      <c r="Z16" s="44"/>
      <c r="AA16" s="44"/>
      <c r="AB16" s="44"/>
      <c r="AC16" s="44"/>
      <c r="AD16" s="44"/>
      <c r="AE16" s="82"/>
      <c r="AF16" s="7"/>
      <c r="AG16" s="85" t="s">
        <v>29</v>
      </c>
      <c r="AH16" s="15"/>
      <c r="AI16" s="15"/>
      <c r="AJ16" s="15"/>
      <c r="AK16" s="15"/>
      <c r="AL16" s="16"/>
      <c r="AM16" s="62"/>
      <c r="AN16" s="64" t="s">
        <v>40</v>
      </c>
      <c r="AO16" s="20"/>
      <c r="AP16" s="21"/>
      <c r="AQ16" s="7"/>
      <c r="AR16" s="2" t="s">
        <v>37</v>
      </c>
      <c r="AS16" s="12"/>
      <c r="AT16" s="2" t="s">
        <v>38</v>
      </c>
      <c r="AU16" s="12"/>
      <c r="AV16" s="1"/>
      <c r="AW16" s="117" t="s">
        <v>45</v>
      </c>
      <c r="AX16" s="112"/>
      <c r="AY16" s="112"/>
      <c r="AZ16" s="113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83"/>
      <c r="B17" s="68" t="s">
        <v>44</v>
      </c>
      <c r="C17" s="73">
        <f>C12</f>
        <v>0</v>
      </c>
      <c r="D17" s="74">
        <f t="shared" ref="D17:J17" si="12">D12</f>
        <v>0</v>
      </c>
      <c r="E17" s="74">
        <f t="shared" si="12"/>
        <v>0</v>
      </c>
      <c r="F17" s="75">
        <f t="shared" si="12"/>
        <v>0</v>
      </c>
      <c r="G17" s="73">
        <f t="shared" si="12"/>
        <v>0</v>
      </c>
      <c r="H17" s="74">
        <f t="shared" si="12"/>
        <v>0</v>
      </c>
      <c r="I17" s="74">
        <f t="shared" si="12"/>
        <v>0</v>
      </c>
      <c r="J17" s="75">
        <f t="shared" si="12"/>
        <v>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0</v>
      </c>
      <c r="S17" s="57"/>
      <c r="T17" s="196"/>
      <c r="U17" s="199"/>
      <c r="V17" s="199"/>
      <c r="W17" s="87" t="s">
        <v>7</v>
      </c>
      <c r="X17" s="5">
        <f t="shared" ref="X17:AE17" si="13">X12</f>
        <v>0</v>
      </c>
      <c r="Y17" s="5">
        <f t="shared" si="13"/>
        <v>0</v>
      </c>
      <c r="Z17" s="5">
        <f t="shared" si="13"/>
        <v>0</v>
      </c>
      <c r="AA17" s="5">
        <f t="shared" si="13"/>
        <v>0</v>
      </c>
      <c r="AB17" s="5">
        <f t="shared" si="13"/>
        <v>0</v>
      </c>
      <c r="AC17" s="5">
        <f t="shared" si="13"/>
        <v>0</v>
      </c>
      <c r="AD17" s="5">
        <f t="shared" si="13"/>
        <v>0</v>
      </c>
      <c r="AE17" s="81">
        <f t="shared" si="13"/>
        <v>0</v>
      </c>
      <c r="AF17" s="7"/>
      <c r="AG17" s="87" t="s">
        <v>26</v>
      </c>
      <c r="AH17" s="6">
        <f>(AH16*10.74)</f>
        <v>0</v>
      </c>
      <c r="AI17" s="6">
        <f>(AI16*2.2)</f>
        <v>0</v>
      </c>
      <c r="AJ17" s="6">
        <f>(AJ16*0.25)</f>
        <v>0</v>
      </c>
      <c r="AK17" s="162">
        <f>AK16+AL16</f>
        <v>0</v>
      </c>
      <c r="AL17" s="163"/>
      <c r="AM17" s="10"/>
      <c r="AN17" s="22" t="s">
        <v>41</v>
      </c>
      <c r="AO17" s="23"/>
      <c r="AP17" s="24"/>
      <c r="AQ17" s="7"/>
      <c r="AR17" s="2" t="s">
        <v>36</v>
      </c>
      <c r="AS17" s="12"/>
      <c r="AT17" s="2" t="s">
        <v>39</v>
      </c>
      <c r="AU17" s="12"/>
      <c r="AV17" s="1"/>
      <c r="AW17" s="118" t="s">
        <v>71</v>
      </c>
      <c r="AX17" s="111">
        <f t="shared" ref="AX17:AZ17" si="14">AX12</f>
        <v>0</v>
      </c>
      <c r="AY17" s="111">
        <f t="shared" si="14"/>
        <v>0</v>
      </c>
      <c r="AZ17" s="114">
        <f t="shared" si="14"/>
        <v>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84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0</v>
      </c>
      <c r="S18" s="58"/>
      <c r="T18" s="197"/>
      <c r="U18" s="200"/>
      <c r="V18" s="200"/>
      <c r="W18" s="45" t="s">
        <v>3</v>
      </c>
      <c r="X18" s="46">
        <f>X16-X17</f>
        <v>0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</v>
      </c>
      <c r="AB18" s="46">
        <f t="shared" si="16"/>
        <v>0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 t="e">
        <f>(AH17)/((K16/1000000)*8.34)</f>
        <v>#DIV/0!</v>
      </c>
      <c r="AI18" s="86" t="e">
        <f>(AI17)/((K16/1000000)*8.34)</f>
        <v>#DIV/0!</v>
      </c>
      <c r="AJ18" s="86" t="e">
        <f>(AJ17)/((K16/1000000)*8.34)</f>
        <v>#DIV/0!</v>
      </c>
      <c r="AK18" s="164" t="e">
        <f>(AK17)/((K16/1000000)*8.34)</f>
        <v>#DIV/0!</v>
      </c>
      <c r="AL18" s="165"/>
      <c r="AM18" s="10"/>
      <c r="AN18" s="1"/>
      <c r="AO18" s="1"/>
      <c r="AP18" s="1"/>
      <c r="AQ18" s="7"/>
      <c r="AR18" s="89" t="s">
        <v>55</v>
      </c>
      <c r="AS18" s="79"/>
      <c r="AT18" s="90" t="s">
        <v>54</v>
      </c>
      <c r="AU18" s="12"/>
      <c r="AV18" s="1"/>
      <c r="AW18" s="110" t="s">
        <v>3</v>
      </c>
      <c r="AX18" s="115">
        <f>AX16-AX17</f>
        <v>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78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82">
        <v>5</v>
      </c>
      <c r="B20" s="67" t="s">
        <v>45</v>
      </c>
      <c r="C20" s="72"/>
      <c r="D20" s="37"/>
      <c r="E20" s="37"/>
      <c r="F20" s="39"/>
      <c r="G20" s="72"/>
      <c r="H20" s="37"/>
      <c r="I20" s="37"/>
      <c r="J20" s="39"/>
      <c r="K20" s="185">
        <f>C22+G22</f>
        <v>0</v>
      </c>
      <c r="L20" s="186"/>
      <c r="M20" s="191">
        <f>D22+E22+F22+H22+I22+J22</f>
        <v>0</v>
      </c>
      <c r="N20" s="186"/>
      <c r="O20" s="192">
        <f>M20+K20</f>
        <v>0</v>
      </c>
      <c r="P20" s="192"/>
      <c r="Q20" s="42" t="s">
        <v>6</v>
      </c>
      <c r="R20" s="39"/>
      <c r="S20" s="57">
        <v>0</v>
      </c>
      <c r="T20" s="195"/>
      <c r="U20" s="198"/>
      <c r="V20" s="198"/>
      <c r="W20" s="85" t="s">
        <v>6</v>
      </c>
      <c r="X20" s="44"/>
      <c r="Y20" s="44"/>
      <c r="Z20" s="44"/>
      <c r="AA20" s="44"/>
      <c r="AB20" s="44"/>
      <c r="AC20" s="44"/>
      <c r="AD20" s="44"/>
      <c r="AE20" s="82"/>
      <c r="AF20" s="7"/>
      <c r="AG20" s="85" t="s">
        <v>29</v>
      </c>
      <c r="AH20" s="15"/>
      <c r="AI20" s="15"/>
      <c r="AJ20" s="15"/>
      <c r="AK20" s="15"/>
      <c r="AL20" s="16"/>
      <c r="AM20" s="62"/>
      <c r="AN20" s="64" t="s">
        <v>40</v>
      </c>
      <c r="AO20" s="20"/>
      <c r="AP20" s="21"/>
      <c r="AQ20" s="7"/>
      <c r="AR20" s="31" t="s">
        <v>37</v>
      </c>
      <c r="AS20" s="52"/>
      <c r="AT20" s="32" t="s">
        <v>38</v>
      </c>
      <c r="AU20" s="53"/>
      <c r="AV20" s="1"/>
      <c r="AW20" s="117" t="s">
        <v>45</v>
      </c>
      <c r="AX20" s="112"/>
      <c r="AY20" s="112"/>
      <c r="AZ20" s="113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83"/>
      <c r="B21" s="68" t="s">
        <v>44</v>
      </c>
      <c r="C21" s="73">
        <f>C16</f>
        <v>0</v>
      </c>
      <c r="D21" s="74">
        <f t="shared" ref="D21:J21" si="17">D16</f>
        <v>0</v>
      </c>
      <c r="E21" s="74">
        <f t="shared" si="17"/>
        <v>0</v>
      </c>
      <c r="F21" s="75">
        <f t="shared" si="17"/>
        <v>0</v>
      </c>
      <c r="G21" s="73">
        <f t="shared" si="17"/>
        <v>0</v>
      </c>
      <c r="H21" s="74">
        <f t="shared" si="17"/>
        <v>0</v>
      </c>
      <c r="I21" s="74">
        <f t="shared" si="17"/>
        <v>0</v>
      </c>
      <c r="J21" s="75">
        <f t="shared" si="17"/>
        <v>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0</v>
      </c>
      <c r="S21" s="57"/>
      <c r="T21" s="196"/>
      <c r="U21" s="199"/>
      <c r="V21" s="199"/>
      <c r="W21" s="87" t="s">
        <v>7</v>
      </c>
      <c r="X21" s="5">
        <f t="shared" ref="X21:AE21" si="18">X16</f>
        <v>0</v>
      </c>
      <c r="Y21" s="5">
        <f t="shared" si="18"/>
        <v>0</v>
      </c>
      <c r="Z21" s="5">
        <f t="shared" si="18"/>
        <v>0</v>
      </c>
      <c r="AA21" s="5">
        <f t="shared" si="18"/>
        <v>0</v>
      </c>
      <c r="AB21" s="5">
        <f t="shared" si="18"/>
        <v>0</v>
      </c>
      <c r="AC21" s="5">
        <f t="shared" si="18"/>
        <v>0</v>
      </c>
      <c r="AD21" s="5">
        <f t="shared" si="18"/>
        <v>0</v>
      </c>
      <c r="AE21" s="81">
        <f t="shared" si="18"/>
        <v>0</v>
      </c>
      <c r="AF21" s="7"/>
      <c r="AG21" s="87" t="s">
        <v>26</v>
      </c>
      <c r="AH21" s="6">
        <f>(AH20*10.74)</f>
        <v>0</v>
      </c>
      <c r="AI21" s="6">
        <f>(AI20*2.2)</f>
        <v>0</v>
      </c>
      <c r="AJ21" s="6">
        <f>(AJ20*0.25)</f>
        <v>0</v>
      </c>
      <c r="AK21" s="162">
        <f>AK20+AL20</f>
        <v>0</v>
      </c>
      <c r="AL21" s="163"/>
      <c r="AM21" s="10"/>
      <c r="AN21" s="22" t="s">
        <v>41</v>
      </c>
      <c r="AO21" s="23"/>
      <c r="AP21" s="24"/>
      <c r="AQ21" s="7"/>
      <c r="AR21" s="33" t="s">
        <v>36</v>
      </c>
      <c r="AS21" s="12"/>
      <c r="AT21" s="2" t="s">
        <v>39</v>
      </c>
      <c r="AU21" s="36"/>
      <c r="AV21" s="1"/>
      <c r="AW21" s="118" t="s">
        <v>71</v>
      </c>
      <c r="AX21" s="111">
        <f t="shared" ref="AX21:AZ21" si="19">AX16</f>
        <v>0</v>
      </c>
      <c r="AY21" s="111">
        <f t="shared" si="19"/>
        <v>0</v>
      </c>
      <c r="AZ21" s="114">
        <f t="shared" si="19"/>
        <v>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84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0</v>
      </c>
      <c r="S22" s="58"/>
      <c r="T22" s="197"/>
      <c r="U22" s="200"/>
      <c r="V22" s="200"/>
      <c r="W22" s="45" t="s">
        <v>3</v>
      </c>
      <c r="X22" s="46">
        <f>X20-X21</f>
        <v>0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</v>
      </c>
      <c r="AB22" s="46">
        <f t="shared" si="21"/>
        <v>0</v>
      </c>
      <c r="AC22" s="46">
        <f t="shared" si="21"/>
        <v>0</v>
      </c>
      <c r="AD22" s="46">
        <f t="shared" si="21"/>
        <v>0</v>
      </c>
      <c r="AE22" s="83">
        <f t="shared" si="21"/>
        <v>0</v>
      </c>
      <c r="AF22" s="7"/>
      <c r="AG22" s="88" t="s">
        <v>28</v>
      </c>
      <c r="AH22" s="86" t="e">
        <f>(AH21)/((K20/1000000)*8.34)</f>
        <v>#DIV/0!</v>
      </c>
      <c r="AI22" s="86" t="e">
        <f>(AI21)/((K20/1000000)*8.34)</f>
        <v>#DIV/0!</v>
      </c>
      <c r="AJ22" s="86" t="e">
        <f>(AJ21)/((K20/1000000)*8.34)</f>
        <v>#DIV/0!</v>
      </c>
      <c r="AK22" s="164" t="e">
        <f>(AK21)/((K20/1000000)*8.34)</f>
        <v>#DIV/0!</v>
      </c>
      <c r="AL22" s="165"/>
      <c r="AM22" s="10"/>
      <c r="AN22" s="1"/>
      <c r="AO22" s="1"/>
      <c r="AP22" s="1"/>
      <c r="AQ22" s="7"/>
      <c r="AR22" s="89" t="s">
        <v>55</v>
      </c>
      <c r="AS22" s="79"/>
      <c r="AT22" s="90" t="s">
        <v>54</v>
      </c>
      <c r="AU22" s="35"/>
      <c r="AV22" s="1"/>
      <c r="AW22" s="110" t="s">
        <v>3</v>
      </c>
      <c r="AX22" s="115">
        <f>AX20-AX21</f>
        <v>0</v>
      </c>
      <c r="AY22" s="115">
        <f>AY20-AY21</f>
        <v>0</v>
      </c>
      <c r="AZ22" s="116">
        <f>AZ20-AZ21</f>
        <v>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78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82">
        <v>6</v>
      </c>
      <c r="B24" s="67" t="s">
        <v>45</v>
      </c>
      <c r="C24" s="72"/>
      <c r="D24" s="37"/>
      <c r="E24" s="37"/>
      <c r="F24" s="39"/>
      <c r="G24" s="72"/>
      <c r="H24" s="37"/>
      <c r="I24" s="37"/>
      <c r="J24" s="39"/>
      <c r="K24" s="185">
        <f>C26+G26</f>
        <v>0</v>
      </c>
      <c r="L24" s="186"/>
      <c r="M24" s="191">
        <f>D26+E26+F26+H26+I26+J26</f>
        <v>0</v>
      </c>
      <c r="N24" s="186"/>
      <c r="O24" s="192">
        <f>M24+K24</f>
        <v>0</v>
      </c>
      <c r="P24" s="192"/>
      <c r="Q24" s="42" t="s">
        <v>6</v>
      </c>
      <c r="R24" s="39"/>
      <c r="S24" s="57"/>
      <c r="T24" s="195"/>
      <c r="U24" s="198"/>
      <c r="V24" s="198"/>
      <c r="W24" s="85" t="s">
        <v>6</v>
      </c>
      <c r="X24" s="44"/>
      <c r="Y24" s="44"/>
      <c r="Z24" s="44"/>
      <c r="AA24" s="44"/>
      <c r="AB24" s="44"/>
      <c r="AC24" s="44"/>
      <c r="AD24" s="44"/>
      <c r="AE24" s="82"/>
      <c r="AF24" s="7"/>
      <c r="AG24" s="85" t="s">
        <v>29</v>
      </c>
      <c r="AH24" s="15"/>
      <c r="AI24" s="15"/>
      <c r="AJ24" s="15"/>
      <c r="AK24" s="15"/>
      <c r="AL24" s="16"/>
      <c r="AM24" s="62"/>
      <c r="AN24" s="64" t="s">
        <v>40</v>
      </c>
      <c r="AO24" s="20"/>
      <c r="AP24" s="21"/>
      <c r="AQ24" s="7"/>
      <c r="AR24" s="31" t="s">
        <v>37</v>
      </c>
      <c r="AS24" s="52"/>
      <c r="AT24" s="32" t="s">
        <v>38</v>
      </c>
      <c r="AU24" s="53"/>
      <c r="AV24" s="1"/>
      <c r="AW24" s="117" t="s">
        <v>45</v>
      </c>
      <c r="AX24" s="112"/>
      <c r="AY24" s="112"/>
      <c r="AZ24" s="113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83"/>
      <c r="B25" s="68" t="s">
        <v>44</v>
      </c>
      <c r="C25" s="73">
        <f t="shared" ref="C25:J25" si="22">C20</f>
        <v>0</v>
      </c>
      <c r="D25" s="74">
        <f t="shared" si="22"/>
        <v>0</v>
      </c>
      <c r="E25" s="74">
        <f t="shared" si="22"/>
        <v>0</v>
      </c>
      <c r="F25" s="75">
        <f t="shared" si="22"/>
        <v>0</v>
      </c>
      <c r="G25" s="73">
        <f t="shared" si="22"/>
        <v>0</v>
      </c>
      <c r="H25" s="74">
        <f t="shared" si="22"/>
        <v>0</v>
      </c>
      <c r="I25" s="74">
        <f t="shared" si="22"/>
        <v>0</v>
      </c>
      <c r="J25" s="75">
        <f t="shared" si="22"/>
        <v>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0</v>
      </c>
      <c r="S25" s="57"/>
      <c r="T25" s="196"/>
      <c r="U25" s="199"/>
      <c r="V25" s="199"/>
      <c r="W25" s="87" t="s">
        <v>7</v>
      </c>
      <c r="X25" s="5">
        <f t="shared" ref="X25:AE25" si="23">X20</f>
        <v>0</v>
      </c>
      <c r="Y25" s="5">
        <f t="shared" si="23"/>
        <v>0</v>
      </c>
      <c r="Z25" s="5">
        <f t="shared" si="23"/>
        <v>0</v>
      </c>
      <c r="AA25" s="5">
        <f t="shared" si="23"/>
        <v>0</v>
      </c>
      <c r="AB25" s="5">
        <f t="shared" si="23"/>
        <v>0</v>
      </c>
      <c r="AC25" s="5">
        <f t="shared" si="23"/>
        <v>0</v>
      </c>
      <c r="AD25" s="5">
        <f t="shared" si="23"/>
        <v>0</v>
      </c>
      <c r="AE25" s="81">
        <f t="shared" si="23"/>
        <v>0</v>
      </c>
      <c r="AF25" s="7"/>
      <c r="AG25" s="87" t="s">
        <v>26</v>
      </c>
      <c r="AH25" s="6">
        <f>(AH24*10.74)</f>
        <v>0</v>
      </c>
      <c r="AI25" s="6">
        <f>(AI24*2.2)</f>
        <v>0</v>
      </c>
      <c r="AJ25" s="6">
        <f>(AJ24*0.25)</f>
        <v>0</v>
      </c>
      <c r="AK25" s="162">
        <f>AK24+AL24</f>
        <v>0</v>
      </c>
      <c r="AL25" s="163"/>
      <c r="AM25" s="10"/>
      <c r="AN25" s="22" t="s">
        <v>41</v>
      </c>
      <c r="AO25" s="23"/>
      <c r="AP25" s="24"/>
      <c r="AQ25" s="7"/>
      <c r="AR25" s="33" t="s">
        <v>36</v>
      </c>
      <c r="AS25" s="12"/>
      <c r="AT25" s="2" t="s">
        <v>39</v>
      </c>
      <c r="AU25" s="36"/>
      <c r="AV25" s="1"/>
      <c r="AW25" s="118" t="s">
        <v>71</v>
      </c>
      <c r="AX25" s="111">
        <f t="shared" ref="AX25:AZ25" si="24">AX20</f>
        <v>0</v>
      </c>
      <c r="AY25" s="111">
        <f t="shared" si="24"/>
        <v>0</v>
      </c>
      <c r="AZ25" s="114">
        <f t="shared" si="24"/>
        <v>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84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0</v>
      </c>
      <c r="S26" s="58"/>
      <c r="T26" s="197"/>
      <c r="U26" s="200"/>
      <c r="V26" s="200"/>
      <c r="W26" s="45" t="s">
        <v>3</v>
      </c>
      <c r="X26" s="46">
        <f>X24-X25</f>
        <v>0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</v>
      </c>
      <c r="AB26" s="46">
        <f t="shared" si="26"/>
        <v>0</v>
      </c>
      <c r="AC26" s="46">
        <f t="shared" si="26"/>
        <v>0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 t="e">
        <f>(AH25)/((K24/1000000)*8.34)</f>
        <v>#DIV/0!</v>
      </c>
      <c r="AI26" s="86" t="e">
        <f>(AI25)/((K24/1000000)*8.34)</f>
        <v>#DIV/0!</v>
      </c>
      <c r="AJ26" s="86" t="e">
        <f>(AJ25)/((K24/1000000)*8.34)</f>
        <v>#DIV/0!</v>
      </c>
      <c r="AK26" s="164" t="e">
        <f>(AK25)/((K24/1000000)*8.34)</f>
        <v>#DIV/0!</v>
      </c>
      <c r="AL26" s="165"/>
      <c r="AM26" s="10"/>
      <c r="AN26" s="1"/>
      <c r="AO26" s="1"/>
      <c r="AP26" s="1"/>
      <c r="AQ26" s="7"/>
      <c r="AR26" s="89" t="s">
        <v>55</v>
      </c>
      <c r="AS26" s="79"/>
      <c r="AT26" s="90" t="s">
        <v>54</v>
      </c>
      <c r="AU26" s="35"/>
      <c r="AV26" s="1"/>
      <c r="AW26" s="110" t="s">
        <v>3</v>
      </c>
      <c r="AX26" s="115">
        <f>AX24-AX25</f>
        <v>0</v>
      </c>
      <c r="AY26" s="115">
        <f>AY24-AY25</f>
        <v>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78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82">
        <v>7</v>
      </c>
      <c r="B28" s="67" t="s">
        <v>45</v>
      </c>
      <c r="C28" s="72"/>
      <c r="D28" s="37"/>
      <c r="E28" s="37"/>
      <c r="F28" s="39"/>
      <c r="G28" s="72"/>
      <c r="H28" s="37"/>
      <c r="I28" s="37"/>
      <c r="J28" s="39"/>
      <c r="K28" s="185">
        <f>C30+G30</f>
        <v>0</v>
      </c>
      <c r="L28" s="186"/>
      <c r="M28" s="191">
        <f>D30+E30+F30+H30+I30+J30</f>
        <v>0</v>
      </c>
      <c r="N28" s="186"/>
      <c r="O28" s="192">
        <f>M28+K28</f>
        <v>0</v>
      </c>
      <c r="P28" s="192"/>
      <c r="Q28" s="42" t="s">
        <v>6</v>
      </c>
      <c r="R28" s="39"/>
      <c r="S28" s="57"/>
      <c r="T28" s="195"/>
      <c r="U28" s="198"/>
      <c r="V28" s="198"/>
      <c r="W28" s="85" t="s">
        <v>6</v>
      </c>
      <c r="X28" s="44"/>
      <c r="Y28" s="44"/>
      <c r="Z28" s="44"/>
      <c r="AA28" s="44"/>
      <c r="AB28" s="44"/>
      <c r="AC28" s="44"/>
      <c r="AD28" s="44"/>
      <c r="AE28" s="82"/>
      <c r="AF28" s="7"/>
      <c r="AG28" s="85" t="s">
        <v>29</v>
      </c>
      <c r="AH28" s="15"/>
      <c r="AI28" s="15"/>
      <c r="AJ28" s="15"/>
      <c r="AK28" s="15"/>
      <c r="AL28" s="16"/>
      <c r="AM28" s="62"/>
      <c r="AN28" s="64" t="s">
        <v>40</v>
      </c>
      <c r="AO28" s="20"/>
      <c r="AP28" s="21"/>
      <c r="AQ28" s="7"/>
      <c r="AR28" s="31" t="s">
        <v>37</v>
      </c>
      <c r="AS28" s="52"/>
      <c r="AT28" s="32" t="s">
        <v>38</v>
      </c>
      <c r="AU28" s="53"/>
      <c r="AV28" s="1"/>
      <c r="AW28" s="117" t="s">
        <v>45</v>
      </c>
      <c r="AX28" s="112"/>
      <c r="AY28" s="112"/>
      <c r="AZ28" s="113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83"/>
      <c r="B29" s="68" t="s">
        <v>44</v>
      </c>
      <c r="C29" s="73">
        <f t="shared" ref="C29:J29" si="27">C24</f>
        <v>0</v>
      </c>
      <c r="D29" s="74">
        <f t="shared" si="27"/>
        <v>0</v>
      </c>
      <c r="E29" s="74">
        <f t="shared" si="27"/>
        <v>0</v>
      </c>
      <c r="F29" s="75">
        <f t="shared" si="27"/>
        <v>0</v>
      </c>
      <c r="G29" s="73">
        <f t="shared" si="27"/>
        <v>0</v>
      </c>
      <c r="H29" s="74">
        <f t="shared" si="27"/>
        <v>0</v>
      </c>
      <c r="I29" s="74">
        <f t="shared" si="27"/>
        <v>0</v>
      </c>
      <c r="J29" s="75">
        <f t="shared" si="27"/>
        <v>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0</v>
      </c>
      <c r="S29" s="57"/>
      <c r="T29" s="196"/>
      <c r="U29" s="199"/>
      <c r="V29" s="199"/>
      <c r="W29" s="87" t="s">
        <v>7</v>
      </c>
      <c r="X29" s="5">
        <f t="shared" ref="X29:AE29" si="28">X24</f>
        <v>0</v>
      </c>
      <c r="Y29" s="5">
        <f t="shared" si="28"/>
        <v>0</v>
      </c>
      <c r="Z29" s="5">
        <f t="shared" si="28"/>
        <v>0</v>
      </c>
      <c r="AA29" s="5">
        <f t="shared" si="28"/>
        <v>0</v>
      </c>
      <c r="AB29" s="5">
        <f t="shared" si="28"/>
        <v>0</v>
      </c>
      <c r="AC29" s="5">
        <f t="shared" si="28"/>
        <v>0</v>
      </c>
      <c r="AD29" s="5">
        <f t="shared" si="28"/>
        <v>0</v>
      </c>
      <c r="AE29" s="81">
        <f t="shared" si="28"/>
        <v>0</v>
      </c>
      <c r="AF29" s="7"/>
      <c r="AG29" s="87" t="s">
        <v>26</v>
      </c>
      <c r="AH29" s="6">
        <f>(AH28*10.74)</f>
        <v>0</v>
      </c>
      <c r="AI29" s="6">
        <f>(AI28*2.2)</f>
        <v>0</v>
      </c>
      <c r="AJ29" s="6">
        <f>(AJ28*0.25)</f>
        <v>0</v>
      </c>
      <c r="AK29" s="162">
        <f>AK28+AL28</f>
        <v>0</v>
      </c>
      <c r="AL29" s="163"/>
      <c r="AM29" s="10"/>
      <c r="AN29" s="22" t="s">
        <v>41</v>
      </c>
      <c r="AO29" s="23"/>
      <c r="AP29" s="24"/>
      <c r="AQ29" s="7"/>
      <c r="AR29" s="33" t="s">
        <v>36</v>
      </c>
      <c r="AS29" s="12"/>
      <c r="AT29" s="2" t="s">
        <v>39</v>
      </c>
      <c r="AU29" s="36"/>
      <c r="AV29" s="1"/>
      <c r="AW29" s="118" t="s">
        <v>71</v>
      </c>
      <c r="AX29" s="111">
        <f t="shared" ref="AX29:AZ29" si="29">AX24</f>
        <v>0</v>
      </c>
      <c r="AY29" s="111">
        <f t="shared" si="29"/>
        <v>0</v>
      </c>
      <c r="AZ29" s="114">
        <f t="shared" si="29"/>
        <v>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84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0</v>
      </c>
      <c r="S30" s="58"/>
      <c r="T30" s="197"/>
      <c r="U30" s="200"/>
      <c r="V30" s="200"/>
      <c r="W30" s="45" t="s">
        <v>3</v>
      </c>
      <c r="X30" s="46">
        <f>X28-X29</f>
        <v>0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0</v>
      </c>
      <c r="AB30" s="46">
        <f t="shared" si="31"/>
        <v>0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 t="e">
        <f>(AH29)/((K28/1000000)*8.34)</f>
        <v>#DIV/0!</v>
      </c>
      <c r="AI30" s="86" t="e">
        <f>(AI29)/((K28/1000000)*8.34)</f>
        <v>#DIV/0!</v>
      </c>
      <c r="AJ30" s="86" t="e">
        <f>(AJ29)/((K28/1000000)*8.34)</f>
        <v>#DIV/0!</v>
      </c>
      <c r="AK30" s="164" t="e">
        <f>(AK29)/((K28/1000000)*8.34)</f>
        <v>#DIV/0!</v>
      </c>
      <c r="AL30" s="165"/>
      <c r="AM30" s="10"/>
      <c r="AN30" s="1"/>
      <c r="AO30" s="1"/>
      <c r="AP30" s="1"/>
      <c r="AQ30" s="7"/>
      <c r="AR30" s="89" t="s">
        <v>55</v>
      </c>
      <c r="AS30" s="79"/>
      <c r="AT30" s="90" t="s">
        <v>54</v>
      </c>
      <c r="AU30" s="124"/>
      <c r="AV30" s="1"/>
      <c r="AW30" s="110" t="s">
        <v>3</v>
      </c>
      <c r="AX30" s="115">
        <f>AX28-AX29</f>
        <v>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78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82">
        <v>8</v>
      </c>
      <c r="B32" s="67" t="s">
        <v>45</v>
      </c>
      <c r="C32" s="72"/>
      <c r="D32" s="37"/>
      <c r="E32" s="37"/>
      <c r="F32" s="39"/>
      <c r="G32" s="72"/>
      <c r="H32" s="37"/>
      <c r="I32" s="37"/>
      <c r="J32" s="39"/>
      <c r="K32" s="185">
        <f>C34+G34</f>
        <v>0</v>
      </c>
      <c r="L32" s="186"/>
      <c r="M32" s="191">
        <f>D34+E34+F34+H34+I34+J34</f>
        <v>0</v>
      </c>
      <c r="N32" s="186"/>
      <c r="O32" s="192">
        <f>M32+K32</f>
        <v>0</v>
      </c>
      <c r="P32" s="192"/>
      <c r="Q32" s="42" t="s">
        <v>6</v>
      </c>
      <c r="R32" s="39"/>
      <c r="S32" s="57"/>
      <c r="T32" s="195"/>
      <c r="U32" s="198"/>
      <c r="V32" s="198"/>
      <c r="W32" s="85" t="s">
        <v>6</v>
      </c>
      <c r="X32" s="44"/>
      <c r="Y32" s="44"/>
      <c r="Z32" s="44"/>
      <c r="AA32" s="44"/>
      <c r="AB32" s="44"/>
      <c r="AC32" s="44"/>
      <c r="AD32" s="44"/>
      <c r="AE32" s="82"/>
      <c r="AF32" s="7"/>
      <c r="AG32" s="85" t="s">
        <v>29</v>
      </c>
      <c r="AH32" s="15"/>
      <c r="AI32" s="15"/>
      <c r="AJ32" s="15"/>
      <c r="AK32" s="15"/>
      <c r="AL32" s="16"/>
      <c r="AM32" s="62"/>
      <c r="AN32" s="64" t="s">
        <v>40</v>
      </c>
      <c r="AO32" s="20"/>
      <c r="AP32" s="21"/>
      <c r="AQ32" s="7"/>
      <c r="AR32" s="31" t="s">
        <v>37</v>
      </c>
      <c r="AS32" s="52"/>
      <c r="AT32" s="32" t="s">
        <v>38</v>
      </c>
      <c r="AU32" s="53"/>
      <c r="AV32" s="1"/>
      <c r="AW32" s="117" t="s">
        <v>45</v>
      </c>
      <c r="AX32" s="112"/>
      <c r="AY32" s="112"/>
      <c r="AZ32" s="113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83"/>
      <c r="B33" s="68" t="s">
        <v>44</v>
      </c>
      <c r="C33" s="73">
        <f t="shared" ref="C33:J33" si="32">C28</f>
        <v>0</v>
      </c>
      <c r="D33" s="74">
        <f t="shared" si="32"/>
        <v>0</v>
      </c>
      <c r="E33" s="74">
        <f t="shared" si="32"/>
        <v>0</v>
      </c>
      <c r="F33" s="75">
        <f t="shared" si="32"/>
        <v>0</v>
      </c>
      <c r="G33" s="73">
        <f t="shared" si="32"/>
        <v>0</v>
      </c>
      <c r="H33" s="74">
        <f t="shared" si="32"/>
        <v>0</v>
      </c>
      <c r="I33" s="74">
        <f t="shared" si="32"/>
        <v>0</v>
      </c>
      <c r="J33" s="75">
        <f t="shared" si="32"/>
        <v>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0</v>
      </c>
      <c r="S33" s="57"/>
      <c r="T33" s="196"/>
      <c r="U33" s="199"/>
      <c r="V33" s="199"/>
      <c r="W33" s="87" t="s">
        <v>7</v>
      </c>
      <c r="X33" s="5">
        <f t="shared" ref="X33:AE33" si="33">X28</f>
        <v>0</v>
      </c>
      <c r="Y33" s="5">
        <f t="shared" si="33"/>
        <v>0</v>
      </c>
      <c r="Z33" s="5">
        <f t="shared" si="33"/>
        <v>0</v>
      </c>
      <c r="AA33" s="5">
        <f t="shared" si="33"/>
        <v>0</v>
      </c>
      <c r="AB33" s="5">
        <f t="shared" si="33"/>
        <v>0</v>
      </c>
      <c r="AC33" s="5">
        <f t="shared" si="33"/>
        <v>0</v>
      </c>
      <c r="AD33" s="5">
        <f t="shared" si="33"/>
        <v>0</v>
      </c>
      <c r="AE33" s="81">
        <f t="shared" si="33"/>
        <v>0</v>
      </c>
      <c r="AF33" s="7"/>
      <c r="AG33" s="87" t="s">
        <v>26</v>
      </c>
      <c r="AH33" s="6">
        <f>(AH32*10.74)</f>
        <v>0</v>
      </c>
      <c r="AI33" s="6">
        <f>(AI32*2.2)</f>
        <v>0</v>
      </c>
      <c r="AJ33" s="6">
        <f>(AJ32*0.25)</f>
        <v>0</v>
      </c>
      <c r="AK33" s="162">
        <f>AK32+AL32</f>
        <v>0</v>
      </c>
      <c r="AL33" s="163"/>
      <c r="AM33" s="10"/>
      <c r="AN33" s="22" t="s">
        <v>41</v>
      </c>
      <c r="AO33" s="23"/>
      <c r="AP33" s="24"/>
      <c r="AQ33" s="7"/>
      <c r="AR33" s="33" t="s">
        <v>36</v>
      </c>
      <c r="AS33" s="12"/>
      <c r="AT33" s="2" t="s">
        <v>39</v>
      </c>
      <c r="AU33" s="36"/>
      <c r="AV33" s="1"/>
      <c r="AW33" s="118" t="s">
        <v>71</v>
      </c>
      <c r="AX33" s="111">
        <f t="shared" ref="AX33:AZ33" si="34">AX28</f>
        <v>0</v>
      </c>
      <c r="AY33" s="111">
        <f t="shared" si="34"/>
        <v>0</v>
      </c>
      <c r="AZ33" s="114">
        <f t="shared" si="34"/>
        <v>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84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0</v>
      </c>
      <c r="S34" s="58"/>
      <c r="T34" s="197"/>
      <c r="U34" s="200"/>
      <c r="V34" s="200"/>
      <c r="W34" s="45" t="s">
        <v>3</v>
      </c>
      <c r="X34" s="46">
        <f>X32-X33</f>
        <v>0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0</v>
      </c>
      <c r="AB34" s="46">
        <f t="shared" si="36"/>
        <v>0</v>
      </c>
      <c r="AC34" s="46">
        <f t="shared" si="36"/>
        <v>0</v>
      </c>
      <c r="AD34" s="46">
        <f t="shared" si="36"/>
        <v>0</v>
      </c>
      <c r="AE34" s="83">
        <f t="shared" si="36"/>
        <v>0</v>
      </c>
      <c r="AF34" s="7"/>
      <c r="AG34" s="88" t="s">
        <v>28</v>
      </c>
      <c r="AH34" s="86" t="e">
        <f>(AH33)/((K32/1000000)*8.34)</f>
        <v>#DIV/0!</v>
      </c>
      <c r="AI34" s="86" t="e">
        <f>(AI33)/((K32/1000000)*8.34)</f>
        <v>#DIV/0!</v>
      </c>
      <c r="AJ34" s="86" t="e">
        <f>(AJ33)/((K32/1000000)*8.34)</f>
        <v>#DIV/0!</v>
      </c>
      <c r="AK34" s="164" t="e">
        <f>(AK33)/((K32/1000000)*8.34)</f>
        <v>#DIV/0!</v>
      </c>
      <c r="AL34" s="165"/>
      <c r="AM34" s="10"/>
      <c r="AN34" s="1"/>
      <c r="AO34" s="1"/>
      <c r="AP34" s="1"/>
      <c r="AQ34" s="7"/>
      <c r="AR34" s="89" t="s">
        <v>55</v>
      </c>
      <c r="AS34" s="79"/>
      <c r="AT34" s="90" t="s">
        <v>54</v>
      </c>
      <c r="AU34" s="124"/>
      <c r="AV34" s="1"/>
      <c r="AW34" s="110" t="s">
        <v>3</v>
      </c>
      <c r="AX34" s="115">
        <f>AX32-AX33</f>
        <v>0</v>
      </c>
      <c r="AY34" s="115">
        <f>AY32-AY33</f>
        <v>0</v>
      </c>
      <c r="AZ34" s="116">
        <f>AZ32-AZ33</f>
        <v>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78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82">
        <v>9</v>
      </c>
      <c r="B36" s="67" t="s">
        <v>45</v>
      </c>
      <c r="C36" s="72"/>
      <c r="D36" s="37"/>
      <c r="E36" s="37"/>
      <c r="F36" s="39"/>
      <c r="G36" s="72"/>
      <c r="H36" s="37"/>
      <c r="I36" s="37"/>
      <c r="J36" s="39"/>
      <c r="K36" s="185">
        <f>C38+G38</f>
        <v>0</v>
      </c>
      <c r="L36" s="186"/>
      <c r="M36" s="191">
        <f>D38+E38+F38+H38+I38+J38</f>
        <v>0</v>
      </c>
      <c r="N36" s="186"/>
      <c r="O36" s="192">
        <f>M36+K36</f>
        <v>0</v>
      </c>
      <c r="P36" s="192"/>
      <c r="Q36" s="42" t="s">
        <v>6</v>
      </c>
      <c r="R36" s="39"/>
      <c r="S36" s="57"/>
      <c r="T36" s="195"/>
      <c r="U36" s="198"/>
      <c r="V36" s="198"/>
      <c r="W36" s="85" t="s">
        <v>6</v>
      </c>
      <c r="X36" s="44"/>
      <c r="Y36" s="44"/>
      <c r="Z36" s="44"/>
      <c r="AA36" s="44"/>
      <c r="AB36" s="44"/>
      <c r="AC36" s="44"/>
      <c r="AD36" s="44"/>
      <c r="AE36" s="82"/>
      <c r="AF36" s="7"/>
      <c r="AG36" s="85" t="s">
        <v>29</v>
      </c>
      <c r="AH36" s="15"/>
      <c r="AI36" s="15"/>
      <c r="AJ36" s="15"/>
      <c r="AK36" s="15"/>
      <c r="AL36" s="16"/>
      <c r="AM36" s="62"/>
      <c r="AN36" s="64" t="s">
        <v>40</v>
      </c>
      <c r="AO36" s="20"/>
      <c r="AP36" s="21"/>
      <c r="AQ36" s="7"/>
      <c r="AR36" s="31" t="s">
        <v>37</v>
      </c>
      <c r="AS36" s="52"/>
      <c r="AT36" s="32" t="s">
        <v>38</v>
      </c>
      <c r="AU36" s="53"/>
      <c r="AV36" s="1"/>
      <c r="AW36" s="117" t="s">
        <v>45</v>
      </c>
      <c r="AX36" s="112"/>
      <c r="AY36" s="112"/>
      <c r="AZ36" s="113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83"/>
      <c r="B37" s="68" t="s">
        <v>44</v>
      </c>
      <c r="C37" s="73">
        <f t="shared" ref="C37:J37" si="37">C32</f>
        <v>0</v>
      </c>
      <c r="D37" s="74">
        <f t="shared" si="37"/>
        <v>0</v>
      </c>
      <c r="E37" s="74">
        <f t="shared" si="37"/>
        <v>0</v>
      </c>
      <c r="F37" s="75">
        <f t="shared" si="37"/>
        <v>0</v>
      </c>
      <c r="G37" s="73">
        <f t="shared" si="37"/>
        <v>0</v>
      </c>
      <c r="H37" s="74">
        <f t="shared" si="37"/>
        <v>0</v>
      </c>
      <c r="I37" s="74">
        <f t="shared" si="37"/>
        <v>0</v>
      </c>
      <c r="J37" s="75">
        <f t="shared" si="37"/>
        <v>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0</v>
      </c>
      <c r="S37" s="57"/>
      <c r="T37" s="196"/>
      <c r="U37" s="199"/>
      <c r="V37" s="199"/>
      <c r="W37" s="87" t="s">
        <v>7</v>
      </c>
      <c r="X37" s="5">
        <f t="shared" ref="X37:AE37" si="38">X32</f>
        <v>0</v>
      </c>
      <c r="Y37" s="5">
        <f t="shared" si="38"/>
        <v>0</v>
      </c>
      <c r="Z37" s="5">
        <f t="shared" si="38"/>
        <v>0</v>
      </c>
      <c r="AA37" s="5">
        <f t="shared" si="38"/>
        <v>0</v>
      </c>
      <c r="AB37" s="5">
        <f t="shared" si="38"/>
        <v>0</v>
      </c>
      <c r="AC37" s="5">
        <f t="shared" si="38"/>
        <v>0</v>
      </c>
      <c r="AD37" s="5">
        <f t="shared" si="38"/>
        <v>0</v>
      </c>
      <c r="AE37" s="81">
        <f t="shared" si="38"/>
        <v>0</v>
      </c>
      <c r="AF37" s="7"/>
      <c r="AG37" s="87" t="s">
        <v>26</v>
      </c>
      <c r="AH37" s="6">
        <f>(AH36*10.74)</f>
        <v>0</v>
      </c>
      <c r="AI37" s="6">
        <f>(AI36*2.2)</f>
        <v>0</v>
      </c>
      <c r="AJ37" s="6">
        <f>(AJ36*0.25)</f>
        <v>0</v>
      </c>
      <c r="AK37" s="162">
        <f>AK36+AL36</f>
        <v>0</v>
      </c>
      <c r="AL37" s="163"/>
      <c r="AM37" s="10"/>
      <c r="AN37" s="22" t="s">
        <v>41</v>
      </c>
      <c r="AO37" s="23"/>
      <c r="AP37" s="24"/>
      <c r="AQ37" s="7"/>
      <c r="AR37" s="33" t="s">
        <v>36</v>
      </c>
      <c r="AS37" s="12"/>
      <c r="AT37" s="2" t="s">
        <v>39</v>
      </c>
      <c r="AU37" s="36"/>
      <c r="AV37" s="1"/>
      <c r="AW37" s="118" t="s">
        <v>71</v>
      </c>
      <c r="AX37" s="111">
        <f t="shared" ref="AX37:AZ37" si="39">AX32</f>
        <v>0</v>
      </c>
      <c r="AY37" s="111">
        <f t="shared" si="39"/>
        <v>0</v>
      </c>
      <c r="AZ37" s="114">
        <f t="shared" si="39"/>
        <v>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84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0</v>
      </c>
      <c r="S38" s="58"/>
      <c r="T38" s="197"/>
      <c r="U38" s="200"/>
      <c r="V38" s="200"/>
      <c r="W38" s="45" t="s">
        <v>3</v>
      </c>
      <c r="X38" s="46">
        <f t="shared" ref="X38:AE38" si="41">X36-X37</f>
        <v>0</v>
      </c>
      <c r="Y38" s="46">
        <f t="shared" si="41"/>
        <v>0</v>
      </c>
      <c r="Z38" s="46">
        <f t="shared" si="41"/>
        <v>0</v>
      </c>
      <c r="AA38" s="46">
        <f t="shared" si="41"/>
        <v>0</v>
      </c>
      <c r="AB38" s="46">
        <f t="shared" si="41"/>
        <v>0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 t="e">
        <f>(AH37)/((K36/1000000)*8.34)</f>
        <v>#DIV/0!</v>
      </c>
      <c r="AI38" s="86" t="e">
        <f>(AI37)/((K36/1000000)*8.34)</f>
        <v>#DIV/0!</v>
      </c>
      <c r="AJ38" s="86" t="e">
        <f>(AJ37)/((K36/1000000)*8.34)</f>
        <v>#DIV/0!</v>
      </c>
      <c r="AK38" s="164" t="e">
        <f>(AK37)/((K36/1000000)*8.34)</f>
        <v>#DIV/0!</v>
      </c>
      <c r="AL38" s="165"/>
      <c r="AM38" s="10"/>
      <c r="AN38" s="1"/>
      <c r="AO38" s="1"/>
      <c r="AP38" s="1"/>
      <c r="AQ38" s="7"/>
      <c r="AR38" s="89" t="s">
        <v>55</v>
      </c>
      <c r="AS38" s="79"/>
      <c r="AT38" s="90" t="s">
        <v>54</v>
      </c>
      <c r="AU38" s="35"/>
      <c r="AV38" s="1"/>
      <c r="AW38" s="110" t="s">
        <v>3</v>
      </c>
      <c r="AX38" s="115">
        <f>AX36-AX37</f>
        <v>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78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82">
        <v>10</v>
      </c>
      <c r="B40" s="67" t="s">
        <v>45</v>
      </c>
      <c r="C40" s="72"/>
      <c r="D40" s="37"/>
      <c r="E40" s="37"/>
      <c r="F40" s="39"/>
      <c r="G40" s="72"/>
      <c r="H40" s="37"/>
      <c r="I40" s="37"/>
      <c r="J40" s="39"/>
      <c r="K40" s="185">
        <f>C42+G42</f>
        <v>0</v>
      </c>
      <c r="L40" s="186"/>
      <c r="M40" s="191">
        <f>D42+E42+F42+H42+I42+J42</f>
        <v>0</v>
      </c>
      <c r="N40" s="186"/>
      <c r="O40" s="192">
        <f>M40+K40</f>
        <v>0</v>
      </c>
      <c r="P40" s="192"/>
      <c r="Q40" s="42" t="s">
        <v>6</v>
      </c>
      <c r="R40" s="39"/>
      <c r="S40" s="57"/>
      <c r="T40" s="195"/>
      <c r="U40" s="198"/>
      <c r="V40" s="198"/>
      <c r="W40" s="85" t="s">
        <v>6</v>
      </c>
      <c r="X40" s="44"/>
      <c r="Y40" s="44"/>
      <c r="Z40" s="44"/>
      <c r="AA40" s="44"/>
      <c r="AB40" s="44"/>
      <c r="AC40" s="44"/>
      <c r="AD40" s="44"/>
      <c r="AE40" s="82"/>
      <c r="AF40" s="7"/>
      <c r="AG40" s="85" t="s">
        <v>29</v>
      </c>
      <c r="AH40" s="15"/>
      <c r="AI40" s="15"/>
      <c r="AJ40" s="15"/>
      <c r="AK40" s="15"/>
      <c r="AL40" s="16"/>
      <c r="AM40" s="62"/>
      <c r="AN40" s="64" t="s">
        <v>40</v>
      </c>
      <c r="AO40" s="20"/>
      <c r="AP40" s="21"/>
      <c r="AQ40" s="7"/>
      <c r="AR40" s="31" t="s">
        <v>37</v>
      </c>
      <c r="AS40" s="52"/>
      <c r="AT40" s="32" t="s">
        <v>38</v>
      </c>
      <c r="AU40" s="53"/>
      <c r="AV40" s="1"/>
      <c r="AW40" s="117" t="s">
        <v>45</v>
      </c>
      <c r="AX40" s="112"/>
      <c r="AY40" s="112"/>
      <c r="AZ40" s="113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83"/>
      <c r="B41" s="68" t="s">
        <v>44</v>
      </c>
      <c r="C41" s="73">
        <f t="shared" ref="C41:J41" si="42">C36</f>
        <v>0</v>
      </c>
      <c r="D41" s="74">
        <f t="shared" si="42"/>
        <v>0</v>
      </c>
      <c r="E41" s="74">
        <f t="shared" si="42"/>
        <v>0</v>
      </c>
      <c r="F41" s="75">
        <f t="shared" si="42"/>
        <v>0</v>
      </c>
      <c r="G41" s="73">
        <f t="shared" si="42"/>
        <v>0</v>
      </c>
      <c r="H41" s="74">
        <f t="shared" si="42"/>
        <v>0</v>
      </c>
      <c r="I41" s="74">
        <f t="shared" si="42"/>
        <v>0</v>
      </c>
      <c r="J41" s="75">
        <f t="shared" si="42"/>
        <v>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0</v>
      </c>
      <c r="S41" s="57"/>
      <c r="T41" s="196"/>
      <c r="U41" s="199"/>
      <c r="V41" s="199"/>
      <c r="W41" s="87" t="s">
        <v>7</v>
      </c>
      <c r="X41" s="5">
        <f t="shared" ref="X41:AE41" si="43">X36</f>
        <v>0</v>
      </c>
      <c r="Y41" s="5">
        <f t="shared" si="43"/>
        <v>0</v>
      </c>
      <c r="Z41" s="5">
        <f t="shared" si="43"/>
        <v>0</v>
      </c>
      <c r="AA41" s="5">
        <f t="shared" si="43"/>
        <v>0</v>
      </c>
      <c r="AB41" s="5">
        <f t="shared" si="43"/>
        <v>0</v>
      </c>
      <c r="AC41" s="5">
        <f t="shared" si="43"/>
        <v>0</v>
      </c>
      <c r="AD41" s="5">
        <f t="shared" si="43"/>
        <v>0</v>
      </c>
      <c r="AE41" s="81">
        <f t="shared" si="43"/>
        <v>0</v>
      </c>
      <c r="AF41" s="7"/>
      <c r="AG41" s="87" t="s">
        <v>26</v>
      </c>
      <c r="AH41" s="6">
        <f>(AH40*10.74)</f>
        <v>0</v>
      </c>
      <c r="AI41" s="6">
        <f>(AI40*2.2)</f>
        <v>0</v>
      </c>
      <c r="AJ41" s="6">
        <f>(AJ40*0.25)</f>
        <v>0</v>
      </c>
      <c r="AK41" s="162">
        <f>AK40+AL40</f>
        <v>0</v>
      </c>
      <c r="AL41" s="163"/>
      <c r="AM41" s="10"/>
      <c r="AN41" s="22" t="s">
        <v>41</v>
      </c>
      <c r="AO41" s="23"/>
      <c r="AP41" s="24"/>
      <c r="AQ41" s="7"/>
      <c r="AR41" s="33" t="s">
        <v>36</v>
      </c>
      <c r="AS41" s="12"/>
      <c r="AT41" s="2" t="s">
        <v>39</v>
      </c>
      <c r="AU41" s="36"/>
      <c r="AV41" s="1"/>
      <c r="AW41" s="118" t="s">
        <v>71</v>
      </c>
      <c r="AX41" s="111">
        <f t="shared" ref="AX41:AZ41" si="44">AX36</f>
        <v>0</v>
      </c>
      <c r="AY41" s="111">
        <f t="shared" si="44"/>
        <v>0</v>
      </c>
      <c r="AZ41" s="114">
        <f t="shared" si="44"/>
        <v>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84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0</v>
      </c>
      <c r="S42" s="58"/>
      <c r="T42" s="197"/>
      <c r="U42" s="200"/>
      <c r="V42" s="200"/>
      <c r="W42" s="45" t="s">
        <v>3</v>
      </c>
      <c r="X42" s="46">
        <f t="shared" ref="X42:AE42" si="46">X40-X41</f>
        <v>0</v>
      </c>
      <c r="Y42" s="46">
        <f t="shared" si="46"/>
        <v>0</v>
      </c>
      <c r="Z42" s="46">
        <f t="shared" si="46"/>
        <v>0</v>
      </c>
      <c r="AA42" s="46">
        <f t="shared" si="46"/>
        <v>0</v>
      </c>
      <c r="AB42" s="46">
        <f t="shared" si="46"/>
        <v>0</v>
      </c>
      <c r="AC42" s="46">
        <f t="shared" si="46"/>
        <v>0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 t="e">
        <f>(AH41)/((K40/1000000)*8.34)</f>
        <v>#DIV/0!</v>
      </c>
      <c r="AI42" s="86" t="e">
        <f>(AI41)/((K40/1000000)*8.34)</f>
        <v>#DIV/0!</v>
      </c>
      <c r="AJ42" s="86" t="e">
        <f>(AJ41)/((K40/1000000)*8.34)</f>
        <v>#DIV/0!</v>
      </c>
      <c r="AK42" s="164" t="e">
        <f>(AK41)/((K40/1000000)*8.34)</f>
        <v>#DIV/0!</v>
      </c>
      <c r="AL42" s="165"/>
      <c r="AM42" s="10"/>
      <c r="AN42" s="1"/>
      <c r="AO42" s="1"/>
      <c r="AP42" s="1"/>
      <c r="AQ42" s="7"/>
      <c r="AR42" s="89" t="s">
        <v>55</v>
      </c>
      <c r="AS42" s="79"/>
      <c r="AT42" s="90" t="s">
        <v>54</v>
      </c>
      <c r="AU42" s="124"/>
      <c r="AV42" s="1"/>
      <c r="AW42" s="110" t="s">
        <v>3</v>
      </c>
      <c r="AX42" s="115">
        <f>AX40-AX41</f>
        <v>0</v>
      </c>
      <c r="AY42" s="115">
        <f>AY40-AY41</f>
        <v>0</v>
      </c>
      <c r="AZ42" s="116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78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82">
        <v>11</v>
      </c>
      <c r="B44" s="67" t="s">
        <v>45</v>
      </c>
      <c r="C44" s="72"/>
      <c r="D44" s="37"/>
      <c r="E44" s="37"/>
      <c r="F44" s="39"/>
      <c r="G44" s="72"/>
      <c r="H44" s="37"/>
      <c r="I44" s="37"/>
      <c r="J44" s="39"/>
      <c r="K44" s="185">
        <f>C46+G46</f>
        <v>0</v>
      </c>
      <c r="L44" s="186"/>
      <c r="M44" s="191">
        <f>D46+E46+F46+H46+I46+J46</f>
        <v>0</v>
      </c>
      <c r="N44" s="186"/>
      <c r="O44" s="192">
        <f>M44+K44</f>
        <v>0</v>
      </c>
      <c r="P44" s="192"/>
      <c r="Q44" s="42" t="s">
        <v>6</v>
      </c>
      <c r="R44" s="39"/>
      <c r="S44" s="57"/>
      <c r="T44" s="195"/>
      <c r="U44" s="198"/>
      <c r="V44" s="198"/>
      <c r="W44" s="85" t="s">
        <v>6</v>
      </c>
      <c r="X44" s="44"/>
      <c r="Y44" s="44"/>
      <c r="Z44" s="44"/>
      <c r="AA44" s="44"/>
      <c r="AB44" s="44"/>
      <c r="AC44" s="44"/>
      <c r="AD44" s="44"/>
      <c r="AE44" s="82"/>
      <c r="AF44" s="7"/>
      <c r="AG44" s="85" t="s">
        <v>29</v>
      </c>
      <c r="AH44" s="15"/>
      <c r="AI44" s="15"/>
      <c r="AJ44" s="15"/>
      <c r="AK44" s="15"/>
      <c r="AL44" s="16"/>
      <c r="AM44" s="62"/>
      <c r="AN44" s="64" t="s">
        <v>40</v>
      </c>
      <c r="AO44" s="20"/>
      <c r="AP44" s="21"/>
      <c r="AQ44" s="7"/>
      <c r="AR44" s="31" t="s">
        <v>37</v>
      </c>
      <c r="AS44" s="52"/>
      <c r="AT44" s="32" t="s">
        <v>38</v>
      </c>
      <c r="AU44" s="53"/>
      <c r="AV44" s="1"/>
      <c r="AW44" s="117" t="s">
        <v>45</v>
      </c>
      <c r="AX44" s="112"/>
      <c r="AY44" s="112"/>
      <c r="AZ44" s="113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83"/>
      <c r="B45" s="68" t="s">
        <v>44</v>
      </c>
      <c r="C45" s="73">
        <f t="shared" ref="C45:J45" si="47">C40</f>
        <v>0</v>
      </c>
      <c r="D45" s="74">
        <f t="shared" si="47"/>
        <v>0</v>
      </c>
      <c r="E45" s="74">
        <f t="shared" si="47"/>
        <v>0</v>
      </c>
      <c r="F45" s="75">
        <f t="shared" si="47"/>
        <v>0</v>
      </c>
      <c r="G45" s="73">
        <f t="shared" si="47"/>
        <v>0</v>
      </c>
      <c r="H45" s="74">
        <f t="shared" si="47"/>
        <v>0</v>
      </c>
      <c r="I45" s="74">
        <f t="shared" si="47"/>
        <v>0</v>
      </c>
      <c r="J45" s="75">
        <f t="shared" si="47"/>
        <v>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0</v>
      </c>
      <c r="S45" s="57"/>
      <c r="T45" s="196"/>
      <c r="U45" s="199"/>
      <c r="V45" s="199"/>
      <c r="W45" s="87" t="s">
        <v>7</v>
      </c>
      <c r="X45" s="5">
        <f t="shared" ref="X45:AE45" si="48">X40</f>
        <v>0</v>
      </c>
      <c r="Y45" s="5">
        <f t="shared" si="48"/>
        <v>0</v>
      </c>
      <c r="Z45" s="5">
        <f t="shared" si="48"/>
        <v>0</v>
      </c>
      <c r="AA45" s="5">
        <f t="shared" si="48"/>
        <v>0</v>
      </c>
      <c r="AB45" s="5">
        <f t="shared" si="48"/>
        <v>0</v>
      </c>
      <c r="AC45" s="5">
        <f t="shared" si="48"/>
        <v>0</v>
      </c>
      <c r="AD45" s="5">
        <f t="shared" si="48"/>
        <v>0</v>
      </c>
      <c r="AE45" s="81">
        <f t="shared" si="48"/>
        <v>0</v>
      </c>
      <c r="AF45" s="7"/>
      <c r="AG45" s="87" t="s">
        <v>26</v>
      </c>
      <c r="AH45" s="6">
        <f>(AH44*10.74)</f>
        <v>0</v>
      </c>
      <c r="AI45" s="6">
        <f>(AI44*2.2)</f>
        <v>0</v>
      </c>
      <c r="AJ45" s="6">
        <f>(AJ44*0.25)</f>
        <v>0</v>
      </c>
      <c r="AK45" s="162">
        <f>AK44+AL44</f>
        <v>0</v>
      </c>
      <c r="AL45" s="163"/>
      <c r="AM45" s="10"/>
      <c r="AN45" s="22" t="s">
        <v>41</v>
      </c>
      <c r="AO45" s="23"/>
      <c r="AP45" s="24"/>
      <c r="AQ45" s="7"/>
      <c r="AR45" s="33" t="s">
        <v>36</v>
      </c>
      <c r="AS45" s="12"/>
      <c r="AT45" s="2" t="s">
        <v>39</v>
      </c>
      <c r="AU45" s="36"/>
      <c r="AV45" s="1"/>
      <c r="AW45" s="118" t="s">
        <v>71</v>
      </c>
      <c r="AX45" s="111">
        <f t="shared" ref="AX45:AZ45" si="49">AX40</f>
        <v>0</v>
      </c>
      <c r="AY45" s="111">
        <f t="shared" si="49"/>
        <v>0</v>
      </c>
      <c r="AZ45" s="114">
        <f t="shared" si="49"/>
        <v>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84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0</v>
      </c>
      <c r="S46" s="58"/>
      <c r="T46" s="197"/>
      <c r="U46" s="200"/>
      <c r="V46" s="200"/>
      <c r="W46" s="45" t="s">
        <v>3</v>
      </c>
      <c r="X46" s="46">
        <f>X44-X45</f>
        <v>0</v>
      </c>
      <c r="Y46" s="46">
        <f t="shared" ref="Y46:AE46" si="51">Y44-Y45</f>
        <v>0</v>
      </c>
      <c r="Z46" s="46">
        <f t="shared" si="51"/>
        <v>0</v>
      </c>
      <c r="AA46" s="46">
        <f t="shared" si="51"/>
        <v>0</v>
      </c>
      <c r="AB46" s="46">
        <f t="shared" si="51"/>
        <v>0</v>
      </c>
      <c r="AC46" s="46">
        <f t="shared" si="51"/>
        <v>0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 t="e">
        <f>(AH45)/((K44/1000000)*8.34)</f>
        <v>#DIV/0!</v>
      </c>
      <c r="AI46" s="86" t="e">
        <f>(AI45)/((K44/1000000)*8.34)</f>
        <v>#DIV/0!</v>
      </c>
      <c r="AJ46" s="86" t="e">
        <f>(AJ45)/((K44/1000000)*8.34)</f>
        <v>#DIV/0!</v>
      </c>
      <c r="AK46" s="164" t="e">
        <f>(AK45)/((K44/1000000)*8.34)</f>
        <v>#DIV/0!</v>
      </c>
      <c r="AL46" s="165"/>
      <c r="AM46" s="10"/>
      <c r="AN46" s="1"/>
      <c r="AO46" s="1"/>
      <c r="AP46" s="1"/>
      <c r="AQ46" s="7"/>
      <c r="AR46" s="89" t="s">
        <v>55</v>
      </c>
      <c r="AS46" s="79"/>
      <c r="AT46" s="90" t="s">
        <v>54</v>
      </c>
      <c r="AU46" s="125"/>
      <c r="AV46" s="1"/>
      <c r="AW46" s="110" t="s">
        <v>3</v>
      </c>
      <c r="AX46" s="115">
        <f>AX44-AX45</f>
        <v>0</v>
      </c>
      <c r="AY46" s="115">
        <f>AY44-AY45</f>
        <v>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78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82">
        <v>12</v>
      </c>
      <c r="B48" s="67" t="s">
        <v>45</v>
      </c>
      <c r="C48" s="72"/>
      <c r="D48" s="37"/>
      <c r="E48" s="37"/>
      <c r="F48" s="39"/>
      <c r="G48" s="72"/>
      <c r="H48" s="37"/>
      <c r="I48" s="37"/>
      <c r="J48" s="39"/>
      <c r="K48" s="185">
        <f>C50+G50</f>
        <v>0</v>
      </c>
      <c r="L48" s="186"/>
      <c r="M48" s="191">
        <f>D50+E50+F50+H50+I50+J50</f>
        <v>0</v>
      </c>
      <c r="N48" s="186"/>
      <c r="O48" s="203">
        <f>M48+K48</f>
        <v>0</v>
      </c>
      <c r="P48" s="204"/>
      <c r="Q48" s="42" t="s">
        <v>6</v>
      </c>
      <c r="R48" s="39"/>
      <c r="S48" s="57"/>
      <c r="T48" s="195"/>
      <c r="U48" s="198"/>
      <c r="V48" s="198"/>
      <c r="W48" s="85" t="s">
        <v>6</v>
      </c>
      <c r="X48" s="44"/>
      <c r="Y48" s="44"/>
      <c r="Z48" s="44"/>
      <c r="AA48" s="44"/>
      <c r="AB48" s="44"/>
      <c r="AC48" s="44"/>
      <c r="AD48" s="44"/>
      <c r="AE48" s="82"/>
      <c r="AF48" s="7"/>
      <c r="AG48" s="85" t="s">
        <v>29</v>
      </c>
      <c r="AH48" s="15"/>
      <c r="AI48" s="15"/>
      <c r="AJ48" s="15"/>
      <c r="AK48" s="15"/>
      <c r="AL48" s="16"/>
      <c r="AM48" s="62"/>
      <c r="AN48" s="64" t="s">
        <v>40</v>
      </c>
      <c r="AO48" s="20"/>
      <c r="AP48" s="21"/>
      <c r="AQ48" s="7"/>
      <c r="AR48" s="31" t="s">
        <v>37</v>
      </c>
      <c r="AS48" s="52"/>
      <c r="AT48" s="32" t="s">
        <v>38</v>
      </c>
      <c r="AU48" s="53"/>
      <c r="AV48" s="1"/>
      <c r="AW48" s="117" t="s">
        <v>45</v>
      </c>
      <c r="AX48" s="112"/>
      <c r="AY48" s="112"/>
      <c r="AZ48" s="113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201"/>
      <c r="B49" s="68" t="s">
        <v>44</v>
      </c>
      <c r="C49" s="73">
        <f t="shared" ref="C49:J49" si="52">C44</f>
        <v>0</v>
      </c>
      <c r="D49" s="74">
        <f t="shared" si="52"/>
        <v>0</v>
      </c>
      <c r="E49" s="74">
        <f t="shared" si="52"/>
        <v>0</v>
      </c>
      <c r="F49" s="75">
        <f t="shared" si="52"/>
        <v>0</v>
      </c>
      <c r="G49" s="73">
        <f t="shared" si="52"/>
        <v>0</v>
      </c>
      <c r="H49" s="74">
        <f t="shared" si="52"/>
        <v>0</v>
      </c>
      <c r="I49" s="74">
        <f t="shared" si="52"/>
        <v>0</v>
      </c>
      <c r="J49" s="75">
        <f t="shared" si="52"/>
        <v>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0</v>
      </c>
      <c r="S49" s="57"/>
      <c r="T49" s="196"/>
      <c r="U49" s="199"/>
      <c r="V49" s="199"/>
      <c r="W49" s="87" t="s">
        <v>7</v>
      </c>
      <c r="X49" s="5">
        <f t="shared" ref="X49:AE49" si="53">X44</f>
        <v>0</v>
      </c>
      <c r="Y49" s="5">
        <f t="shared" si="53"/>
        <v>0</v>
      </c>
      <c r="Z49" s="5">
        <f t="shared" si="53"/>
        <v>0</v>
      </c>
      <c r="AA49" s="5">
        <f t="shared" si="53"/>
        <v>0</v>
      </c>
      <c r="AB49" s="5">
        <f t="shared" si="53"/>
        <v>0</v>
      </c>
      <c r="AC49" s="5">
        <f t="shared" si="53"/>
        <v>0</v>
      </c>
      <c r="AD49" s="5">
        <f t="shared" si="53"/>
        <v>0</v>
      </c>
      <c r="AE49" s="81">
        <f t="shared" si="53"/>
        <v>0</v>
      </c>
      <c r="AF49" s="7"/>
      <c r="AG49" s="87" t="s">
        <v>26</v>
      </c>
      <c r="AH49" s="6">
        <f>(AH48*10.74)</f>
        <v>0</v>
      </c>
      <c r="AI49" s="6">
        <f>(AI48*2.2)</f>
        <v>0</v>
      </c>
      <c r="AJ49" s="6">
        <f>(AJ48*0.25)</f>
        <v>0</v>
      </c>
      <c r="AK49" s="166">
        <f>AK48+AL48</f>
        <v>0</v>
      </c>
      <c r="AL49" s="167"/>
      <c r="AM49" s="10"/>
      <c r="AN49" s="22" t="s">
        <v>41</v>
      </c>
      <c r="AO49" s="23"/>
      <c r="AP49" s="24"/>
      <c r="AQ49" s="7"/>
      <c r="AR49" s="33" t="s">
        <v>36</v>
      </c>
      <c r="AS49" s="12"/>
      <c r="AT49" s="2" t="s">
        <v>39</v>
      </c>
      <c r="AU49" s="36"/>
      <c r="AV49" s="1"/>
      <c r="AW49" s="118" t="s">
        <v>71</v>
      </c>
      <c r="AX49" s="111">
        <f t="shared" ref="AX49:AZ49" si="54">AX44</f>
        <v>0</v>
      </c>
      <c r="AY49" s="111">
        <f t="shared" si="54"/>
        <v>0</v>
      </c>
      <c r="AZ49" s="114">
        <f t="shared" si="54"/>
        <v>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202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0</v>
      </c>
      <c r="S50" s="58"/>
      <c r="T50" s="197"/>
      <c r="U50" s="200"/>
      <c r="V50" s="200"/>
      <c r="W50" s="45" t="s">
        <v>3</v>
      </c>
      <c r="X50" s="46">
        <f>X48-X49</f>
        <v>0</v>
      </c>
      <c r="Y50" s="46">
        <f t="shared" ref="Y50:AE50" si="56">Y48-Y49</f>
        <v>0</v>
      </c>
      <c r="Z50" s="46">
        <f t="shared" si="56"/>
        <v>0</v>
      </c>
      <c r="AA50" s="46">
        <f t="shared" si="56"/>
        <v>0</v>
      </c>
      <c r="AB50" s="46">
        <f t="shared" si="56"/>
        <v>0</v>
      </c>
      <c r="AC50" s="46">
        <f t="shared" si="56"/>
        <v>0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 t="e">
        <f>(AH49)/((K48/1000000)*8.34)</f>
        <v>#DIV/0!</v>
      </c>
      <c r="AI50" s="86" t="e">
        <f>(AI49)/((K48/1000000)*8.34)</f>
        <v>#DIV/0!</v>
      </c>
      <c r="AJ50" s="86" t="e">
        <f>(AJ49)/((K48/1000000)*8.34)</f>
        <v>#DIV/0!</v>
      </c>
      <c r="AK50" s="168" t="e">
        <f>(AK49)/((K48/1000000)*8.34)</f>
        <v>#DIV/0!</v>
      </c>
      <c r="AL50" s="169"/>
      <c r="AM50" s="10"/>
      <c r="AN50" s="1"/>
      <c r="AO50" s="1"/>
      <c r="AP50" s="1"/>
      <c r="AQ50" s="7"/>
      <c r="AR50" s="89" t="s">
        <v>55</v>
      </c>
      <c r="AS50" s="79"/>
      <c r="AT50" s="90" t="s">
        <v>54</v>
      </c>
      <c r="AU50" s="124"/>
      <c r="AV50" s="1"/>
      <c r="AW50" s="110" t="s">
        <v>3</v>
      </c>
      <c r="AX50" s="115">
        <f>AX48-AX49</f>
        <v>0</v>
      </c>
      <c r="AY50" s="115">
        <f>AY48-AY49</f>
        <v>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78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82">
        <v>13</v>
      </c>
      <c r="B52" s="67" t="s">
        <v>45</v>
      </c>
      <c r="C52" s="72"/>
      <c r="D52" s="37"/>
      <c r="E52" s="37"/>
      <c r="F52" s="39"/>
      <c r="G52" s="72"/>
      <c r="H52" s="37"/>
      <c r="I52" s="37"/>
      <c r="J52" s="39"/>
      <c r="K52" s="185">
        <f>C54+G54</f>
        <v>0</v>
      </c>
      <c r="L52" s="186"/>
      <c r="M52" s="191">
        <f>D54+E54+F54+H54+I54+J54</f>
        <v>0</v>
      </c>
      <c r="N52" s="186"/>
      <c r="O52" s="203">
        <f>M52+K52</f>
        <v>0</v>
      </c>
      <c r="P52" s="204"/>
      <c r="Q52" s="42" t="s">
        <v>6</v>
      </c>
      <c r="R52" s="39"/>
      <c r="S52" s="57"/>
      <c r="T52" s="195"/>
      <c r="U52" s="198"/>
      <c r="V52" s="198"/>
      <c r="W52" s="85" t="s">
        <v>6</v>
      </c>
      <c r="X52" s="44"/>
      <c r="Y52" s="44"/>
      <c r="Z52" s="44"/>
      <c r="AA52" s="44"/>
      <c r="AB52" s="44"/>
      <c r="AC52" s="44"/>
      <c r="AD52" s="44"/>
      <c r="AE52" s="82"/>
      <c r="AF52" s="7"/>
      <c r="AG52" s="85" t="s">
        <v>29</v>
      </c>
      <c r="AH52" s="15"/>
      <c r="AI52" s="15"/>
      <c r="AJ52" s="15"/>
      <c r="AK52" s="15"/>
      <c r="AL52" s="16"/>
      <c r="AM52" s="62"/>
      <c r="AN52" s="64" t="s">
        <v>40</v>
      </c>
      <c r="AO52" s="20"/>
      <c r="AP52" s="21"/>
      <c r="AQ52" s="7"/>
      <c r="AR52" s="31" t="s">
        <v>37</v>
      </c>
      <c r="AS52" s="52"/>
      <c r="AT52" s="32" t="s">
        <v>38</v>
      </c>
      <c r="AU52" s="53"/>
      <c r="AV52" s="1"/>
      <c r="AW52" s="117" t="s">
        <v>45</v>
      </c>
      <c r="AX52" s="112"/>
      <c r="AY52" s="112"/>
      <c r="AZ52" s="113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201"/>
      <c r="B53" s="68" t="s">
        <v>44</v>
      </c>
      <c r="C53" s="73">
        <f t="shared" ref="C53:J53" si="57">C48</f>
        <v>0</v>
      </c>
      <c r="D53" s="74">
        <f t="shared" si="57"/>
        <v>0</v>
      </c>
      <c r="E53" s="74">
        <f t="shared" si="57"/>
        <v>0</v>
      </c>
      <c r="F53" s="75">
        <f t="shared" si="57"/>
        <v>0</v>
      </c>
      <c r="G53" s="73">
        <f t="shared" si="57"/>
        <v>0</v>
      </c>
      <c r="H53" s="74">
        <f t="shared" si="57"/>
        <v>0</v>
      </c>
      <c r="I53" s="74">
        <f t="shared" si="57"/>
        <v>0</v>
      </c>
      <c r="J53" s="75">
        <f t="shared" si="57"/>
        <v>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0</v>
      </c>
      <c r="S53" s="57"/>
      <c r="T53" s="196"/>
      <c r="U53" s="199"/>
      <c r="V53" s="199"/>
      <c r="W53" s="87" t="s">
        <v>7</v>
      </c>
      <c r="X53" s="5">
        <f t="shared" ref="X53:AE53" si="58">X48</f>
        <v>0</v>
      </c>
      <c r="Y53" s="5">
        <f t="shared" si="58"/>
        <v>0</v>
      </c>
      <c r="Z53" s="5">
        <f t="shared" si="58"/>
        <v>0</v>
      </c>
      <c r="AA53" s="5">
        <f t="shared" si="58"/>
        <v>0</v>
      </c>
      <c r="AB53" s="5">
        <f t="shared" si="58"/>
        <v>0</v>
      </c>
      <c r="AC53" s="5">
        <f t="shared" si="58"/>
        <v>0</v>
      </c>
      <c r="AD53" s="5">
        <f t="shared" si="58"/>
        <v>0</v>
      </c>
      <c r="AE53" s="81">
        <f t="shared" si="58"/>
        <v>0</v>
      </c>
      <c r="AF53" s="7"/>
      <c r="AG53" s="87" t="s">
        <v>26</v>
      </c>
      <c r="AH53" s="6">
        <f>(AH52*10.74)</f>
        <v>0</v>
      </c>
      <c r="AI53" s="6">
        <f>(AI52*2.2)</f>
        <v>0</v>
      </c>
      <c r="AJ53" s="6">
        <f>(AJ52*0.25)</f>
        <v>0</v>
      </c>
      <c r="AK53" s="166">
        <f>AK52+AL52</f>
        <v>0</v>
      </c>
      <c r="AL53" s="167"/>
      <c r="AM53" s="10"/>
      <c r="AN53" s="22" t="s">
        <v>41</v>
      </c>
      <c r="AO53" s="23"/>
      <c r="AP53" s="24"/>
      <c r="AQ53" s="7"/>
      <c r="AR53" s="33" t="s">
        <v>36</v>
      </c>
      <c r="AS53" s="12"/>
      <c r="AT53" s="2" t="s">
        <v>39</v>
      </c>
      <c r="AU53" s="36"/>
      <c r="AV53" s="1"/>
      <c r="AW53" s="118" t="s">
        <v>71</v>
      </c>
      <c r="AX53" s="111">
        <f t="shared" ref="AX53:AZ53" si="59">AX48</f>
        <v>0</v>
      </c>
      <c r="AY53" s="111">
        <f t="shared" si="59"/>
        <v>0</v>
      </c>
      <c r="AZ53" s="114">
        <f t="shared" si="59"/>
        <v>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202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0</v>
      </c>
      <c r="S54" s="58"/>
      <c r="T54" s="197"/>
      <c r="U54" s="200"/>
      <c r="V54" s="200"/>
      <c r="W54" s="45" t="s">
        <v>3</v>
      </c>
      <c r="X54" s="46">
        <f>X52-X53</f>
        <v>0</v>
      </c>
      <c r="Y54" s="46">
        <f t="shared" ref="Y54:AE54" si="61">Y52-Y53</f>
        <v>0</v>
      </c>
      <c r="Z54" s="46">
        <f t="shared" si="61"/>
        <v>0</v>
      </c>
      <c r="AA54" s="46">
        <f t="shared" si="61"/>
        <v>0</v>
      </c>
      <c r="AB54" s="46">
        <f t="shared" si="61"/>
        <v>0</v>
      </c>
      <c r="AC54" s="46">
        <f t="shared" si="61"/>
        <v>0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 t="e">
        <f>(AH53)/((K52/1000000)*8.34)</f>
        <v>#DIV/0!</v>
      </c>
      <c r="AI54" s="86" t="e">
        <f>(AI53)/((K52/1000000)*8.34)</f>
        <v>#DIV/0!</v>
      </c>
      <c r="AJ54" s="86" t="e">
        <f>(AJ53)/((K52/1000000)*8.34)</f>
        <v>#DIV/0!</v>
      </c>
      <c r="AK54" s="168" t="e">
        <f>(AK53)/((K52/1000000)*8.34)</f>
        <v>#DIV/0!</v>
      </c>
      <c r="AL54" s="169"/>
      <c r="AM54" s="10"/>
      <c r="AN54" s="1"/>
      <c r="AO54" s="1"/>
      <c r="AP54" s="1"/>
      <c r="AQ54" s="7"/>
      <c r="AR54" s="89" t="s">
        <v>55</v>
      </c>
      <c r="AS54" s="79"/>
      <c r="AT54" s="90" t="s">
        <v>54</v>
      </c>
      <c r="AU54" s="124"/>
      <c r="AV54" s="1"/>
      <c r="AW54" s="110" t="s">
        <v>3</v>
      </c>
      <c r="AX54" s="115">
        <f>AX52-AX53</f>
        <v>0</v>
      </c>
      <c r="AY54" s="115">
        <f>AY52-AY53</f>
        <v>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78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82">
        <v>14</v>
      </c>
      <c r="B56" s="67" t="s">
        <v>45</v>
      </c>
      <c r="C56" s="72"/>
      <c r="D56" s="37"/>
      <c r="E56" s="37"/>
      <c r="F56" s="39"/>
      <c r="G56" s="72"/>
      <c r="H56" s="37"/>
      <c r="I56" s="37"/>
      <c r="J56" s="39"/>
      <c r="K56" s="185">
        <f>C58+G58</f>
        <v>0</v>
      </c>
      <c r="L56" s="186"/>
      <c r="M56" s="191">
        <f>D58+E58+F58+H58+I58+J58</f>
        <v>0</v>
      </c>
      <c r="N56" s="186"/>
      <c r="O56" s="203">
        <f>M56+K56</f>
        <v>0</v>
      </c>
      <c r="P56" s="204"/>
      <c r="Q56" s="42" t="s">
        <v>6</v>
      </c>
      <c r="R56" s="39"/>
      <c r="S56" s="57"/>
      <c r="T56" s="195"/>
      <c r="U56" s="198"/>
      <c r="V56" s="198"/>
      <c r="W56" s="85" t="s">
        <v>6</v>
      </c>
      <c r="X56" s="44"/>
      <c r="Y56" s="44"/>
      <c r="Z56" s="44"/>
      <c r="AA56" s="44"/>
      <c r="AB56" s="44"/>
      <c r="AC56" s="44"/>
      <c r="AD56" s="44"/>
      <c r="AE56" s="82"/>
      <c r="AF56" s="7"/>
      <c r="AG56" s="85" t="s">
        <v>29</v>
      </c>
      <c r="AH56" s="15"/>
      <c r="AI56" s="15"/>
      <c r="AJ56" s="15"/>
      <c r="AK56" s="15"/>
      <c r="AL56" s="16"/>
      <c r="AM56" s="62"/>
      <c r="AN56" s="64" t="s">
        <v>40</v>
      </c>
      <c r="AO56" s="20"/>
      <c r="AP56" s="21"/>
      <c r="AQ56" s="7"/>
      <c r="AR56" s="31" t="s">
        <v>37</v>
      </c>
      <c r="AS56" s="52"/>
      <c r="AT56" s="32" t="s">
        <v>38</v>
      </c>
      <c r="AU56" s="53"/>
      <c r="AV56" s="1"/>
      <c r="AW56" s="117" t="s">
        <v>45</v>
      </c>
      <c r="AX56" s="112"/>
      <c r="AY56" s="112"/>
      <c r="AZ56" s="113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201"/>
      <c r="B57" s="68" t="s">
        <v>44</v>
      </c>
      <c r="C57" s="73">
        <f t="shared" ref="C57:J57" si="62">C52</f>
        <v>0</v>
      </c>
      <c r="D57" s="74">
        <f t="shared" si="62"/>
        <v>0</v>
      </c>
      <c r="E57" s="74">
        <f t="shared" si="62"/>
        <v>0</v>
      </c>
      <c r="F57" s="75">
        <f t="shared" si="62"/>
        <v>0</v>
      </c>
      <c r="G57" s="73">
        <f t="shared" si="62"/>
        <v>0</v>
      </c>
      <c r="H57" s="74">
        <f t="shared" si="62"/>
        <v>0</v>
      </c>
      <c r="I57" s="74">
        <f t="shared" si="62"/>
        <v>0</v>
      </c>
      <c r="J57" s="75">
        <f t="shared" si="62"/>
        <v>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0</v>
      </c>
      <c r="S57" s="57"/>
      <c r="T57" s="196"/>
      <c r="U57" s="199"/>
      <c r="V57" s="199"/>
      <c r="W57" s="87" t="s">
        <v>7</v>
      </c>
      <c r="X57" s="5">
        <f t="shared" ref="X57:AE57" si="63">X52</f>
        <v>0</v>
      </c>
      <c r="Y57" s="5">
        <f t="shared" si="63"/>
        <v>0</v>
      </c>
      <c r="Z57" s="5">
        <f t="shared" si="63"/>
        <v>0</v>
      </c>
      <c r="AA57" s="5">
        <f t="shared" si="63"/>
        <v>0</v>
      </c>
      <c r="AB57" s="5">
        <f t="shared" si="63"/>
        <v>0</v>
      </c>
      <c r="AC57" s="5">
        <f t="shared" si="63"/>
        <v>0</v>
      </c>
      <c r="AD57" s="5">
        <f t="shared" si="63"/>
        <v>0</v>
      </c>
      <c r="AE57" s="81">
        <f t="shared" si="63"/>
        <v>0</v>
      </c>
      <c r="AF57" s="7"/>
      <c r="AG57" s="87" t="s">
        <v>26</v>
      </c>
      <c r="AH57" s="6">
        <f>(AH56*10.74)</f>
        <v>0</v>
      </c>
      <c r="AI57" s="6">
        <f>(AI56*2.2)</f>
        <v>0</v>
      </c>
      <c r="AJ57" s="6">
        <f>(AJ56*0.25)</f>
        <v>0</v>
      </c>
      <c r="AK57" s="166">
        <f>AK56+AL56</f>
        <v>0</v>
      </c>
      <c r="AL57" s="167"/>
      <c r="AM57" s="10"/>
      <c r="AN57" s="22" t="s">
        <v>41</v>
      </c>
      <c r="AO57" s="23"/>
      <c r="AP57" s="24"/>
      <c r="AQ57" s="7"/>
      <c r="AR57" s="33" t="s">
        <v>36</v>
      </c>
      <c r="AS57" s="12"/>
      <c r="AT57" s="2" t="s">
        <v>39</v>
      </c>
      <c r="AU57" s="36"/>
      <c r="AV57" s="1"/>
      <c r="AW57" s="118" t="s">
        <v>71</v>
      </c>
      <c r="AX57" s="111">
        <f t="shared" ref="AX57:AZ57" si="64">AX52</f>
        <v>0</v>
      </c>
      <c r="AY57" s="111">
        <f t="shared" si="64"/>
        <v>0</v>
      </c>
      <c r="AZ57" s="114">
        <f t="shared" si="64"/>
        <v>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202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0</v>
      </c>
      <c r="S58" s="58"/>
      <c r="T58" s="197"/>
      <c r="U58" s="200"/>
      <c r="V58" s="200"/>
      <c r="W58" s="45" t="s">
        <v>3</v>
      </c>
      <c r="X58" s="46">
        <f>X56-X57</f>
        <v>0</v>
      </c>
      <c r="Y58" s="46">
        <f t="shared" ref="Y58:AE58" si="66">Y56-Y57</f>
        <v>0</v>
      </c>
      <c r="Z58" s="46">
        <f t="shared" si="66"/>
        <v>0</v>
      </c>
      <c r="AA58" s="46">
        <f t="shared" si="66"/>
        <v>0</v>
      </c>
      <c r="AB58" s="46">
        <f t="shared" si="66"/>
        <v>0</v>
      </c>
      <c r="AC58" s="46">
        <f t="shared" si="66"/>
        <v>0</v>
      </c>
      <c r="AD58" s="46">
        <f t="shared" si="66"/>
        <v>0</v>
      </c>
      <c r="AE58" s="83">
        <f t="shared" si="66"/>
        <v>0</v>
      </c>
      <c r="AF58" s="7"/>
      <c r="AG58" s="88" t="s">
        <v>28</v>
      </c>
      <c r="AH58" s="86" t="e">
        <f>(AH57)/((K56/1000000)*8.34)</f>
        <v>#DIV/0!</v>
      </c>
      <c r="AI58" s="86" t="e">
        <f>(AI57)/((K56/1000000)*8.34)</f>
        <v>#DIV/0!</v>
      </c>
      <c r="AJ58" s="86" t="e">
        <f>(AJ57)/((K56/1000000)*8.34)</f>
        <v>#DIV/0!</v>
      </c>
      <c r="AK58" s="168" t="e">
        <f>(AK57)/((K56/1000000)*8.34)</f>
        <v>#DIV/0!</v>
      </c>
      <c r="AL58" s="169"/>
      <c r="AM58" s="10"/>
      <c r="AN58" s="1"/>
      <c r="AO58" s="1"/>
      <c r="AP58" s="1"/>
      <c r="AQ58" s="7"/>
      <c r="AR58" s="89" t="s">
        <v>55</v>
      </c>
      <c r="AS58" s="79"/>
      <c r="AT58" s="90" t="s">
        <v>54</v>
      </c>
      <c r="AU58" s="124"/>
      <c r="AV58" s="1"/>
      <c r="AW58" s="110" t="s">
        <v>3</v>
      </c>
      <c r="AX58" s="115">
        <f>AX56-AX57</f>
        <v>0</v>
      </c>
      <c r="AY58" s="115">
        <f>AY56-AY57</f>
        <v>0</v>
      </c>
      <c r="AZ58" s="116">
        <f>AZ56-AZ57</f>
        <v>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78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82">
        <v>15</v>
      </c>
      <c r="B60" s="67" t="s">
        <v>45</v>
      </c>
      <c r="C60" s="72"/>
      <c r="D60" s="37"/>
      <c r="E60" s="37"/>
      <c r="F60" s="39"/>
      <c r="G60" s="72"/>
      <c r="H60" s="37"/>
      <c r="I60" s="37"/>
      <c r="J60" s="39"/>
      <c r="K60" s="185">
        <f>C62+G62</f>
        <v>0</v>
      </c>
      <c r="L60" s="186"/>
      <c r="M60" s="191">
        <f>D62+E62+F62+H62+I62+J62</f>
        <v>0</v>
      </c>
      <c r="N60" s="186"/>
      <c r="O60" s="203">
        <f>M60+K60</f>
        <v>0</v>
      </c>
      <c r="P60" s="204"/>
      <c r="Q60" s="42" t="s">
        <v>6</v>
      </c>
      <c r="R60" s="39"/>
      <c r="S60" s="57"/>
      <c r="T60" s="195"/>
      <c r="U60" s="198"/>
      <c r="V60" s="198"/>
      <c r="W60" s="85" t="s">
        <v>6</v>
      </c>
      <c r="X60" s="44"/>
      <c r="Y60" s="44"/>
      <c r="Z60" s="44"/>
      <c r="AA60" s="44"/>
      <c r="AB60" s="44"/>
      <c r="AC60" s="44"/>
      <c r="AD60" s="44"/>
      <c r="AE60" s="82"/>
      <c r="AF60" s="7"/>
      <c r="AG60" s="85" t="s">
        <v>29</v>
      </c>
      <c r="AH60" s="15"/>
      <c r="AI60" s="15"/>
      <c r="AJ60" s="15"/>
      <c r="AK60" s="15"/>
      <c r="AL60" s="16"/>
      <c r="AM60" s="62"/>
      <c r="AN60" s="64" t="s">
        <v>40</v>
      </c>
      <c r="AO60" s="20"/>
      <c r="AP60" s="21"/>
      <c r="AQ60" s="7"/>
      <c r="AR60" s="31" t="s">
        <v>37</v>
      </c>
      <c r="AS60" s="52"/>
      <c r="AT60" s="32" t="s">
        <v>38</v>
      </c>
      <c r="AU60" s="53"/>
      <c r="AV60" s="1"/>
      <c r="AW60" s="117" t="s">
        <v>45</v>
      </c>
      <c r="AX60" s="112"/>
      <c r="AY60" s="112"/>
      <c r="AZ60" s="113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201"/>
      <c r="B61" s="68" t="s">
        <v>44</v>
      </c>
      <c r="C61" s="73">
        <f t="shared" ref="C61:J61" si="67">C56</f>
        <v>0</v>
      </c>
      <c r="D61" s="74">
        <f t="shared" si="67"/>
        <v>0</v>
      </c>
      <c r="E61" s="74">
        <f t="shared" si="67"/>
        <v>0</v>
      </c>
      <c r="F61" s="75">
        <f t="shared" si="67"/>
        <v>0</v>
      </c>
      <c r="G61" s="73">
        <f t="shared" si="67"/>
        <v>0</v>
      </c>
      <c r="H61" s="74">
        <f t="shared" si="67"/>
        <v>0</v>
      </c>
      <c r="I61" s="74">
        <f t="shared" si="67"/>
        <v>0</v>
      </c>
      <c r="J61" s="75">
        <f t="shared" si="67"/>
        <v>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0</v>
      </c>
      <c r="S61" s="57"/>
      <c r="T61" s="196"/>
      <c r="U61" s="199"/>
      <c r="V61" s="199"/>
      <c r="W61" s="87" t="s">
        <v>7</v>
      </c>
      <c r="X61" s="5">
        <f t="shared" ref="X61:AE61" si="68">X56</f>
        <v>0</v>
      </c>
      <c r="Y61" s="5">
        <f t="shared" si="68"/>
        <v>0</v>
      </c>
      <c r="Z61" s="5">
        <f t="shared" si="68"/>
        <v>0</v>
      </c>
      <c r="AA61" s="5">
        <f t="shared" si="68"/>
        <v>0</v>
      </c>
      <c r="AB61" s="5">
        <f t="shared" si="68"/>
        <v>0</v>
      </c>
      <c r="AC61" s="5">
        <f t="shared" si="68"/>
        <v>0</v>
      </c>
      <c r="AD61" s="5">
        <f t="shared" si="68"/>
        <v>0</v>
      </c>
      <c r="AE61" s="81">
        <f t="shared" si="68"/>
        <v>0</v>
      </c>
      <c r="AF61" s="7"/>
      <c r="AG61" s="87" t="s">
        <v>26</v>
      </c>
      <c r="AH61" s="6">
        <f>(AH60*10.74)</f>
        <v>0</v>
      </c>
      <c r="AI61" s="6">
        <f>(AI60*2.2)</f>
        <v>0</v>
      </c>
      <c r="AJ61" s="6">
        <f>(AJ60*0.25)</f>
        <v>0</v>
      </c>
      <c r="AK61" s="166">
        <f>AK60+AL60</f>
        <v>0</v>
      </c>
      <c r="AL61" s="167"/>
      <c r="AM61" s="10"/>
      <c r="AN61" s="22" t="s">
        <v>41</v>
      </c>
      <c r="AO61" s="23"/>
      <c r="AP61" s="24"/>
      <c r="AQ61" s="7"/>
      <c r="AR61" s="33" t="s">
        <v>36</v>
      </c>
      <c r="AS61" s="12"/>
      <c r="AT61" s="2" t="s">
        <v>39</v>
      </c>
      <c r="AU61" s="36"/>
      <c r="AV61" s="1"/>
      <c r="AW61" s="118" t="s">
        <v>71</v>
      </c>
      <c r="AX61" s="111">
        <f t="shared" ref="AX61:AZ61" si="69">AX56</f>
        <v>0</v>
      </c>
      <c r="AY61" s="111">
        <f t="shared" si="69"/>
        <v>0</v>
      </c>
      <c r="AZ61" s="114">
        <f t="shared" si="69"/>
        <v>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202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0</v>
      </c>
      <c r="S62" s="58"/>
      <c r="T62" s="197"/>
      <c r="U62" s="200"/>
      <c r="V62" s="200"/>
      <c r="W62" s="45" t="s">
        <v>3</v>
      </c>
      <c r="X62" s="46">
        <f>X60-X61</f>
        <v>0</v>
      </c>
      <c r="Y62" s="46">
        <f t="shared" ref="Y62:AE62" si="71">Y60-Y61</f>
        <v>0</v>
      </c>
      <c r="Z62" s="46">
        <f t="shared" si="71"/>
        <v>0</v>
      </c>
      <c r="AA62" s="46">
        <f t="shared" si="71"/>
        <v>0</v>
      </c>
      <c r="AB62" s="46">
        <f t="shared" si="71"/>
        <v>0</v>
      </c>
      <c r="AC62" s="46">
        <f t="shared" si="71"/>
        <v>0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 t="e">
        <f>(AH61)/((K60/1000000)*8.34)</f>
        <v>#DIV/0!</v>
      </c>
      <c r="AI62" s="86" t="e">
        <f>(AI61)/((K60/1000000)*8.34)</f>
        <v>#DIV/0!</v>
      </c>
      <c r="AJ62" s="86" t="e">
        <f>(AJ61)/((K60/1000000)*8.34)</f>
        <v>#DIV/0!</v>
      </c>
      <c r="AK62" s="168" t="e">
        <f>(AK61)/((K60/1000000)*8.34)</f>
        <v>#DIV/0!</v>
      </c>
      <c r="AL62" s="169"/>
      <c r="AM62" s="10"/>
      <c r="AN62" s="1"/>
      <c r="AO62" s="1"/>
      <c r="AP62" s="1"/>
      <c r="AQ62" s="7"/>
      <c r="AR62" s="89" t="s">
        <v>55</v>
      </c>
      <c r="AS62" s="79"/>
      <c r="AT62" s="90" t="s">
        <v>54</v>
      </c>
      <c r="AU62" s="124"/>
      <c r="AV62" s="1"/>
      <c r="AW62" s="110" t="s">
        <v>3</v>
      </c>
      <c r="AX62" s="115">
        <f>AX60-AX61</f>
        <v>0</v>
      </c>
      <c r="AY62" s="115">
        <f>AY60-AY61</f>
        <v>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78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82">
        <v>16</v>
      </c>
      <c r="B64" s="67" t="s">
        <v>45</v>
      </c>
      <c r="C64" s="72"/>
      <c r="D64" s="37"/>
      <c r="E64" s="37"/>
      <c r="F64" s="39"/>
      <c r="G64" s="72"/>
      <c r="H64" s="37"/>
      <c r="I64" s="37"/>
      <c r="J64" s="39"/>
      <c r="K64" s="185">
        <f>C66+G66</f>
        <v>0</v>
      </c>
      <c r="L64" s="186"/>
      <c r="M64" s="191">
        <f>D66+E66+F66+H66+I66+J66</f>
        <v>0</v>
      </c>
      <c r="N64" s="186"/>
      <c r="O64" s="203">
        <f>M64+K64</f>
        <v>0</v>
      </c>
      <c r="P64" s="204"/>
      <c r="Q64" s="42" t="s">
        <v>6</v>
      </c>
      <c r="R64" s="39"/>
      <c r="S64" s="57"/>
      <c r="T64" s="195"/>
      <c r="U64" s="198"/>
      <c r="V64" s="198"/>
      <c r="W64" s="85" t="s">
        <v>6</v>
      </c>
      <c r="X64" s="44"/>
      <c r="Y64" s="44"/>
      <c r="Z64" s="44"/>
      <c r="AA64" s="44"/>
      <c r="AB64" s="44"/>
      <c r="AC64" s="44"/>
      <c r="AD64" s="44"/>
      <c r="AE64" s="82"/>
      <c r="AF64" s="7"/>
      <c r="AG64" s="85" t="s">
        <v>29</v>
      </c>
      <c r="AH64" s="15"/>
      <c r="AI64" s="15"/>
      <c r="AJ64" s="15"/>
      <c r="AK64" s="15"/>
      <c r="AL64" s="16"/>
      <c r="AM64" s="62"/>
      <c r="AN64" s="64" t="s">
        <v>40</v>
      </c>
      <c r="AO64" s="20"/>
      <c r="AP64" s="21"/>
      <c r="AQ64" s="7"/>
      <c r="AR64" s="31" t="s">
        <v>37</v>
      </c>
      <c r="AS64" s="52"/>
      <c r="AT64" s="32" t="s">
        <v>38</v>
      </c>
      <c r="AU64" s="53"/>
      <c r="AV64" s="1"/>
      <c r="AW64" s="117" t="s">
        <v>45</v>
      </c>
      <c r="AX64" s="112"/>
      <c r="AY64" s="112"/>
      <c r="AZ64" s="113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201"/>
      <c r="B65" s="68" t="s">
        <v>44</v>
      </c>
      <c r="C65" s="73">
        <f t="shared" ref="C65:J65" si="72">C60</f>
        <v>0</v>
      </c>
      <c r="D65" s="74">
        <f t="shared" si="72"/>
        <v>0</v>
      </c>
      <c r="E65" s="74">
        <f t="shared" si="72"/>
        <v>0</v>
      </c>
      <c r="F65" s="75">
        <f t="shared" si="72"/>
        <v>0</v>
      </c>
      <c r="G65" s="73">
        <f t="shared" si="72"/>
        <v>0</v>
      </c>
      <c r="H65" s="74">
        <f t="shared" si="72"/>
        <v>0</v>
      </c>
      <c r="I65" s="74">
        <f t="shared" si="72"/>
        <v>0</v>
      </c>
      <c r="J65" s="75">
        <f t="shared" si="72"/>
        <v>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0</v>
      </c>
      <c r="S65" s="57"/>
      <c r="T65" s="196"/>
      <c r="U65" s="199"/>
      <c r="V65" s="199"/>
      <c r="W65" s="87" t="s">
        <v>7</v>
      </c>
      <c r="X65" s="5">
        <f t="shared" ref="X65:AE65" si="73">X60</f>
        <v>0</v>
      </c>
      <c r="Y65" s="5">
        <f t="shared" si="73"/>
        <v>0</v>
      </c>
      <c r="Z65" s="5">
        <f t="shared" si="73"/>
        <v>0</v>
      </c>
      <c r="AA65" s="5">
        <f t="shared" si="73"/>
        <v>0</v>
      </c>
      <c r="AB65" s="5">
        <f t="shared" si="73"/>
        <v>0</v>
      </c>
      <c r="AC65" s="5">
        <f t="shared" si="73"/>
        <v>0</v>
      </c>
      <c r="AD65" s="5">
        <f t="shared" si="73"/>
        <v>0</v>
      </c>
      <c r="AE65" s="81">
        <f t="shared" si="73"/>
        <v>0</v>
      </c>
      <c r="AF65" s="7"/>
      <c r="AG65" s="87" t="s">
        <v>26</v>
      </c>
      <c r="AH65" s="6">
        <f>(AH64*10.74)</f>
        <v>0</v>
      </c>
      <c r="AI65" s="6">
        <f>(AI64*2.2)</f>
        <v>0</v>
      </c>
      <c r="AJ65" s="6">
        <f>(AJ64*0.25)</f>
        <v>0</v>
      </c>
      <c r="AK65" s="166">
        <f>AK64+AL64</f>
        <v>0</v>
      </c>
      <c r="AL65" s="167"/>
      <c r="AM65" s="10"/>
      <c r="AN65" s="22" t="s">
        <v>41</v>
      </c>
      <c r="AO65" s="23"/>
      <c r="AP65" s="24"/>
      <c r="AQ65" s="7"/>
      <c r="AR65" s="33" t="s">
        <v>36</v>
      </c>
      <c r="AS65" s="12"/>
      <c r="AT65" s="2" t="s">
        <v>39</v>
      </c>
      <c r="AU65" s="36"/>
      <c r="AV65" s="1"/>
      <c r="AW65" s="118" t="s">
        <v>71</v>
      </c>
      <c r="AX65" s="111">
        <f t="shared" ref="AX65:AZ65" si="74">AX60</f>
        <v>0</v>
      </c>
      <c r="AY65" s="111">
        <f t="shared" si="74"/>
        <v>0</v>
      </c>
      <c r="AZ65" s="114">
        <f t="shared" si="74"/>
        <v>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202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0</v>
      </c>
      <c r="S66" s="58"/>
      <c r="T66" s="197"/>
      <c r="U66" s="200"/>
      <c r="V66" s="200"/>
      <c r="W66" s="45" t="s">
        <v>3</v>
      </c>
      <c r="X66" s="46">
        <f>X64-X65</f>
        <v>0</v>
      </c>
      <c r="Y66" s="46">
        <f t="shared" ref="Y66:AE66" si="76">Y64-Y65</f>
        <v>0</v>
      </c>
      <c r="Z66" s="46">
        <f t="shared" si="76"/>
        <v>0</v>
      </c>
      <c r="AA66" s="46">
        <f t="shared" si="76"/>
        <v>0</v>
      </c>
      <c r="AB66" s="46">
        <f t="shared" si="76"/>
        <v>0</v>
      </c>
      <c r="AC66" s="46">
        <f t="shared" si="76"/>
        <v>0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 t="e">
        <f>(AH65)/((K64/1000000)*8.34)</f>
        <v>#DIV/0!</v>
      </c>
      <c r="AI66" s="86" t="e">
        <f>(AI65)/((K64/1000000)*8.34)</f>
        <v>#DIV/0!</v>
      </c>
      <c r="AJ66" s="86" t="e">
        <f>(AJ65)/((K64/1000000)*8.34)</f>
        <v>#DIV/0!</v>
      </c>
      <c r="AK66" s="168" t="e">
        <f>(AK65)/((K64/1000000)*8.34)</f>
        <v>#DIV/0!</v>
      </c>
      <c r="AL66" s="169"/>
      <c r="AM66" s="10"/>
      <c r="AN66" s="1"/>
      <c r="AO66" s="1"/>
      <c r="AP66" s="1"/>
      <c r="AQ66" s="7"/>
      <c r="AR66" s="89" t="s">
        <v>55</v>
      </c>
      <c r="AS66" s="79"/>
      <c r="AT66" s="90" t="s">
        <v>54</v>
      </c>
      <c r="AU66" s="124"/>
      <c r="AV66" s="1"/>
      <c r="AW66" s="110" t="s">
        <v>3</v>
      </c>
      <c r="AX66" s="115">
        <f>AX64-AX65</f>
        <v>0</v>
      </c>
      <c r="AY66" s="115">
        <f>AY64-AY65</f>
        <v>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78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82">
        <v>17</v>
      </c>
      <c r="B68" s="67" t="s">
        <v>45</v>
      </c>
      <c r="C68" s="72"/>
      <c r="D68" s="37"/>
      <c r="E68" s="37"/>
      <c r="F68" s="39"/>
      <c r="G68" s="72"/>
      <c r="H68" s="37"/>
      <c r="I68" s="37"/>
      <c r="J68" s="39"/>
      <c r="K68" s="185">
        <f>C70+G70</f>
        <v>0</v>
      </c>
      <c r="L68" s="186"/>
      <c r="M68" s="191">
        <f>D70+E70+F70+H70+I70+J70</f>
        <v>0</v>
      </c>
      <c r="N68" s="186"/>
      <c r="O68" s="203">
        <f>M68+K68</f>
        <v>0</v>
      </c>
      <c r="P68" s="204"/>
      <c r="Q68" s="42" t="s">
        <v>6</v>
      </c>
      <c r="R68" s="39"/>
      <c r="S68" s="57"/>
      <c r="T68" s="195"/>
      <c r="U68" s="198"/>
      <c r="V68" s="198"/>
      <c r="W68" s="85" t="s">
        <v>6</v>
      </c>
      <c r="X68" s="44"/>
      <c r="Y68" s="44"/>
      <c r="Z68" s="44"/>
      <c r="AA68" s="44"/>
      <c r="AB68" s="44"/>
      <c r="AC68" s="44"/>
      <c r="AD68" s="44"/>
      <c r="AE68" s="82"/>
      <c r="AF68" s="7"/>
      <c r="AG68" s="85" t="s">
        <v>29</v>
      </c>
      <c r="AH68" s="15"/>
      <c r="AI68" s="15"/>
      <c r="AJ68" s="15"/>
      <c r="AK68" s="15"/>
      <c r="AL68" s="16"/>
      <c r="AM68" s="62"/>
      <c r="AN68" s="64" t="s">
        <v>40</v>
      </c>
      <c r="AO68" s="20"/>
      <c r="AP68" s="21"/>
      <c r="AQ68" s="7"/>
      <c r="AR68" s="31" t="s">
        <v>37</v>
      </c>
      <c r="AS68" s="52"/>
      <c r="AT68" s="32" t="s">
        <v>38</v>
      </c>
      <c r="AU68" s="53"/>
      <c r="AV68" s="1"/>
      <c r="AW68" s="117" t="s">
        <v>45</v>
      </c>
      <c r="AX68" s="112"/>
      <c r="AY68" s="112"/>
      <c r="AZ68" s="113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201"/>
      <c r="B69" s="68" t="s">
        <v>44</v>
      </c>
      <c r="C69" s="73">
        <f t="shared" ref="C69:J69" si="77">C64</f>
        <v>0</v>
      </c>
      <c r="D69" s="73">
        <f t="shared" si="77"/>
        <v>0</v>
      </c>
      <c r="E69" s="73">
        <f t="shared" si="77"/>
        <v>0</v>
      </c>
      <c r="F69" s="73">
        <f t="shared" si="77"/>
        <v>0</v>
      </c>
      <c r="G69" s="73">
        <f t="shared" si="77"/>
        <v>0</v>
      </c>
      <c r="H69" s="73">
        <f t="shared" si="77"/>
        <v>0</v>
      </c>
      <c r="I69" s="73">
        <f t="shared" si="77"/>
        <v>0</v>
      </c>
      <c r="J69" s="73">
        <f t="shared" si="77"/>
        <v>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0</v>
      </c>
      <c r="S69" s="57"/>
      <c r="T69" s="196"/>
      <c r="U69" s="199"/>
      <c r="V69" s="199"/>
      <c r="W69" s="87" t="s">
        <v>7</v>
      </c>
      <c r="X69" s="5">
        <f>X64</f>
        <v>0</v>
      </c>
      <c r="Y69" s="5">
        <f t="shared" ref="Y69:AE69" si="78">Y64</f>
        <v>0</v>
      </c>
      <c r="Z69" s="5">
        <f t="shared" si="78"/>
        <v>0</v>
      </c>
      <c r="AA69" s="5">
        <f t="shared" si="78"/>
        <v>0</v>
      </c>
      <c r="AB69" s="5">
        <f t="shared" si="78"/>
        <v>0</v>
      </c>
      <c r="AC69" s="5">
        <f t="shared" si="78"/>
        <v>0</v>
      </c>
      <c r="AD69" s="5">
        <f t="shared" si="78"/>
        <v>0</v>
      </c>
      <c r="AE69" s="5">
        <f t="shared" si="78"/>
        <v>0</v>
      </c>
      <c r="AF69" s="7"/>
      <c r="AG69" s="87" t="s">
        <v>26</v>
      </c>
      <c r="AH69" s="6">
        <f>(AH68*10.74)</f>
        <v>0</v>
      </c>
      <c r="AI69" s="6">
        <f>(AI68*2.2)</f>
        <v>0</v>
      </c>
      <c r="AJ69" s="6">
        <f>(AJ68*0.25)</f>
        <v>0</v>
      </c>
      <c r="AK69" s="166">
        <f>AK68+AL68</f>
        <v>0</v>
      </c>
      <c r="AL69" s="167"/>
      <c r="AM69" s="10"/>
      <c r="AN69" s="22" t="s">
        <v>41</v>
      </c>
      <c r="AO69" s="23"/>
      <c r="AP69" s="24"/>
      <c r="AQ69" s="7"/>
      <c r="AR69" s="33" t="s">
        <v>36</v>
      </c>
      <c r="AS69" s="12"/>
      <c r="AT69" s="2" t="s">
        <v>39</v>
      </c>
      <c r="AU69" s="36"/>
      <c r="AV69" s="1"/>
      <c r="AW69" s="118" t="s">
        <v>71</v>
      </c>
      <c r="AX69" s="111">
        <f t="shared" ref="AX69:AZ69" si="79">AX64</f>
        <v>0</v>
      </c>
      <c r="AY69" s="111">
        <f t="shared" si="79"/>
        <v>0</v>
      </c>
      <c r="AZ69" s="114">
        <f t="shared" si="79"/>
        <v>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202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0</v>
      </c>
      <c r="S70" s="58"/>
      <c r="T70" s="197"/>
      <c r="U70" s="200"/>
      <c r="V70" s="200"/>
      <c r="W70" s="45" t="s">
        <v>3</v>
      </c>
      <c r="X70" s="46">
        <f>X68-X69</f>
        <v>0</v>
      </c>
      <c r="Y70" s="46">
        <f t="shared" ref="Y70:AE70" si="81">Y68-Y69</f>
        <v>0</v>
      </c>
      <c r="Z70" s="46">
        <f t="shared" si="81"/>
        <v>0</v>
      </c>
      <c r="AA70" s="46">
        <f t="shared" si="81"/>
        <v>0</v>
      </c>
      <c r="AB70" s="46">
        <f t="shared" si="81"/>
        <v>0</v>
      </c>
      <c r="AC70" s="46">
        <f t="shared" si="81"/>
        <v>0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 t="e">
        <f>(AH69)/((K68/1000000)*8.34)</f>
        <v>#DIV/0!</v>
      </c>
      <c r="AI70" s="86" t="e">
        <f>(AI69)/((K68/1000000)*8.34)</f>
        <v>#DIV/0!</v>
      </c>
      <c r="AJ70" s="86" t="e">
        <f>(AJ69)/((K68/1000000)*8.34)</f>
        <v>#DIV/0!</v>
      </c>
      <c r="AK70" s="168" t="e">
        <f>(AK69)/((K68/1000000)*8.34)</f>
        <v>#DIV/0!</v>
      </c>
      <c r="AL70" s="169"/>
      <c r="AM70" s="10"/>
      <c r="AN70" s="1"/>
      <c r="AO70" s="1"/>
      <c r="AP70" s="1"/>
      <c r="AQ70" s="7"/>
      <c r="AR70" s="89" t="s">
        <v>55</v>
      </c>
      <c r="AS70" s="79"/>
      <c r="AT70" s="90" t="s">
        <v>54</v>
      </c>
      <c r="AU70" s="124"/>
      <c r="AV70" s="1"/>
      <c r="AW70" s="110" t="s">
        <v>3</v>
      </c>
      <c r="AX70" s="115">
        <f>AX68-AX69</f>
        <v>0</v>
      </c>
      <c r="AY70" s="115">
        <f>AY68-AY69</f>
        <v>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78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82">
        <v>18</v>
      </c>
      <c r="B72" s="67" t="s">
        <v>45</v>
      </c>
      <c r="C72" s="72"/>
      <c r="D72" s="37"/>
      <c r="E72" s="37"/>
      <c r="F72" s="39"/>
      <c r="G72" s="72"/>
      <c r="H72" s="37"/>
      <c r="I72" s="37"/>
      <c r="J72" s="39"/>
      <c r="K72" s="185">
        <f>C74+G74</f>
        <v>0</v>
      </c>
      <c r="L72" s="186"/>
      <c r="M72" s="191">
        <f>D74+E74+F74+H74+I74+J74</f>
        <v>0</v>
      </c>
      <c r="N72" s="186"/>
      <c r="O72" s="203">
        <f>M72+K72</f>
        <v>0</v>
      </c>
      <c r="P72" s="204"/>
      <c r="Q72" s="42" t="s">
        <v>6</v>
      </c>
      <c r="R72" s="39"/>
      <c r="S72" s="57"/>
      <c r="T72" s="195"/>
      <c r="U72" s="198"/>
      <c r="V72" s="198"/>
      <c r="W72" s="85" t="s">
        <v>6</v>
      </c>
      <c r="X72" s="44"/>
      <c r="Y72" s="44"/>
      <c r="Z72" s="44"/>
      <c r="AA72" s="44"/>
      <c r="AB72" s="44"/>
      <c r="AC72" s="44"/>
      <c r="AD72" s="44"/>
      <c r="AE72" s="82"/>
      <c r="AF72" s="7"/>
      <c r="AG72" s="85" t="s">
        <v>29</v>
      </c>
      <c r="AH72" s="15"/>
      <c r="AI72" s="15"/>
      <c r="AJ72" s="15"/>
      <c r="AK72" s="15"/>
      <c r="AL72" s="16"/>
      <c r="AM72" s="62"/>
      <c r="AN72" s="64" t="s">
        <v>40</v>
      </c>
      <c r="AO72" s="20"/>
      <c r="AP72" s="21"/>
      <c r="AQ72" s="7"/>
      <c r="AR72" s="31" t="s">
        <v>37</v>
      </c>
      <c r="AS72" s="52"/>
      <c r="AT72" s="32" t="s">
        <v>38</v>
      </c>
      <c r="AU72" s="53"/>
      <c r="AV72" s="1"/>
      <c r="AW72" s="117" t="s">
        <v>45</v>
      </c>
      <c r="AX72" s="112"/>
      <c r="AY72" s="112"/>
      <c r="AZ72" s="113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201"/>
      <c r="B73" s="68" t="s">
        <v>44</v>
      </c>
      <c r="C73" s="73">
        <f t="shared" ref="C73:J73" si="82">C68</f>
        <v>0</v>
      </c>
      <c r="D73" s="74">
        <f t="shared" si="82"/>
        <v>0</v>
      </c>
      <c r="E73" s="74">
        <f t="shared" si="82"/>
        <v>0</v>
      </c>
      <c r="F73" s="75">
        <f t="shared" si="82"/>
        <v>0</v>
      </c>
      <c r="G73" s="73">
        <f t="shared" si="82"/>
        <v>0</v>
      </c>
      <c r="H73" s="74">
        <f t="shared" si="82"/>
        <v>0</v>
      </c>
      <c r="I73" s="74">
        <f t="shared" si="82"/>
        <v>0</v>
      </c>
      <c r="J73" s="75">
        <f t="shared" si="82"/>
        <v>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0</v>
      </c>
      <c r="S73" s="57"/>
      <c r="T73" s="196"/>
      <c r="U73" s="199"/>
      <c r="V73" s="199"/>
      <c r="W73" s="87" t="s">
        <v>7</v>
      </c>
      <c r="X73" s="5">
        <f t="shared" ref="X73:AE73" si="83">X68</f>
        <v>0</v>
      </c>
      <c r="Y73" s="5">
        <f t="shared" si="83"/>
        <v>0</v>
      </c>
      <c r="Z73" s="5">
        <f t="shared" si="83"/>
        <v>0</v>
      </c>
      <c r="AA73" s="5">
        <f t="shared" si="83"/>
        <v>0</v>
      </c>
      <c r="AB73" s="5">
        <f t="shared" si="83"/>
        <v>0</v>
      </c>
      <c r="AC73" s="5">
        <f t="shared" si="83"/>
        <v>0</v>
      </c>
      <c r="AD73" s="5">
        <f t="shared" si="83"/>
        <v>0</v>
      </c>
      <c r="AE73" s="81">
        <f t="shared" si="83"/>
        <v>0</v>
      </c>
      <c r="AF73" s="7"/>
      <c r="AG73" s="87" t="s">
        <v>26</v>
      </c>
      <c r="AH73" s="6">
        <f>(AH72*10.74)</f>
        <v>0</v>
      </c>
      <c r="AI73" s="6">
        <f>(AI72*2.2)</f>
        <v>0</v>
      </c>
      <c r="AJ73" s="6">
        <f>(AJ72*0.25)</f>
        <v>0</v>
      </c>
      <c r="AK73" s="166">
        <f>AK72+AL72</f>
        <v>0</v>
      </c>
      <c r="AL73" s="167"/>
      <c r="AM73" s="10"/>
      <c r="AN73" s="22" t="s">
        <v>41</v>
      </c>
      <c r="AO73" s="23"/>
      <c r="AP73" s="24"/>
      <c r="AQ73" s="7"/>
      <c r="AR73" s="33" t="s">
        <v>36</v>
      </c>
      <c r="AS73" s="12"/>
      <c r="AT73" s="2" t="s">
        <v>39</v>
      </c>
      <c r="AU73" s="36"/>
      <c r="AV73" s="1"/>
      <c r="AW73" s="118" t="s">
        <v>71</v>
      </c>
      <c r="AX73" s="111">
        <f t="shared" ref="AX73:AZ73" si="84">AX68</f>
        <v>0</v>
      </c>
      <c r="AY73" s="111">
        <f t="shared" si="84"/>
        <v>0</v>
      </c>
      <c r="AZ73" s="114">
        <f t="shared" si="84"/>
        <v>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202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0</v>
      </c>
      <c r="S74" s="58"/>
      <c r="T74" s="197"/>
      <c r="U74" s="200"/>
      <c r="V74" s="200"/>
      <c r="W74" s="45" t="s">
        <v>3</v>
      </c>
      <c r="X74" s="46">
        <f>X72-X73</f>
        <v>0</v>
      </c>
      <c r="Y74" s="46">
        <f t="shared" ref="Y74:AE74" si="86">Y72-Y73</f>
        <v>0</v>
      </c>
      <c r="Z74" s="46">
        <f t="shared" si="86"/>
        <v>0</v>
      </c>
      <c r="AA74" s="46">
        <f t="shared" si="86"/>
        <v>0</v>
      </c>
      <c r="AB74" s="46">
        <f t="shared" si="86"/>
        <v>0</v>
      </c>
      <c r="AC74" s="46">
        <f t="shared" si="86"/>
        <v>0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 t="e">
        <f>(AH73)/((K72/1000000)*8.34)</f>
        <v>#DIV/0!</v>
      </c>
      <c r="AI74" s="86" t="e">
        <f>(AI73)/((K72/1000000)*8.34)</f>
        <v>#DIV/0!</v>
      </c>
      <c r="AJ74" s="86" t="e">
        <f>(AJ73)/((K72/1000000)*8.34)</f>
        <v>#DIV/0!</v>
      </c>
      <c r="AK74" s="168" t="e">
        <f>(AK73)/((K72/1000000)*8.34)</f>
        <v>#DIV/0!</v>
      </c>
      <c r="AL74" s="169"/>
      <c r="AM74" s="10"/>
      <c r="AN74" s="1"/>
      <c r="AO74" s="1"/>
      <c r="AP74" s="1"/>
      <c r="AQ74" s="7"/>
      <c r="AR74" s="89" t="s">
        <v>55</v>
      </c>
      <c r="AS74" s="79"/>
      <c r="AT74" s="90" t="s">
        <v>54</v>
      </c>
      <c r="AU74" s="124"/>
      <c r="AV74" s="1"/>
      <c r="AW74" s="110" t="s">
        <v>3</v>
      </c>
      <c r="AX74" s="115">
        <f>AX72-AX73</f>
        <v>0</v>
      </c>
      <c r="AY74" s="115">
        <f>AY72-AY73</f>
        <v>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78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82">
        <v>19</v>
      </c>
      <c r="B76" s="67" t="s">
        <v>45</v>
      </c>
      <c r="C76" s="72"/>
      <c r="D76" s="37"/>
      <c r="E76" s="37"/>
      <c r="F76" s="39"/>
      <c r="G76" s="72"/>
      <c r="H76" s="37"/>
      <c r="I76" s="37"/>
      <c r="J76" s="39"/>
      <c r="K76" s="185">
        <f>C78+G78</f>
        <v>0</v>
      </c>
      <c r="L76" s="186"/>
      <c r="M76" s="191">
        <f>D78+E78+F78+H78+I78+J78</f>
        <v>0</v>
      </c>
      <c r="N76" s="186"/>
      <c r="O76" s="203">
        <f>M76+K76</f>
        <v>0</v>
      </c>
      <c r="P76" s="204"/>
      <c r="Q76" s="42" t="s">
        <v>6</v>
      </c>
      <c r="R76" s="39"/>
      <c r="S76" s="57"/>
      <c r="T76" s="195"/>
      <c r="U76" s="198"/>
      <c r="V76" s="198"/>
      <c r="W76" s="85" t="s">
        <v>6</v>
      </c>
      <c r="X76" s="44"/>
      <c r="Y76" s="44"/>
      <c r="Z76" s="44"/>
      <c r="AA76" s="44"/>
      <c r="AB76" s="44"/>
      <c r="AC76" s="44"/>
      <c r="AD76" s="44"/>
      <c r="AE76" s="82"/>
      <c r="AF76" s="7"/>
      <c r="AG76" s="85" t="s">
        <v>29</v>
      </c>
      <c r="AH76" s="15"/>
      <c r="AI76" s="15"/>
      <c r="AJ76" s="15"/>
      <c r="AK76" s="15"/>
      <c r="AL76" s="16"/>
      <c r="AM76" s="62"/>
      <c r="AN76" s="64" t="s">
        <v>40</v>
      </c>
      <c r="AO76" s="20"/>
      <c r="AP76" s="21"/>
      <c r="AQ76" s="7"/>
      <c r="AR76" s="31" t="s">
        <v>37</v>
      </c>
      <c r="AS76" s="52"/>
      <c r="AT76" s="32" t="s">
        <v>38</v>
      </c>
      <c r="AU76" s="53"/>
      <c r="AV76" s="1"/>
      <c r="AW76" s="117" t="s">
        <v>45</v>
      </c>
      <c r="AX76" s="112"/>
      <c r="AY76" s="112"/>
      <c r="AZ76" s="113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201"/>
      <c r="B77" s="68" t="s">
        <v>44</v>
      </c>
      <c r="C77" s="73">
        <f t="shared" ref="C77:J77" si="87">C72</f>
        <v>0</v>
      </c>
      <c r="D77" s="74">
        <f t="shared" si="87"/>
        <v>0</v>
      </c>
      <c r="E77" s="74">
        <f t="shared" si="87"/>
        <v>0</v>
      </c>
      <c r="F77" s="75">
        <f t="shared" si="87"/>
        <v>0</v>
      </c>
      <c r="G77" s="73">
        <f t="shared" si="87"/>
        <v>0</v>
      </c>
      <c r="H77" s="74">
        <f t="shared" si="87"/>
        <v>0</v>
      </c>
      <c r="I77" s="74">
        <f t="shared" si="87"/>
        <v>0</v>
      </c>
      <c r="J77" s="75">
        <f t="shared" si="87"/>
        <v>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0</v>
      </c>
      <c r="S77" s="57"/>
      <c r="T77" s="196"/>
      <c r="U77" s="199"/>
      <c r="V77" s="199"/>
      <c r="W77" s="87" t="s">
        <v>7</v>
      </c>
      <c r="X77" s="5">
        <f t="shared" ref="X77:AE77" si="88">X72</f>
        <v>0</v>
      </c>
      <c r="Y77" s="5">
        <f t="shared" si="88"/>
        <v>0</v>
      </c>
      <c r="Z77" s="5">
        <f t="shared" si="88"/>
        <v>0</v>
      </c>
      <c r="AA77" s="5">
        <f t="shared" si="88"/>
        <v>0</v>
      </c>
      <c r="AB77" s="5">
        <f t="shared" si="88"/>
        <v>0</v>
      </c>
      <c r="AC77" s="5">
        <f t="shared" si="88"/>
        <v>0</v>
      </c>
      <c r="AD77" s="5">
        <f t="shared" si="88"/>
        <v>0</v>
      </c>
      <c r="AE77" s="81">
        <f t="shared" si="88"/>
        <v>0</v>
      </c>
      <c r="AF77" s="7"/>
      <c r="AG77" s="87" t="s">
        <v>26</v>
      </c>
      <c r="AH77" s="6">
        <f>(AH76*10.74)</f>
        <v>0</v>
      </c>
      <c r="AI77" s="6">
        <f>(AI76*2.2)</f>
        <v>0</v>
      </c>
      <c r="AJ77" s="6">
        <f>(AJ76*0.25)</f>
        <v>0</v>
      </c>
      <c r="AK77" s="166">
        <f>AK76+AL76</f>
        <v>0</v>
      </c>
      <c r="AL77" s="167"/>
      <c r="AM77" s="10"/>
      <c r="AN77" s="22" t="s">
        <v>41</v>
      </c>
      <c r="AO77" s="23"/>
      <c r="AP77" s="24"/>
      <c r="AQ77" s="7"/>
      <c r="AR77" s="33" t="s">
        <v>36</v>
      </c>
      <c r="AS77" s="12"/>
      <c r="AT77" s="2" t="s">
        <v>39</v>
      </c>
      <c r="AU77" s="36"/>
      <c r="AV77" s="1"/>
      <c r="AW77" s="118" t="s">
        <v>71</v>
      </c>
      <c r="AX77" s="111">
        <f t="shared" ref="AX77:AZ77" si="89">AX72</f>
        <v>0</v>
      </c>
      <c r="AY77" s="111">
        <f t="shared" si="89"/>
        <v>0</v>
      </c>
      <c r="AZ77" s="114">
        <f t="shared" si="89"/>
        <v>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202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0</v>
      </c>
      <c r="S78" s="58"/>
      <c r="T78" s="197"/>
      <c r="U78" s="200"/>
      <c r="V78" s="200"/>
      <c r="W78" s="45" t="s">
        <v>3</v>
      </c>
      <c r="X78" s="46">
        <f>X76-X77</f>
        <v>0</v>
      </c>
      <c r="Y78" s="46">
        <f t="shared" ref="Y78:AE78" si="91">Y76-Y77</f>
        <v>0</v>
      </c>
      <c r="Z78" s="46">
        <f t="shared" si="91"/>
        <v>0</v>
      </c>
      <c r="AA78" s="46">
        <f t="shared" si="91"/>
        <v>0</v>
      </c>
      <c r="AB78" s="46">
        <f t="shared" si="91"/>
        <v>0</v>
      </c>
      <c r="AC78" s="46">
        <f t="shared" si="91"/>
        <v>0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 t="e">
        <f>(AH77)/((K76/1000000)*8.34)</f>
        <v>#DIV/0!</v>
      </c>
      <c r="AI78" s="86" t="e">
        <f>(AI77)/((K76/1000000)*8.34)</f>
        <v>#DIV/0!</v>
      </c>
      <c r="AJ78" s="86" t="e">
        <f>(AJ77)/((K76/1000000)*8.34)</f>
        <v>#DIV/0!</v>
      </c>
      <c r="AK78" s="168" t="e">
        <f>(AK77)/((K76/1000000)*8.34)</f>
        <v>#DIV/0!</v>
      </c>
      <c r="AL78" s="169"/>
      <c r="AM78" s="10"/>
      <c r="AN78" s="1"/>
      <c r="AO78" s="1"/>
      <c r="AP78" s="1"/>
      <c r="AQ78" s="7"/>
      <c r="AR78" s="89" t="s">
        <v>55</v>
      </c>
      <c r="AS78" s="79"/>
      <c r="AT78" s="90" t="s">
        <v>54</v>
      </c>
      <c r="AU78" s="124"/>
      <c r="AV78" s="1"/>
      <c r="AW78" s="110" t="s">
        <v>3</v>
      </c>
      <c r="AX78" s="115">
        <f>AX76-AX77</f>
        <v>0</v>
      </c>
      <c r="AY78" s="115">
        <f>AY76-AY77</f>
        <v>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78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82">
        <v>20</v>
      </c>
      <c r="B80" s="67" t="s">
        <v>45</v>
      </c>
      <c r="C80" s="72"/>
      <c r="D80" s="37"/>
      <c r="E80" s="37"/>
      <c r="F80" s="39"/>
      <c r="G80" s="72"/>
      <c r="H80" s="37"/>
      <c r="I80" s="37"/>
      <c r="J80" s="39"/>
      <c r="K80" s="185">
        <f>C82+G82</f>
        <v>0</v>
      </c>
      <c r="L80" s="186"/>
      <c r="M80" s="191">
        <f>D82+E82+F82+H82+I82+J82</f>
        <v>0</v>
      </c>
      <c r="N80" s="186"/>
      <c r="O80" s="203">
        <f>M80+K80</f>
        <v>0</v>
      </c>
      <c r="P80" s="204"/>
      <c r="Q80" s="42" t="s">
        <v>6</v>
      </c>
      <c r="R80" s="39"/>
      <c r="S80" s="57"/>
      <c r="T80" s="195"/>
      <c r="U80" s="198"/>
      <c r="V80" s="198"/>
      <c r="W80" s="85" t="s">
        <v>6</v>
      </c>
      <c r="X80" s="44"/>
      <c r="Y80" s="44"/>
      <c r="Z80" s="44"/>
      <c r="AA80" s="44"/>
      <c r="AB80" s="44"/>
      <c r="AC80" s="44"/>
      <c r="AD80" s="44"/>
      <c r="AE80" s="82"/>
      <c r="AF80" s="7"/>
      <c r="AG80" s="85" t="s">
        <v>29</v>
      </c>
      <c r="AH80" s="15"/>
      <c r="AI80" s="15"/>
      <c r="AJ80" s="15"/>
      <c r="AK80" s="15"/>
      <c r="AL80" s="16"/>
      <c r="AM80" s="62"/>
      <c r="AN80" s="64" t="s">
        <v>40</v>
      </c>
      <c r="AO80" s="20"/>
      <c r="AP80" s="21"/>
      <c r="AQ80" s="7"/>
      <c r="AR80" s="31" t="s">
        <v>37</v>
      </c>
      <c r="AS80" s="52"/>
      <c r="AT80" s="32" t="s">
        <v>38</v>
      </c>
      <c r="AU80" s="53"/>
      <c r="AV80" s="1"/>
      <c r="AW80" s="117" t="s">
        <v>45</v>
      </c>
      <c r="AX80" s="112"/>
      <c r="AY80" s="112"/>
      <c r="AZ80" s="113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201"/>
      <c r="B81" s="68" t="s">
        <v>44</v>
      </c>
      <c r="C81" s="73">
        <f t="shared" ref="C81:J81" si="92">C76</f>
        <v>0</v>
      </c>
      <c r="D81" s="74">
        <f t="shared" si="92"/>
        <v>0</v>
      </c>
      <c r="E81" s="74">
        <f t="shared" si="92"/>
        <v>0</v>
      </c>
      <c r="F81" s="75">
        <f t="shared" si="92"/>
        <v>0</v>
      </c>
      <c r="G81" s="73">
        <f t="shared" si="92"/>
        <v>0</v>
      </c>
      <c r="H81" s="74">
        <f t="shared" si="92"/>
        <v>0</v>
      </c>
      <c r="I81" s="74">
        <f t="shared" si="92"/>
        <v>0</v>
      </c>
      <c r="J81" s="75">
        <f t="shared" si="92"/>
        <v>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0</v>
      </c>
      <c r="S81" s="57"/>
      <c r="T81" s="196"/>
      <c r="U81" s="199"/>
      <c r="V81" s="199"/>
      <c r="W81" s="87" t="s">
        <v>7</v>
      </c>
      <c r="X81" s="5">
        <f t="shared" ref="X81:AE81" si="93">X76</f>
        <v>0</v>
      </c>
      <c r="Y81" s="5">
        <f t="shared" si="93"/>
        <v>0</v>
      </c>
      <c r="Z81" s="5">
        <f t="shared" si="93"/>
        <v>0</v>
      </c>
      <c r="AA81" s="5">
        <f t="shared" si="93"/>
        <v>0</v>
      </c>
      <c r="AB81" s="5">
        <f t="shared" si="93"/>
        <v>0</v>
      </c>
      <c r="AC81" s="5">
        <f t="shared" si="93"/>
        <v>0</v>
      </c>
      <c r="AD81" s="5">
        <f t="shared" si="93"/>
        <v>0</v>
      </c>
      <c r="AE81" s="81">
        <f t="shared" si="93"/>
        <v>0</v>
      </c>
      <c r="AF81" s="7"/>
      <c r="AG81" s="87" t="s">
        <v>26</v>
      </c>
      <c r="AH81" s="6">
        <f>(AH80*10.74)</f>
        <v>0</v>
      </c>
      <c r="AI81" s="6">
        <f>(AI80*2.2)</f>
        <v>0</v>
      </c>
      <c r="AJ81" s="6">
        <f>(AJ80*0.25)</f>
        <v>0</v>
      </c>
      <c r="AK81" s="166">
        <f>AK80+AL80</f>
        <v>0</v>
      </c>
      <c r="AL81" s="167"/>
      <c r="AM81" s="10"/>
      <c r="AN81" s="22" t="s">
        <v>41</v>
      </c>
      <c r="AO81" s="23"/>
      <c r="AP81" s="24"/>
      <c r="AQ81" s="7"/>
      <c r="AR81" s="33" t="s">
        <v>36</v>
      </c>
      <c r="AS81" s="12"/>
      <c r="AT81" s="2" t="s">
        <v>39</v>
      </c>
      <c r="AU81" s="36"/>
      <c r="AV81" s="1"/>
      <c r="AW81" s="118" t="s">
        <v>71</v>
      </c>
      <c r="AX81" s="111">
        <f t="shared" ref="AX81:AZ81" si="94">AX76</f>
        <v>0</v>
      </c>
      <c r="AY81" s="111">
        <f t="shared" si="94"/>
        <v>0</v>
      </c>
      <c r="AZ81" s="114">
        <f t="shared" si="94"/>
        <v>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202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0</v>
      </c>
      <c r="S82" s="58"/>
      <c r="T82" s="197"/>
      <c r="U82" s="200"/>
      <c r="V82" s="200"/>
      <c r="W82" s="45" t="s">
        <v>3</v>
      </c>
      <c r="X82" s="46">
        <f>X80-X81</f>
        <v>0</v>
      </c>
      <c r="Y82" s="46">
        <f t="shared" ref="Y82:AE82" si="96">Y80-Y81</f>
        <v>0</v>
      </c>
      <c r="Z82" s="46">
        <f t="shared" si="96"/>
        <v>0</v>
      </c>
      <c r="AA82" s="46">
        <f t="shared" si="96"/>
        <v>0</v>
      </c>
      <c r="AB82" s="46">
        <f t="shared" si="96"/>
        <v>0</v>
      </c>
      <c r="AC82" s="46">
        <f t="shared" si="96"/>
        <v>0</v>
      </c>
      <c r="AD82" s="46">
        <f t="shared" si="96"/>
        <v>0</v>
      </c>
      <c r="AE82" s="83">
        <f t="shared" si="96"/>
        <v>0</v>
      </c>
      <c r="AF82" s="7"/>
      <c r="AG82" s="88" t="s">
        <v>28</v>
      </c>
      <c r="AH82" s="86" t="e">
        <f>(AH81)/((K80/1000000)*8.34)</f>
        <v>#DIV/0!</v>
      </c>
      <c r="AI82" s="86" t="e">
        <f>(AI81)/((K80/1000000)*8.34)</f>
        <v>#DIV/0!</v>
      </c>
      <c r="AJ82" s="86" t="e">
        <f>(AJ81)/((K80/1000000)*8.34)</f>
        <v>#DIV/0!</v>
      </c>
      <c r="AK82" s="168" t="e">
        <f>(AK81)/((K80/1000000)*8.34)</f>
        <v>#DIV/0!</v>
      </c>
      <c r="AL82" s="169"/>
      <c r="AM82" s="10"/>
      <c r="AN82" s="1"/>
      <c r="AO82" s="1"/>
      <c r="AP82" s="1"/>
      <c r="AQ82" s="7"/>
      <c r="AR82" s="89" t="s">
        <v>55</v>
      </c>
      <c r="AS82" s="79"/>
      <c r="AT82" s="90" t="s">
        <v>54</v>
      </c>
      <c r="AU82" s="124"/>
      <c r="AV82" s="1"/>
      <c r="AW82" s="110" t="s">
        <v>3</v>
      </c>
      <c r="AX82" s="115">
        <f>AX80-AX81</f>
        <v>0</v>
      </c>
      <c r="AY82" s="115">
        <f>AY80-AY81</f>
        <v>0</v>
      </c>
      <c r="AZ82" s="116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78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82">
        <v>21</v>
      </c>
      <c r="B84" s="67" t="s">
        <v>45</v>
      </c>
      <c r="C84" s="72"/>
      <c r="D84" s="37"/>
      <c r="E84" s="37"/>
      <c r="F84" s="39"/>
      <c r="G84" s="72"/>
      <c r="H84" s="37"/>
      <c r="I84" s="37"/>
      <c r="J84" s="39"/>
      <c r="K84" s="185">
        <f>C86+G86</f>
        <v>0</v>
      </c>
      <c r="L84" s="186"/>
      <c r="M84" s="191">
        <f>D86+E86+F86+H86+I86+J86</f>
        <v>0</v>
      </c>
      <c r="N84" s="186"/>
      <c r="O84" s="203">
        <f>M84+K84</f>
        <v>0</v>
      </c>
      <c r="P84" s="204"/>
      <c r="Q84" s="42" t="s">
        <v>6</v>
      </c>
      <c r="R84" s="39"/>
      <c r="S84" s="57"/>
      <c r="T84" s="195"/>
      <c r="U84" s="198"/>
      <c r="V84" s="198"/>
      <c r="W84" s="85" t="s">
        <v>6</v>
      </c>
      <c r="X84" s="44"/>
      <c r="Y84" s="44"/>
      <c r="Z84" s="44"/>
      <c r="AA84" s="44"/>
      <c r="AB84" s="44"/>
      <c r="AC84" s="44"/>
      <c r="AD84" s="44"/>
      <c r="AE84" s="82"/>
      <c r="AF84" s="7"/>
      <c r="AG84" s="85" t="s">
        <v>29</v>
      </c>
      <c r="AH84" s="15"/>
      <c r="AI84" s="15"/>
      <c r="AJ84" s="15"/>
      <c r="AK84" s="15"/>
      <c r="AL84" s="16"/>
      <c r="AM84" s="62"/>
      <c r="AN84" s="64" t="s">
        <v>40</v>
      </c>
      <c r="AO84" s="20"/>
      <c r="AP84" s="21"/>
      <c r="AQ84" s="7"/>
      <c r="AR84" s="31" t="s">
        <v>37</v>
      </c>
      <c r="AS84" s="52"/>
      <c r="AT84" s="32" t="s">
        <v>38</v>
      </c>
      <c r="AU84" s="53"/>
      <c r="AV84" s="1"/>
      <c r="AW84" s="117" t="s">
        <v>45</v>
      </c>
      <c r="AX84" s="112"/>
      <c r="AY84" s="112"/>
      <c r="AZ84" s="113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201"/>
      <c r="B85" s="68" t="s">
        <v>44</v>
      </c>
      <c r="C85" s="73">
        <f t="shared" ref="C85:J85" si="97">C80</f>
        <v>0</v>
      </c>
      <c r="D85" s="74">
        <f t="shared" si="97"/>
        <v>0</v>
      </c>
      <c r="E85" s="74">
        <f t="shared" si="97"/>
        <v>0</v>
      </c>
      <c r="F85" s="75">
        <f t="shared" si="97"/>
        <v>0</v>
      </c>
      <c r="G85" s="73">
        <f t="shared" si="97"/>
        <v>0</v>
      </c>
      <c r="H85" s="74">
        <f t="shared" si="97"/>
        <v>0</v>
      </c>
      <c r="I85" s="74">
        <f t="shared" si="97"/>
        <v>0</v>
      </c>
      <c r="J85" s="75">
        <f t="shared" si="97"/>
        <v>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0</v>
      </c>
      <c r="S85" s="57"/>
      <c r="T85" s="196"/>
      <c r="U85" s="199"/>
      <c r="V85" s="199"/>
      <c r="W85" s="87" t="s">
        <v>7</v>
      </c>
      <c r="X85" s="5">
        <f t="shared" ref="X85:AE85" si="98">X80</f>
        <v>0</v>
      </c>
      <c r="Y85" s="5">
        <f t="shared" si="98"/>
        <v>0</v>
      </c>
      <c r="Z85" s="5">
        <f t="shared" si="98"/>
        <v>0</v>
      </c>
      <c r="AA85" s="5">
        <f t="shared" si="98"/>
        <v>0</v>
      </c>
      <c r="AB85" s="5">
        <f t="shared" si="98"/>
        <v>0</v>
      </c>
      <c r="AC85" s="5">
        <f t="shared" si="98"/>
        <v>0</v>
      </c>
      <c r="AD85" s="5">
        <f t="shared" si="98"/>
        <v>0</v>
      </c>
      <c r="AE85" s="81">
        <f t="shared" si="98"/>
        <v>0</v>
      </c>
      <c r="AF85" s="7"/>
      <c r="AG85" s="87" t="s">
        <v>26</v>
      </c>
      <c r="AH85" s="6">
        <f>(AH84*10.74)</f>
        <v>0</v>
      </c>
      <c r="AI85" s="6">
        <f>(AI84*2.2)</f>
        <v>0</v>
      </c>
      <c r="AJ85" s="6">
        <f>(AJ84*0.25)</f>
        <v>0</v>
      </c>
      <c r="AK85" s="166">
        <f>AK84+AL84</f>
        <v>0</v>
      </c>
      <c r="AL85" s="167"/>
      <c r="AM85" s="10"/>
      <c r="AN85" s="22" t="s">
        <v>41</v>
      </c>
      <c r="AO85" s="23"/>
      <c r="AP85" s="24"/>
      <c r="AQ85" s="7"/>
      <c r="AR85" s="33" t="s">
        <v>36</v>
      </c>
      <c r="AS85" s="12"/>
      <c r="AT85" s="2" t="s">
        <v>39</v>
      </c>
      <c r="AU85" s="36"/>
      <c r="AV85" s="1"/>
      <c r="AW85" s="118" t="s">
        <v>71</v>
      </c>
      <c r="AX85" s="111">
        <f t="shared" ref="AX85:AZ85" si="99">AX80</f>
        <v>0</v>
      </c>
      <c r="AY85" s="111">
        <f t="shared" si="99"/>
        <v>0</v>
      </c>
      <c r="AZ85" s="114">
        <f t="shared" si="99"/>
        <v>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202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0</v>
      </c>
      <c r="S86" s="58"/>
      <c r="T86" s="197"/>
      <c r="U86" s="200"/>
      <c r="V86" s="200"/>
      <c r="W86" s="45" t="s">
        <v>3</v>
      </c>
      <c r="X86" s="46">
        <f>X84-X85</f>
        <v>0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0</v>
      </c>
      <c r="AB86" s="46">
        <f t="shared" si="101"/>
        <v>0</v>
      </c>
      <c r="AC86" s="46">
        <f t="shared" si="101"/>
        <v>0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 t="e">
        <f>(AH85)/((K84/1000000)*8.34)</f>
        <v>#DIV/0!</v>
      </c>
      <c r="AI86" s="86" t="e">
        <f>(AI85)/((K84/1000000)*8.34)</f>
        <v>#DIV/0!</v>
      </c>
      <c r="AJ86" s="86" t="e">
        <f>(AJ85)/((K84/1000000)*8.34)</f>
        <v>#DIV/0!</v>
      </c>
      <c r="AK86" s="168" t="e">
        <f>(AK85)/((K84/1000000)*8.34)</f>
        <v>#DIV/0!</v>
      </c>
      <c r="AL86" s="169"/>
      <c r="AM86" s="10"/>
      <c r="AN86" s="1"/>
      <c r="AO86" s="1"/>
      <c r="AP86" s="1"/>
      <c r="AQ86" s="7"/>
      <c r="AR86" s="89" t="s">
        <v>55</v>
      </c>
      <c r="AS86" s="79"/>
      <c r="AT86" s="90" t="s">
        <v>54</v>
      </c>
      <c r="AU86" s="35"/>
      <c r="AV86" s="1"/>
      <c r="AW86" s="110" t="s">
        <v>3</v>
      </c>
      <c r="AX86" s="115">
        <f>AX84-AX85</f>
        <v>0</v>
      </c>
      <c r="AY86" s="115">
        <f>AY84-AY85</f>
        <v>0</v>
      </c>
      <c r="AZ86" s="116">
        <f>AZ84-AZ85</f>
        <v>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78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 t="s">
        <v>75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82">
        <v>22</v>
      </c>
      <c r="B88" s="67" t="s">
        <v>45</v>
      </c>
      <c r="C88" s="72"/>
      <c r="D88" s="37"/>
      <c r="E88" s="37"/>
      <c r="F88" s="39"/>
      <c r="G88" s="72"/>
      <c r="H88" s="37"/>
      <c r="I88" s="37"/>
      <c r="J88" s="39"/>
      <c r="K88" s="185">
        <f>C90+G90</f>
        <v>0</v>
      </c>
      <c r="L88" s="186"/>
      <c r="M88" s="191">
        <f>D90+E90+F90+H90+I90+J90</f>
        <v>0</v>
      </c>
      <c r="N88" s="186"/>
      <c r="O88" s="203">
        <f>M88+K88</f>
        <v>0</v>
      </c>
      <c r="P88" s="204"/>
      <c r="Q88" s="42" t="s">
        <v>6</v>
      </c>
      <c r="R88" s="39"/>
      <c r="S88" s="57"/>
      <c r="T88" s="195"/>
      <c r="U88" s="198"/>
      <c r="V88" s="198"/>
      <c r="W88" s="85" t="s">
        <v>6</v>
      </c>
      <c r="X88" s="44"/>
      <c r="Y88" s="44"/>
      <c r="Z88" s="44"/>
      <c r="AA88" s="44"/>
      <c r="AB88" s="44"/>
      <c r="AC88" s="44"/>
      <c r="AD88" s="44"/>
      <c r="AE88" s="82"/>
      <c r="AF88" s="7"/>
      <c r="AG88" s="85" t="s">
        <v>29</v>
      </c>
      <c r="AH88" s="15"/>
      <c r="AI88" s="15"/>
      <c r="AJ88" s="15"/>
      <c r="AK88" s="15"/>
      <c r="AL88" s="16"/>
      <c r="AM88" s="62"/>
      <c r="AN88" s="64" t="s">
        <v>40</v>
      </c>
      <c r="AO88" s="20"/>
      <c r="AP88" s="21"/>
      <c r="AQ88" s="7"/>
      <c r="AR88" s="31" t="s">
        <v>37</v>
      </c>
      <c r="AS88" s="52"/>
      <c r="AT88" s="32" t="s">
        <v>38</v>
      </c>
      <c r="AU88" s="53"/>
      <c r="AV88" s="1"/>
      <c r="AW88" s="117" t="s">
        <v>45</v>
      </c>
      <c r="AX88" s="112"/>
      <c r="AY88" s="112"/>
      <c r="AZ88" s="113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201"/>
      <c r="B89" s="68" t="s">
        <v>44</v>
      </c>
      <c r="C89" s="73">
        <f t="shared" ref="C89:J89" si="102">C84</f>
        <v>0</v>
      </c>
      <c r="D89" s="74">
        <f t="shared" si="102"/>
        <v>0</v>
      </c>
      <c r="E89" s="74">
        <f t="shared" si="102"/>
        <v>0</v>
      </c>
      <c r="F89" s="75">
        <f t="shared" si="102"/>
        <v>0</v>
      </c>
      <c r="G89" s="73">
        <f t="shared" si="102"/>
        <v>0</v>
      </c>
      <c r="H89" s="74">
        <f t="shared" si="102"/>
        <v>0</v>
      </c>
      <c r="I89" s="74">
        <f t="shared" si="102"/>
        <v>0</v>
      </c>
      <c r="J89" s="75">
        <f t="shared" si="102"/>
        <v>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0</v>
      </c>
      <c r="S89" s="57"/>
      <c r="T89" s="196"/>
      <c r="U89" s="199"/>
      <c r="V89" s="199"/>
      <c r="W89" s="87" t="s">
        <v>7</v>
      </c>
      <c r="X89" s="5">
        <f t="shared" ref="X89:AE89" si="103">X84</f>
        <v>0</v>
      </c>
      <c r="Y89" s="5">
        <f t="shared" si="103"/>
        <v>0</v>
      </c>
      <c r="Z89" s="5">
        <f t="shared" si="103"/>
        <v>0</v>
      </c>
      <c r="AA89" s="5">
        <f t="shared" si="103"/>
        <v>0</v>
      </c>
      <c r="AB89" s="5">
        <f t="shared" si="103"/>
        <v>0</v>
      </c>
      <c r="AC89" s="5">
        <f t="shared" si="103"/>
        <v>0</v>
      </c>
      <c r="AD89" s="5">
        <f t="shared" si="103"/>
        <v>0</v>
      </c>
      <c r="AE89" s="81">
        <f t="shared" si="103"/>
        <v>0</v>
      </c>
      <c r="AF89" s="7"/>
      <c r="AG89" s="87" t="s">
        <v>26</v>
      </c>
      <c r="AH89" s="6">
        <f>(AH88*10.74)</f>
        <v>0</v>
      </c>
      <c r="AI89" s="6">
        <f>(AI88*2.2)</f>
        <v>0</v>
      </c>
      <c r="AJ89" s="6">
        <f>(AJ88*0.25)</f>
        <v>0</v>
      </c>
      <c r="AK89" s="166">
        <f>AK88+AL88</f>
        <v>0</v>
      </c>
      <c r="AL89" s="167"/>
      <c r="AM89" s="10"/>
      <c r="AN89" s="22" t="s">
        <v>41</v>
      </c>
      <c r="AO89" s="23"/>
      <c r="AP89" s="24"/>
      <c r="AQ89" s="7"/>
      <c r="AR89" s="33" t="s">
        <v>36</v>
      </c>
      <c r="AS89" s="12"/>
      <c r="AT89" s="2" t="s">
        <v>39</v>
      </c>
      <c r="AU89" s="36"/>
      <c r="AV89" s="1"/>
      <c r="AW89" s="118" t="s">
        <v>71</v>
      </c>
      <c r="AX89" s="111">
        <f t="shared" ref="AX89:AZ89" si="104">AX84</f>
        <v>0</v>
      </c>
      <c r="AY89" s="111">
        <f t="shared" si="104"/>
        <v>0</v>
      </c>
      <c r="AZ89" s="114">
        <f t="shared" si="104"/>
        <v>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202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0</v>
      </c>
      <c r="S90" s="58"/>
      <c r="T90" s="197"/>
      <c r="U90" s="200"/>
      <c r="V90" s="200"/>
      <c r="W90" s="45" t="s">
        <v>3</v>
      </c>
      <c r="X90" s="46">
        <f>X88-X89</f>
        <v>0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</v>
      </c>
      <c r="AB90" s="46">
        <f t="shared" si="106"/>
        <v>0</v>
      </c>
      <c r="AC90" s="46">
        <f t="shared" si="106"/>
        <v>0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 t="e">
        <f>(AH89)/((K88/1000000)*8.34)</f>
        <v>#DIV/0!</v>
      </c>
      <c r="AI90" s="86" t="e">
        <f>(AI89)/((K88/1000000)*8.34)</f>
        <v>#DIV/0!</v>
      </c>
      <c r="AJ90" s="86" t="e">
        <f>(AJ89)/((K88/1000000)*8.34)</f>
        <v>#DIV/0!</v>
      </c>
      <c r="AK90" s="168" t="e">
        <f>(AK89)/((K88/1000000)*8.34)</f>
        <v>#DIV/0!</v>
      </c>
      <c r="AL90" s="169"/>
      <c r="AM90" s="10"/>
      <c r="AN90" s="1"/>
      <c r="AO90" s="1"/>
      <c r="AP90" s="1"/>
      <c r="AQ90" s="7"/>
      <c r="AR90" s="89" t="s">
        <v>55</v>
      </c>
      <c r="AS90" s="79"/>
      <c r="AT90" s="90" t="s">
        <v>54</v>
      </c>
      <c r="AU90" s="35"/>
      <c r="AV90" s="1"/>
      <c r="AW90" s="110" t="s">
        <v>3</v>
      </c>
      <c r="AX90" s="115">
        <f>AX88-AX89</f>
        <v>0</v>
      </c>
      <c r="AY90" s="115">
        <f>AY88-AY89</f>
        <v>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78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82">
        <v>23</v>
      </c>
      <c r="B92" s="67" t="s">
        <v>45</v>
      </c>
      <c r="C92" s="72"/>
      <c r="D92" s="37"/>
      <c r="E92" s="37"/>
      <c r="F92" s="39"/>
      <c r="G92" s="72"/>
      <c r="H92" s="37"/>
      <c r="I92" s="37"/>
      <c r="J92" s="39"/>
      <c r="K92" s="185">
        <f>C94+G94</f>
        <v>0</v>
      </c>
      <c r="L92" s="186"/>
      <c r="M92" s="191">
        <f>D94+E94+F94+H94+I94+J94</f>
        <v>0</v>
      </c>
      <c r="N92" s="186"/>
      <c r="O92" s="203">
        <f>M92+K92</f>
        <v>0</v>
      </c>
      <c r="P92" s="204"/>
      <c r="Q92" s="42" t="s">
        <v>6</v>
      </c>
      <c r="R92" s="39"/>
      <c r="S92" s="57"/>
      <c r="T92" s="195"/>
      <c r="U92" s="198"/>
      <c r="V92" s="198"/>
      <c r="W92" s="85" t="s">
        <v>6</v>
      </c>
      <c r="X92" s="44"/>
      <c r="Y92" s="44"/>
      <c r="Z92" s="44"/>
      <c r="AA92" s="44"/>
      <c r="AB92" s="44"/>
      <c r="AC92" s="44"/>
      <c r="AD92" s="44"/>
      <c r="AE92" s="82"/>
      <c r="AF92" s="7"/>
      <c r="AG92" s="85" t="s">
        <v>29</v>
      </c>
      <c r="AH92" s="15"/>
      <c r="AI92" s="15"/>
      <c r="AJ92" s="15"/>
      <c r="AK92" s="15"/>
      <c r="AL92" s="16"/>
      <c r="AM92" s="62"/>
      <c r="AN92" s="64" t="s">
        <v>40</v>
      </c>
      <c r="AO92" s="20"/>
      <c r="AP92" s="21"/>
      <c r="AQ92" s="7"/>
      <c r="AR92" s="31" t="s">
        <v>37</v>
      </c>
      <c r="AS92" s="52"/>
      <c r="AT92" s="32" t="s">
        <v>38</v>
      </c>
      <c r="AU92" s="53"/>
      <c r="AV92" s="1"/>
      <c r="AW92" s="117" t="s">
        <v>45</v>
      </c>
      <c r="AX92" s="112"/>
      <c r="AY92" s="112"/>
      <c r="AZ92" s="113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201"/>
      <c r="B93" s="68" t="s">
        <v>44</v>
      </c>
      <c r="C93" s="73">
        <f t="shared" ref="C93:J93" si="107">C88</f>
        <v>0</v>
      </c>
      <c r="D93" s="74">
        <f t="shared" si="107"/>
        <v>0</v>
      </c>
      <c r="E93" s="74">
        <f t="shared" si="107"/>
        <v>0</v>
      </c>
      <c r="F93" s="75">
        <f t="shared" si="107"/>
        <v>0</v>
      </c>
      <c r="G93" s="73">
        <f t="shared" si="107"/>
        <v>0</v>
      </c>
      <c r="H93" s="74">
        <f t="shared" si="107"/>
        <v>0</v>
      </c>
      <c r="I93" s="74">
        <f t="shared" si="107"/>
        <v>0</v>
      </c>
      <c r="J93" s="75">
        <f t="shared" si="107"/>
        <v>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0</v>
      </c>
      <c r="S93" s="57"/>
      <c r="T93" s="196"/>
      <c r="U93" s="199"/>
      <c r="V93" s="199"/>
      <c r="W93" s="87" t="s">
        <v>7</v>
      </c>
      <c r="X93" s="5">
        <f t="shared" ref="X93:AE93" si="108">X88</f>
        <v>0</v>
      </c>
      <c r="Y93" s="5">
        <f t="shared" si="108"/>
        <v>0</v>
      </c>
      <c r="Z93" s="5">
        <f t="shared" si="108"/>
        <v>0</v>
      </c>
      <c r="AA93" s="5">
        <f t="shared" si="108"/>
        <v>0</v>
      </c>
      <c r="AB93" s="5">
        <f t="shared" si="108"/>
        <v>0</v>
      </c>
      <c r="AC93" s="5">
        <f t="shared" si="108"/>
        <v>0</v>
      </c>
      <c r="AD93" s="5">
        <f t="shared" si="108"/>
        <v>0</v>
      </c>
      <c r="AE93" s="81">
        <f t="shared" si="108"/>
        <v>0</v>
      </c>
      <c r="AF93" s="7"/>
      <c r="AG93" s="87" t="s">
        <v>26</v>
      </c>
      <c r="AH93" s="6">
        <f>(AH92*10.74)</f>
        <v>0</v>
      </c>
      <c r="AI93" s="6">
        <f>(AI92*2.2)</f>
        <v>0</v>
      </c>
      <c r="AJ93" s="6">
        <f>(AJ92*0.25)</f>
        <v>0</v>
      </c>
      <c r="AK93" s="166">
        <f>AK92+AL92</f>
        <v>0</v>
      </c>
      <c r="AL93" s="167"/>
      <c r="AM93" s="10"/>
      <c r="AN93" s="22" t="s">
        <v>41</v>
      </c>
      <c r="AO93" s="23"/>
      <c r="AP93" s="24"/>
      <c r="AQ93" s="7"/>
      <c r="AR93" s="33" t="s">
        <v>36</v>
      </c>
      <c r="AS93" s="12"/>
      <c r="AT93" s="2" t="s">
        <v>39</v>
      </c>
      <c r="AU93" s="36"/>
      <c r="AV93" s="1"/>
      <c r="AW93" s="118" t="s">
        <v>71</v>
      </c>
      <c r="AX93" s="111">
        <f t="shared" ref="AX93:AZ93" si="109">AX88</f>
        <v>0</v>
      </c>
      <c r="AY93" s="111">
        <f t="shared" si="109"/>
        <v>0</v>
      </c>
      <c r="AZ93" s="114">
        <f t="shared" si="109"/>
        <v>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202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0</v>
      </c>
      <c r="S94" s="58"/>
      <c r="T94" s="197"/>
      <c r="U94" s="200"/>
      <c r="V94" s="200"/>
      <c r="W94" s="45" t="s">
        <v>3</v>
      </c>
      <c r="X94" s="46">
        <f>X92-X93</f>
        <v>0</v>
      </c>
      <c r="Y94" s="46">
        <f t="shared" ref="Y94:AE94" si="111">Y92-Y93</f>
        <v>0</v>
      </c>
      <c r="Z94" s="46">
        <f t="shared" si="111"/>
        <v>0</v>
      </c>
      <c r="AA94" s="46">
        <f t="shared" si="111"/>
        <v>0</v>
      </c>
      <c r="AB94" s="46">
        <f t="shared" si="111"/>
        <v>0</v>
      </c>
      <c r="AC94" s="46">
        <f t="shared" si="111"/>
        <v>0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 t="e">
        <f>(AH93)/((K92/1000000)*8.34)</f>
        <v>#DIV/0!</v>
      </c>
      <c r="AI94" s="86" t="e">
        <f>(AI93)/((K92/1000000)*8.34)</f>
        <v>#DIV/0!</v>
      </c>
      <c r="AJ94" s="86" t="e">
        <f>(AJ93)/((K92/1000000)*8.34)</f>
        <v>#DIV/0!</v>
      </c>
      <c r="AK94" s="168" t="e">
        <f>(AK93)/((K92/1000000)*8.34)</f>
        <v>#DIV/0!</v>
      </c>
      <c r="AL94" s="169"/>
      <c r="AM94" s="10"/>
      <c r="AN94" s="1"/>
      <c r="AO94" s="1"/>
      <c r="AP94" s="1"/>
      <c r="AQ94" s="7"/>
      <c r="AR94" s="89" t="s">
        <v>55</v>
      </c>
      <c r="AS94" s="79"/>
      <c r="AT94" s="90" t="s">
        <v>54</v>
      </c>
      <c r="AU94" s="35"/>
      <c r="AV94" s="1"/>
      <c r="AW94" s="110" t="s">
        <v>3</v>
      </c>
      <c r="AX94" s="115">
        <f>AX92-AX93</f>
        <v>0</v>
      </c>
      <c r="AY94" s="115">
        <f>AY92-AY93</f>
        <v>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78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82">
        <v>24</v>
      </c>
      <c r="B96" s="67" t="s">
        <v>45</v>
      </c>
      <c r="C96" s="72"/>
      <c r="D96" s="37"/>
      <c r="E96" s="37"/>
      <c r="F96" s="39"/>
      <c r="G96" s="72"/>
      <c r="H96" s="37"/>
      <c r="I96" s="37"/>
      <c r="J96" s="39"/>
      <c r="K96" s="185">
        <f>C98+G98</f>
        <v>0</v>
      </c>
      <c r="L96" s="186"/>
      <c r="M96" s="191">
        <f>D98+E98+F98+H98+I98+J98</f>
        <v>0</v>
      </c>
      <c r="N96" s="186"/>
      <c r="O96" s="203">
        <f>M96+K96</f>
        <v>0</v>
      </c>
      <c r="P96" s="204"/>
      <c r="Q96" s="42" t="s">
        <v>6</v>
      </c>
      <c r="R96" s="39"/>
      <c r="S96" s="57"/>
      <c r="T96" s="195"/>
      <c r="U96" s="198"/>
      <c r="V96" s="198"/>
      <c r="W96" s="85" t="s">
        <v>6</v>
      </c>
      <c r="X96" s="44"/>
      <c r="Y96" s="44"/>
      <c r="Z96" s="44"/>
      <c r="AA96" s="44"/>
      <c r="AB96" s="44"/>
      <c r="AC96" s="44"/>
      <c r="AD96" s="44"/>
      <c r="AE96" s="82"/>
      <c r="AF96" s="7"/>
      <c r="AG96" s="85" t="s">
        <v>29</v>
      </c>
      <c r="AH96" s="15"/>
      <c r="AI96" s="15"/>
      <c r="AJ96" s="15"/>
      <c r="AK96" s="15"/>
      <c r="AL96" s="16"/>
      <c r="AM96" s="62"/>
      <c r="AN96" s="64" t="s">
        <v>40</v>
      </c>
      <c r="AO96" s="20"/>
      <c r="AP96" s="21"/>
      <c r="AQ96" s="7"/>
      <c r="AR96" s="31" t="s">
        <v>37</v>
      </c>
      <c r="AS96" s="52"/>
      <c r="AT96" s="32" t="s">
        <v>38</v>
      </c>
      <c r="AU96" s="53"/>
      <c r="AV96" s="1"/>
      <c r="AW96" s="117" t="s">
        <v>45</v>
      </c>
      <c r="AX96" s="112"/>
      <c r="AY96" s="112"/>
      <c r="AZ96" s="113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201"/>
      <c r="B97" s="68" t="s">
        <v>44</v>
      </c>
      <c r="C97" s="73">
        <f t="shared" ref="C97:J97" si="112">C92</f>
        <v>0</v>
      </c>
      <c r="D97" s="74">
        <f t="shared" si="112"/>
        <v>0</v>
      </c>
      <c r="E97" s="74">
        <f t="shared" si="112"/>
        <v>0</v>
      </c>
      <c r="F97" s="75">
        <f t="shared" si="112"/>
        <v>0</v>
      </c>
      <c r="G97" s="73">
        <f t="shared" si="112"/>
        <v>0</v>
      </c>
      <c r="H97" s="74">
        <f t="shared" si="112"/>
        <v>0</v>
      </c>
      <c r="I97" s="74">
        <f t="shared" si="112"/>
        <v>0</v>
      </c>
      <c r="J97" s="75">
        <f t="shared" si="112"/>
        <v>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0</v>
      </c>
      <c r="S97" s="57"/>
      <c r="T97" s="196"/>
      <c r="U97" s="199"/>
      <c r="V97" s="199"/>
      <c r="W97" s="87" t="s">
        <v>7</v>
      </c>
      <c r="X97" s="5">
        <f t="shared" ref="X97:AE97" si="113">X92</f>
        <v>0</v>
      </c>
      <c r="Y97" s="5">
        <f t="shared" si="113"/>
        <v>0</v>
      </c>
      <c r="Z97" s="5">
        <f t="shared" si="113"/>
        <v>0</v>
      </c>
      <c r="AA97" s="5">
        <f t="shared" si="113"/>
        <v>0</v>
      </c>
      <c r="AB97" s="5">
        <f t="shared" si="113"/>
        <v>0</v>
      </c>
      <c r="AC97" s="5">
        <f t="shared" si="113"/>
        <v>0</v>
      </c>
      <c r="AD97" s="5">
        <f t="shared" si="113"/>
        <v>0</v>
      </c>
      <c r="AE97" s="81">
        <f t="shared" si="113"/>
        <v>0</v>
      </c>
      <c r="AF97" s="7"/>
      <c r="AG97" s="87" t="s">
        <v>26</v>
      </c>
      <c r="AH97" s="6">
        <f>(AH96*10.74)</f>
        <v>0</v>
      </c>
      <c r="AI97" s="6">
        <f>(AI96*2.2)</f>
        <v>0</v>
      </c>
      <c r="AJ97" s="6">
        <f>(AJ96*0.25)</f>
        <v>0</v>
      </c>
      <c r="AK97" s="166">
        <f>AK96+AL96</f>
        <v>0</v>
      </c>
      <c r="AL97" s="167"/>
      <c r="AM97" s="10"/>
      <c r="AN97" s="22" t="s">
        <v>41</v>
      </c>
      <c r="AO97" s="23"/>
      <c r="AP97" s="24"/>
      <c r="AQ97" s="7"/>
      <c r="AR97" s="33" t="s">
        <v>36</v>
      </c>
      <c r="AS97" s="12"/>
      <c r="AT97" s="2" t="s">
        <v>39</v>
      </c>
      <c r="AU97" s="36"/>
      <c r="AV97" s="1"/>
      <c r="AW97" s="118" t="s">
        <v>71</v>
      </c>
      <c r="AX97" s="111">
        <f t="shared" ref="AX97:AY97" si="114">AX92</f>
        <v>0</v>
      </c>
      <c r="AY97" s="111">
        <f t="shared" si="114"/>
        <v>0</v>
      </c>
      <c r="AZ97" s="114">
        <f>AZ92</f>
        <v>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202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0</v>
      </c>
      <c r="S98" s="58"/>
      <c r="T98" s="197"/>
      <c r="U98" s="200"/>
      <c r="V98" s="200"/>
      <c r="W98" s="45" t="s">
        <v>3</v>
      </c>
      <c r="X98" s="46">
        <f>X96-X97</f>
        <v>0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</v>
      </c>
      <c r="AB98" s="46">
        <f t="shared" si="116"/>
        <v>0</v>
      </c>
      <c r="AC98" s="46">
        <f t="shared" si="116"/>
        <v>0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 t="e">
        <f>(AH97)/((K96/1000000)*8.34)</f>
        <v>#DIV/0!</v>
      </c>
      <c r="AI98" s="86" t="e">
        <f>(AI97)/((K96/1000000)*8.34)</f>
        <v>#DIV/0!</v>
      </c>
      <c r="AJ98" s="86" t="e">
        <f>(AJ97)/((K96/1000000)*8.34)</f>
        <v>#DIV/0!</v>
      </c>
      <c r="AK98" s="168" t="e">
        <f>(AK97)/((K96/1000000)*8.34)</f>
        <v>#DIV/0!</v>
      </c>
      <c r="AL98" s="169"/>
      <c r="AM98" s="10"/>
      <c r="AN98" s="1"/>
      <c r="AO98" s="1"/>
      <c r="AP98" s="1"/>
      <c r="AQ98" s="7"/>
      <c r="AR98" s="89" t="s">
        <v>55</v>
      </c>
      <c r="AS98" s="79"/>
      <c r="AT98" s="90" t="s">
        <v>54</v>
      </c>
      <c r="AU98" s="35"/>
      <c r="AV98" s="1"/>
      <c r="AW98" s="110" t="s">
        <v>3</v>
      </c>
      <c r="AX98" s="115">
        <f>AX96-AX97</f>
        <v>0</v>
      </c>
      <c r="AY98" s="115">
        <f>AY96-AY97</f>
        <v>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78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82">
        <v>25</v>
      </c>
      <c r="B100" s="67" t="s">
        <v>45</v>
      </c>
      <c r="C100" s="72"/>
      <c r="D100" s="37"/>
      <c r="E100" s="37"/>
      <c r="F100" s="39"/>
      <c r="G100" s="72"/>
      <c r="H100" s="37"/>
      <c r="I100" s="37"/>
      <c r="J100" s="39"/>
      <c r="K100" s="185">
        <f>C102+G102</f>
        <v>0</v>
      </c>
      <c r="L100" s="186"/>
      <c r="M100" s="191">
        <f>D102+E102+F102+H102+I102+J102</f>
        <v>0</v>
      </c>
      <c r="N100" s="186"/>
      <c r="O100" s="203">
        <f>M100+K100</f>
        <v>0</v>
      </c>
      <c r="P100" s="204"/>
      <c r="Q100" s="42" t="s">
        <v>6</v>
      </c>
      <c r="R100" s="39"/>
      <c r="S100" s="57"/>
      <c r="T100" s="195"/>
      <c r="U100" s="198"/>
      <c r="V100" s="198"/>
      <c r="W100" s="85" t="s">
        <v>6</v>
      </c>
      <c r="X100" s="44"/>
      <c r="Y100" s="44"/>
      <c r="Z100" s="44"/>
      <c r="AA100" s="44"/>
      <c r="AB100" s="44"/>
      <c r="AC100" s="44"/>
      <c r="AD100" s="44"/>
      <c r="AE100" s="82"/>
      <c r="AF100" s="7"/>
      <c r="AG100" s="85" t="s">
        <v>29</v>
      </c>
      <c r="AH100" s="15"/>
      <c r="AI100" s="15"/>
      <c r="AJ100" s="15"/>
      <c r="AK100" s="15"/>
      <c r="AL100" s="16"/>
      <c r="AM100" s="62"/>
      <c r="AN100" s="64" t="s">
        <v>40</v>
      </c>
      <c r="AO100" s="20"/>
      <c r="AP100" s="21"/>
      <c r="AQ100" s="7"/>
      <c r="AR100" s="31" t="s">
        <v>37</v>
      </c>
      <c r="AS100" s="52"/>
      <c r="AT100" s="32" t="s">
        <v>38</v>
      </c>
      <c r="AU100" s="53"/>
      <c r="AV100" s="1"/>
      <c r="AW100" s="117" t="s">
        <v>45</v>
      </c>
      <c r="AX100" s="112"/>
      <c r="AY100" s="112"/>
      <c r="AZ100" s="113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201"/>
      <c r="B101" s="68" t="s">
        <v>44</v>
      </c>
      <c r="C101" s="73">
        <f t="shared" ref="C101:J101" si="117">C96</f>
        <v>0</v>
      </c>
      <c r="D101" s="74">
        <f t="shared" si="117"/>
        <v>0</v>
      </c>
      <c r="E101" s="74">
        <f t="shared" si="117"/>
        <v>0</v>
      </c>
      <c r="F101" s="75">
        <f t="shared" si="117"/>
        <v>0</v>
      </c>
      <c r="G101" s="73">
        <f t="shared" si="117"/>
        <v>0</v>
      </c>
      <c r="H101" s="74">
        <f t="shared" si="117"/>
        <v>0</v>
      </c>
      <c r="I101" s="74">
        <f t="shared" si="117"/>
        <v>0</v>
      </c>
      <c r="J101" s="75">
        <f t="shared" si="117"/>
        <v>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0</v>
      </c>
      <c r="S101" s="57"/>
      <c r="T101" s="196"/>
      <c r="U101" s="199"/>
      <c r="V101" s="199"/>
      <c r="W101" s="87" t="s">
        <v>7</v>
      </c>
      <c r="X101" s="5">
        <f t="shared" ref="X101:AE101" si="118">X96</f>
        <v>0</v>
      </c>
      <c r="Y101" s="5">
        <f t="shared" si="118"/>
        <v>0</v>
      </c>
      <c r="Z101" s="5">
        <f t="shared" si="118"/>
        <v>0</v>
      </c>
      <c r="AA101" s="5">
        <f t="shared" si="118"/>
        <v>0</v>
      </c>
      <c r="AB101" s="5">
        <f t="shared" si="118"/>
        <v>0</v>
      </c>
      <c r="AC101" s="5">
        <f t="shared" si="118"/>
        <v>0</v>
      </c>
      <c r="AD101" s="5">
        <f t="shared" si="118"/>
        <v>0</v>
      </c>
      <c r="AE101" s="81">
        <f t="shared" si="118"/>
        <v>0</v>
      </c>
      <c r="AF101" s="7"/>
      <c r="AG101" s="87" t="s">
        <v>26</v>
      </c>
      <c r="AH101" s="6">
        <f>(AH100*10.74)</f>
        <v>0</v>
      </c>
      <c r="AI101" s="6">
        <f>(AI100*2.2)</f>
        <v>0</v>
      </c>
      <c r="AJ101" s="6">
        <f>(AJ100*0.25)</f>
        <v>0</v>
      </c>
      <c r="AK101" s="166">
        <f>AK100+AL100</f>
        <v>0</v>
      </c>
      <c r="AL101" s="167"/>
      <c r="AM101" s="10"/>
      <c r="AN101" s="22" t="s">
        <v>41</v>
      </c>
      <c r="AO101" s="23"/>
      <c r="AP101" s="24"/>
      <c r="AQ101" s="7"/>
      <c r="AR101" s="33" t="s">
        <v>36</v>
      </c>
      <c r="AS101" s="12"/>
      <c r="AT101" s="2" t="s">
        <v>39</v>
      </c>
      <c r="AU101" s="36"/>
      <c r="AV101" s="1"/>
      <c r="AW101" s="118" t="s">
        <v>71</v>
      </c>
      <c r="AX101" s="111">
        <f t="shared" ref="AX101:AZ101" si="119">AX96</f>
        <v>0</v>
      </c>
      <c r="AY101" s="111">
        <f t="shared" si="119"/>
        <v>0</v>
      </c>
      <c r="AZ101" s="114">
        <f t="shared" si="119"/>
        <v>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202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0</v>
      </c>
      <c r="S102" s="58"/>
      <c r="T102" s="197"/>
      <c r="U102" s="200"/>
      <c r="V102" s="200"/>
      <c r="W102" s="45" t="s">
        <v>3</v>
      </c>
      <c r="X102" s="46">
        <f>X100-X101</f>
        <v>0</v>
      </c>
      <c r="Y102" s="46">
        <f t="shared" ref="Y102:AE102" si="121">Y100-Y101</f>
        <v>0</v>
      </c>
      <c r="Z102" s="46">
        <f t="shared" si="121"/>
        <v>0</v>
      </c>
      <c r="AA102" s="46">
        <f t="shared" si="121"/>
        <v>0</v>
      </c>
      <c r="AB102" s="46">
        <f t="shared" si="121"/>
        <v>0</v>
      </c>
      <c r="AC102" s="46">
        <f t="shared" si="121"/>
        <v>0</v>
      </c>
      <c r="AD102" s="46">
        <f t="shared" si="121"/>
        <v>0</v>
      </c>
      <c r="AE102" s="83">
        <f t="shared" si="121"/>
        <v>0</v>
      </c>
      <c r="AF102" s="7"/>
      <c r="AG102" s="88" t="s">
        <v>28</v>
      </c>
      <c r="AH102" s="86" t="e">
        <f>(AH101)/((K100/1000000)*8.34)</f>
        <v>#DIV/0!</v>
      </c>
      <c r="AI102" s="86" t="e">
        <f>(AI101)/((K100/1000000)*8.34)</f>
        <v>#DIV/0!</v>
      </c>
      <c r="AJ102" s="86" t="e">
        <f>(AJ101)/((K100/1000000)*8.34)</f>
        <v>#DIV/0!</v>
      </c>
      <c r="AK102" s="168" t="e">
        <f>(AK101)/((K100/1000000)*8.34)</f>
        <v>#DIV/0!</v>
      </c>
      <c r="AL102" s="169"/>
      <c r="AM102" s="10"/>
      <c r="AN102" s="1"/>
      <c r="AO102" s="1"/>
      <c r="AP102" s="1"/>
      <c r="AQ102" s="7"/>
      <c r="AR102" s="89" t="s">
        <v>55</v>
      </c>
      <c r="AS102" s="79"/>
      <c r="AT102" s="90" t="s">
        <v>54</v>
      </c>
      <c r="AU102" s="124"/>
      <c r="AV102" s="1"/>
      <c r="AW102" s="110" t="s">
        <v>3</v>
      </c>
      <c r="AX102" s="115">
        <f>AX100-AX101</f>
        <v>0</v>
      </c>
      <c r="AY102" s="115">
        <f>AY100-AY101</f>
        <v>0</v>
      </c>
      <c r="AZ102" s="116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78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82">
        <v>26</v>
      </c>
      <c r="B104" s="67" t="s">
        <v>45</v>
      </c>
      <c r="C104" s="72"/>
      <c r="D104" s="37"/>
      <c r="E104" s="37"/>
      <c r="F104" s="39"/>
      <c r="G104" s="72"/>
      <c r="H104" s="37"/>
      <c r="I104" s="37"/>
      <c r="J104" s="39"/>
      <c r="K104" s="185">
        <f>C106+G106</f>
        <v>0</v>
      </c>
      <c r="L104" s="186"/>
      <c r="M104" s="191">
        <f>D106+E106+F106+H106+I106+J106</f>
        <v>0</v>
      </c>
      <c r="N104" s="186"/>
      <c r="O104" s="203">
        <f>M104+K104</f>
        <v>0</v>
      </c>
      <c r="P104" s="204"/>
      <c r="Q104" s="42" t="s">
        <v>6</v>
      </c>
      <c r="R104" s="39"/>
      <c r="S104" s="57"/>
      <c r="T104" s="195"/>
      <c r="U104" s="198"/>
      <c r="V104" s="198"/>
      <c r="W104" s="85" t="s">
        <v>6</v>
      </c>
      <c r="X104" s="44"/>
      <c r="Y104" s="44"/>
      <c r="Z104" s="44"/>
      <c r="AA104" s="44"/>
      <c r="AB104" s="44"/>
      <c r="AC104" s="44"/>
      <c r="AD104" s="44"/>
      <c r="AE104" s="82"/>
      <c r="AF104" s="7"/>
      <c r="AG104" s="85" t="s">
        <v>29</v>
      </c>
      <c r="AH104" s="15"/>
      <c r="AI104" s="15"/>
      <c r="AJ104" s="15"/>
      <c r="AK104" s="15"/>
      <c r="AL104" s="16"/>
      <c r="AM104" s="62"/>
      <c r="AN104" s="64" t="s">
        <v>40</v>
      </c>
      <c r="AO104" s="20"/>
      <c r="AP104" s="21"/>
      <c r="AQ104" s="7"/>
      <c r="AR104" s="31" t="s">
        <v>37</v>
      </c>
      <c r="AS104" s="52"/>
      <c r="AT104" s="32" t="s">
        <v>38</v>
      </c>
      <c r="AU104" s="53"/>
      <c r="AV104" s="1"/>
      <c r="AW104" s="117" t="s">
        <v>45</v>
      </c>
      <c r="AX104" s="112"/>
      <c r="AY104" s="112"/>
      <c r="AZ104" s="113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201"/>
      <c r="B105" s="68" t="s">
        <v>44</v>
      </c>
      <c r="C105" s="73">
        <f t="shared" ref="C105:J105" si="122">C100</f>
        <v>0</v>
      </c>
      <c r="D105" s="74">
        <f t="shared" si="122"/>
        <v>0</v>
      </c>
      <c r="E105" s="74">
        <f t="shared" si="122"/>
        <v>0</v>
      </c>
      <c r="F105" s="75">
        <f t="shared" si="122"/>
        <v>0</v>
      </c>
      <c r="G105" s="73">
        <f t="shared" si="122"/>
        <v>0</v>
      </c>
      <c r="H105" s="74">
        <f t="shared" si="122"/>
        <v>0</v>
      </c>
      <c r="I105" s="74">
        <f t="shared" si="122"/>
        <v>0</v>
      </c>
      <c r="J105" s="75">
        <f t="shared" si="122"/>
        <v>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0</v>
      </c>
      <c r="S105" s="57"/>
      <c r="T105" s="196"/>
      <c r="U105" s="199"/>
      <c r="V105" s="199"/>
      <c r="W105" s="87" t="s">
        <v>7</v>
      </c>
      <c r="X105" s="5">
        <f t="shared" ref="X105:AE105" si="123">X100</f>
        <v>0</v>
      </c>
      <c r="Y105" s="5">
        <f t="shared" si="123"/>
        <v>0</v>
      </c>
      <c r="Z105" s="5">
        <f t="shared" si="123"/>
        <v>0</v>
      </c>
      <c r="AA105" s="5">
        <f t="shared" si="123"/>
        <v>0</v>
      </c>
      <c r="AB105" s="5">
        <f t="shared" si="123"/>
        <v>0</v>
      </c>
      <c r="AC105" s="5">
        <f t="shared" si="123"/>
        <v>0</v>
      </c>
      <c r="AD105" s="5">
        <f t="shared" si="123"/>
        <v>0</v>
      </c>
      <c r="AE105" s="81">
        <f t="shared" si="123"/>
        <v>0</v>
      </c>
      <c r="AF105" s="7"/>
      <c r="AG105" s="87" t="s">
        <v>26</v>
      </c>
      <c r="AH105" s="6">
        <f>(AH104*10.74)</f>
        <v>0</v>
      </c>
      <c r="AI105" s="6">
        <f>(AI104*2.2)</f>
        <v>0</v>
      </c>
      <c r="AJ105" s="6">
        <f>(AJ104*0.25)</f>
        <v>0</v>
      </c>
      <c r="AK105" s="166">
        <f>AK104+AL104</f>
        <v>0</v>
      </c>
      <c r="AL105" s="167"/>
      <c r="AM105" s="10"/>
      <c r="AN105" s="22" t="s">
        <v>41</v>
      </c>
      <c r="AO105" s="23"/>
      <c r="AP105" s="24"/>
      <c r="AQ105" s="7"/>
      <c r="AR105" s="33" t="s">
        <v>36</v>
      </c>
      <c r="AS105" s="12"/>
      <c r="AT105" s="2" t="s">
        <v>39</v>
      </c>
      <c r="AU105" s="36"/>
      <c r="AV105" s="1"/>
      <c r="AW105" s="118" t="s">
        <v>71</v>
      </c>
      <c r="AX105" s="111">
        <f t="shared" ref="AX105:AZ105" si="124">AX100</f>
        <v>0</v>
      </c>
      <c r="AY105" s="111">
        <f t="shared" si="124"/>
        <v>0</v>
      </c>
      <c r="AZ105" s="114">
        <f t="shared" si="124"/>
        <v>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202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0</v>
      </c>
      <c r="S106" s="58"/>
      <c r="T106" s="197"/>
      <c r="U106" s="200"/>
      <c r="V106" s="200"/>
      <c r="W106" s="45" t="s">
        <v>3</v>
      </c>
      <c r="X106" s="46">
        <f>X104-X105</f>
        <v>0</v>
      </c>
      <c r="Y106" s="46">
        <f t="shared" ref="Y106:AE106" si="126">Y104-Y105</f>
        <v>0</v>
      </c>
      <c r="Z106" s="46">
        <f t="shared" si="126"/>
        <v>0</v>
      </c>
      <c r="AA106" s="46">
        <f t="shared" si="126"/>
        <v>0</v>
      </c>
      <c r="AB106" s="46">
        <f t="shared" si="126"/>
        <v>0</v>
      </c>
      <c r="AC106" s="46">
        <f t="shared" si="126"/>
        <v>0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 t="e">
        <f>(AH105)/((K104/1000000)*8.34)</f>
        <v>#DIV/0!</v>
      </c>
      <c r="AI106" s="86" t="e">
        <f>(AI105)/((K104/1000000)*8.34)</f>
        <v>#DIV/0!</v>
      </c>
      <c r="AJ106" s="86" t="e">
        <f>(AJ105)/((K104/1000000)*8.34)</f>
        <v>#DIV/0!</v>
      </c>
      <c r="AK106" s="168" t="e">
        <f>(AK105)/((K104/1000000)*8.34)</f>
        <v>#DIV/0!</v>
      </c>
      <c r="AL106" s="169"/>
      <c r="AM106" s="10"/>
      <c r="AN106" s="1"/>
      <c r="AO106" s="1"/>
      <c r="AP106" s="1"/>
      <c r="AQ106" s="7"/>
      <c r="AR106" s="89" t="s">
        <v>55</v>
      </c>
      <c r="AS106" s="79"/>
      <c r="AT106" s="90" t="s">
        <v>54</v>
      </c>
      <c r="AU106" s="124"/>
      <c r="AV106" s="1"/>
      <c r="AW106" s="110" t="s">
        <v>3</v>
      </c>
      <c r="AX106" s="115">
        <f>AX104-AX105</f>
        <v>0</v>
      </c>
      <c r="AY106" s="115">
        <f>AY104-AY105</f>
        <v>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78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82">
        <v>27</v>
      </c>
      <c r="B108" s="67" t="s">
        <v>45</v>
      </c>
      <c r="C108" s="72"/>
      <c r="D108" s="37"/>
      <c r="E108" s="37"/>
      <c r="F108" s="39"/>
      <c r="G108" s="72"/>
      <c r="H108" s="37"/>
      <c r="I108" s="37"/>
      <c r="J108" s="39"/>
      <c r="K108" s="185">
        <f>C110+G110</f>
        <v>0</v>
      </c>
      <c r="L108" s="186"/>
      <c r="M108" s="191">
        <f>D110+E110+F110+H110+I110+J110</f>
        <v>0</v>
      </c>
      <c r="N108" s="186"/>
      <c r="O108" s="203">
        <f>M108+K108</f>
        <v>0</v>
      </c>
      <c r="P108" s="204"/>
      <c r="Q108" s="42" t="s">
        <v>6</v>
      </c>
      <c r="R108" s="39"/>
      <c r="S108" s="57"/>
      <c r="T108" s="195"/>
      <c r="U108" s="198"/>
      <c r="V108" s="198"/>
      <c r="W108" s="85" t="s">
        <v>6</v>
      </c>
      <c r="X108" s="44"/>
      <c r="Y108" s="44"/>
      <c r="Z108" s="44"/>
      <c r="AA108" s="44"/>
      <c r="AB108" s="44"/>
      <c r="AC108" s="44"/>
      <c r="AD108" s="44"/>
      <c r="AE108" s="82"/>
      <c r="AF108" s="7"/>
      <c r="AG108" s="85" t="s">
        <v>29</v>
      </c>
      <c r="AH108" s="15"/>
      <c r="AI108" s="15"/>
      <c r="AJ108" s="15"/>
      <c r="AK108" s="15"/>
      <c r="AL108" s="16"/>
      <c r="AM108" s="62"/>
      <c r="AN108" s="64" t="s">
        <v>40</v>
      </c>
      <c r="AO108" s="20"/>
      <c r="AP108" s="21"/>
      <c r="AQ108" s="7"/>
      <c r="AR108" s="31" t="s">
        <v>37</v>
      </c>
      <c r="AS108" s="52"/>
      <c r="AT108" s="32" t="s">
        <v>38</v>
      </c>
      <c r="AU108" s="53"/>
      <c r="AV108" s="1"/>
      <c r="AW108" s="117" t="s">
        <v>45</v>
      </c>
      <c r="AX108" s="112"/>
      <c r="AY108" s="112"/>
      <c r="AZ108" s="113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201"/>
      <c r="B109" s="68" t="s">
        <v>44</v>
      </c>
      <c r="C109" s="73">
        <f t="shared" ref="C109:J109" si="127">C104</f>
        <v>0</v>
      </c>
      <c r="D109" s="74">
        <f t="shared" si="127"/>
        <v>0</v>
      </c>
      <c r="E109" s="74">
        <f t="shared" si="127"/>
        <v>0</v>
      </c>
      <c r="F109" s="75">
        <f t="shared" si="127"/>
        <v>0</v>
      </c>
      <c r="G109" s="73">
        <f t="shared" si="127"/>
        <v>0</v>
      </c>
      <c r="H109" s="74">
        <f t="shared" si="127"/>
        <v>0</v>
      </c>
      <c r="I109" s="74">
        <f t="shared" si="127"/>
        <v>0</v>
      </c>
      <c r="J109" s="75">
        <f t="shared" si="127"/>
        <v>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0</v>
      </c>
      <c r="S109" s="57"/>
      <c r="T109" s="196"/>
      <c r="U109" s="199"/>
      <c r="V109" s="199"/>
      <c r="W109" s="87" t="s">
        <v>7</v>
      </c>
      <c r="X109" s="5">
        <f t="shared" ref="X109:AE109" si="128">X104</f>
        <v>0</v>
      </c>
      <c r="Y109" s="5">
        <f t="shared" si="128"/>
        <v>0</v>
      </c>
      <c r="Z109" s="5">
        <f t="shared" si="128"/>
        <v>0</v>
      </c>
      <c r="AA109" s="5">
        <f t="shared" si="128"/>
        <v>0</v>
      </c>
      <c r="AB109" s="5">
        <f t="shared" si="128"/>
        <v>0</v>
      </c>
      <c r="AC109" s="5">
        <f t="shared" si="128"/>
        <v>0</v>
      </c>
      <c r="AD109" s="5">
        <f t="shared" si="128"/>
        <v>0</v>
      </c>
      <c r="AE109" s="81">
        <f t="shared" si="128"/>
        <v>0</v>
      </c>
      <c r="AF109" s="7"/>
      <c r="AG109" s="87" t="s">
        <v>26</v>
      </c>
      <c r="AH109" s="6">
        <f>(AH108*10.74)</f>
        <v>0</v>
      </c>
      <c r="AI109" s="6">
        <f>(AI108*2.2)</f>
        <v>0</v>
      </c>
      <c r="AJ109" s="6">
        <f>(AJ108*0.25)</f>
        <v>0</v>
      </c>
      <c r="AK109" s="166">
        <f>AK108+AL108</f>
        <v>0</v>
      </c>
      <c r="AL109" s="167"/>
      <c r="AM109" s="10"/>
      <c r="AN109" s="22" t="s">
        <v>41</v>
      </c>
      <c r="AO109" s="23"/>
      <c r="AP109" s="24"/>
      <c r="AQ109" s="7"/>
      <c r="AR109" s="33" t="s">
        <v>36</v>
      </c>
      <c r="AS109" s="12"/>
      <c r="AT109" s="2" t="s">
        <v>39</v>
      </c>
      <c r="AU109" s="36"/>
      <c r="AV109" s="1"/>
      <c r="AW109" s="118" t="s">
        <v>71</v>
      </c>
      <c r="AX109" s="111">
        <f t="shared" ref="AX109:AZ109" si="129">AX104</f>
        <v>0</v>
      </c>
      <c r="AY109" s="111">
        <f t="shared" si="129"/>
        <v>0</v>
      </c>
      <c r="AZ109" s="114">
        <f t="shared" si="129"/>
        <v>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202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0</v>
      </c>
      <c r="S110" s="58"/>
      <c r="T110" s="197"/>
      <c r="U110" s="200"/>
      <c r="V110" s="200"/>
      <c r="W110" s="45" t="s">
        <v>3</v>
      </c>
      <c r="X110" s="46">
        <f>X108-X109</f>
        <v>0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0</v>
      </c>
      <c r="AB110" s="46">
        <f t="shared" si="131"/>
        <v>0</v>
      </c>
      <c r="AC110" s="46">
        <f t="shared" si="131"/>
        <v>0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 t="e">
        <f>(AH109)/((K108/1000000)*8.34)</f>
        <v>#DIV/0!</v>
      </c>
      <c r="AI110" s="86" t="e">
        <f>(AI109)/((K108/1000000)*8.34)</f>
        <v>#DIV/0!</v>
      </c>
      <c r="AJ110" s="86" t="e">
        <f>(AJ109)/((K108/1000000)*8.34)</f>
        <v>#DIV/0!</v>
      </c>
      <c r="AK110" s="168" t="e">
        <f>(AK109)/((K108/1000000)*8.34)</f>
        <v>#DIV/0!</v>
      </c>
      <c r="AL110" s="169"/>
      <c r="AM110" s="10"/>
      <c r="AN110" s="1"/>
      <c r="AO110" s="1"/>
      <c r="AP110" s="1"/>
      <c r="AQ110" s="7"/>
      <c r="AR110" s="89" t="s">
        <v>55</v>
      </c>
      <c r="AS110" s="79"/>
      <c r="AT110" s="90" t="s">
        <v>54</v>
      </c>
      <c r="AU110" s="124"/>
      <c r="AV110" s="1"/>
      <c r="AW110" s="110" t="s">
        <v>3</v>
      </c>
      <c r="AX110" s="115">
        <f>AX108-AX109</f>
        <v>0</v>
      </c>
      <c r="AY110" s="115">
        <f>AY108-AY109</f>
        <v>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78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82">
        <v>28</v>
      </c>
      <c r="B112" s="67" t="s">
        <v>45</v>
      </c>
      <c r="C112" s="72"/>
      <c r="D112" s="37"/>
      <c r="E112" s="37"/>
      <c r="F112" s="39"/>
      <c r="G112" s="72"/>
      <c r="H112" s="37"/>
      <c r="I112" s="37"/>
      <c r="J112" s="39"/>
      <c r="K112" s="185">
        <f>C114+G114</f>
        <v>0</v>
      </c>
      <c r="L112" s="186"/>
      <c r="M112" s="191">
        <f>D114+E114+F114+H114+I114+J114</f>
        <v>0</v>
      </c>
      <c r="N112" s="186"/>
      <c r="O112" s="203">
        <f>M112+K112</f>
        <v>0</v>
      </c>
      <c r="P112" s="204"/>
      <c r="Q112" s="42" t="s">
        <v>6</v>
      </c>
      <c r="R112" s="39"/>
      <c r="S112" s="57"/>
      <c r="T112" s="195"/>
      <c r="U112" s="198"/>
      <c r="V112" s="198"/>
      <c r="W112" s="85" t="s">
        <v>6</v>
      </c>
      <c r="X112" s="44"/>
      <c r="Y112" s="44"/>
      <c r="Z112" s="44"/>
      <c r="AA112" s="44"/>
      <c r="AB112" s="44"/>
      <c r="AC112" s="44"/>
      <c r="AD112" s="44"/>
      <c r="AE112" s="82"/>
      <c r="AF112" s="7"/>
      <c r="AG112" s="85" t="s">
        <v>29</v>
      </c>
      <c r="AH112" s="15"/>
      <c r="AI112" s="15"/>
      <c r="AJ112" s="15"/>
      <c r="AK112" s="15"/>
      <c r="AL112" s="16"/>
      <c r="AM112" s="62"/>
      <c r="AN112" s="64" t="s">
        <v>40</v>
      </c>
      <c r="AO112" s="20"/>
      <c r="AP112" s="21"/>
      <c r="AQ112" s="7"/>
      <c r="AR112" s="31" t="s">
        <v>37</v>
      </c>
      <c r="AS112" s="52"/>
      <c r="AT112" s="32" t="s">
        <v>38</v>
      </c>
      <c r="AU112" s="53"/>
      <c r="AV112" s="1"/>
      <c r="AW112" s="117" t="s">
        <v>45</v>
      </c>
      <c r="AX112" s="112"/>
      <c r="AY112" s="112"/>
      <c r="AZ112" s="113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201"/>
      <c r="B113" s="68" t="s">
        <v>44</v>
      </c>
      <c r="C113" s="73">
        <f t="shared" ref="C113:J113" si="132">C108</f>
        <v>0</v>
      </c>
      <c r="D113" s="74">
        <f t="shared" si="132"/>
        <v>0</v>
      </c>
      <c r="E113" s="74">
        <f t="shared" si="132"/>
        <v>0</v>
      </c>
      <c r="F113" s="75">
        <f t="shared" si="132"/>
        <v>0</v>
      </c>
      <c r="G113" s="73">
        <f t="shared" si="132"/>
        <v>0</v>
      </c>
      <c r="H113" s="74">
        <f t="shared" si="132"/>
        <v>0</v>
      </c>
      <c r="I113" s="74">
        <f t="shared" si="132"/>
        <v>0</v>
      </c>
      <c r="J113" s="75">
        <f t="shared" si="132"/>
        <v>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0</v>
      </c>
      <c r="S113" s="57"/>
      <c r="T113" s="196"/>
      <c r="U113" s="199"/>
      <c r="V113" s="199"/>
      <c r="W113" s="87" t="s">
        <v>7</v>
      </c>
      <c r="X113" s="5">
        <f t="shared" ref="X113:AE113" si="133">X108</f>
        <v>0</v>
      </c>
      <c r="Y113" s="5">
        <f t="shared" si="133"/>
        <v>0</v>
      </c>
      <c r="Z113" s="5">
        <f t="shared" si="133"/>
        <v>0</v>
      </c>
      <c r="AA113" s="5">
        <f t="shared" si="133"/>
        <v>0</v>
      </c>
      <c r="AB113" s="5">
        <f t="shared" si="133"/>
        <v>0</v>
      </c>
      <c r="AC113" s="5">
        <f t="shared" si="133"/>
        <v>0</v>
      </c>
      <c r="AD113" s="5">
        <f t="shared" si="133"/>
        <v>0</v>
      </c>
      <c r="AE113" s="81">
        <f t="shared" si="133"/>
        <v>0</v>
      </c>
      <c r="AF113" s="7"/>
      <c r="AG113" s="87" t="s">
        <v>26</v>
      </c>
      <c r="AH113" s="6">
        <f>(AH112*10.74)</f>
        <v>0</v>
      </c>
      <c r="AI113" s="6">
        <f>(AI112*2.2)</f>
        <v>0</v>
      </c>
      <c r="AJ113" s="6">
        <f>(AJ112*0.25)</f>
        <v>0</v>
      </c>
      <c r="AK113" s="166">
        <f>AK112+AL112</f>
        <v>0</v>
      </c>
      <c r="AL113" s="167"/>
      <c r="AM113" s="10"/>
      <c r="AN113" s="22" t="s">
        <v>41</v>
      </c>
      <c r="AO113" s="23"/>
      <c r="AP113" s="24"/>
      <c r="AQ113" s="7"/>
      <c r="AR113" s="33" t="s">
        <v>36</v>
      </c>
      <c r="AS113" s="12"/>
      <c r="AT113" s="2" t="s">
        <v>39</v>
      </c>
      <c r="AU113" s="36"/>
      <c r="AV113" s="1"/>
      <c r="AW113" s="118" t="s">
        <v>71</v>
      </c>
      <c r="AX113" s="111">
        <f t="shared" ref="AX113:AZ113" si="134">AX108</f>
        <v>0</v>
      </c>
      <c r="AY113" s="111">
        <f t="shared" si="134"/>
        <v>0</v>
      </c>
      <c r="AZ113" s="114">
        <f t="shared" si="134"/>
        <v>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202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0</v>
      </c>
      <c r="S114" s="58"/>
      <c r="T114" s="197"/>
      <c r="U114" s="200"/>
      <c r="V114" s="200"/>
      <c r="W114" s="45" t="s">
        <v>3</v>
      </c>
      <c r="X114" s="46">
        <f>X112-X113</f>
        <v>0</v>
      </c>
      <c r="Y114" s="46">
        <f t="shared" ref="Y114:AE114" si="136">Y112-Y113</f>
        <v>0</v>
      </c>
      <c r="Z114" s="46">
        <f t="shared" si="136"/>
        <v>0</v>
      </c>
      <c r="AA114" s="46">
        <f t="shared" si="136"/>
        <v>0</v>
      </c>
      <c r="AB114" s="46">
        <f t="shared" si="136"/>
        <v>0</v>
      </c>
      <c r="AC114" s="46">
        <f t="shared" si="136"/>
        <v>0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 t="e">
        <f>(AH113)/((K112/1000000)*8.34)</f>
        <v>#DIV/0!</v>
      </c>
      <c r="AI114" s="86" t="e">
        <f>(AI113)/((K112/1000000)*8.34)</f>
        <v>#DIV/0!</v>
      </c>
      <c r="AJ114" s="86" t="e">
        <f>(AJ113)/((K112/1000000)*8.34)</f>
        <v>#DIV/0!</v>
      </c>
      <c r="AK114" s="168" t="e">
        <f>(AK113)/((K112/1000000)*8.34)</f>
        <v>#DIV/0!</v>
      </c>
      <c r="AL114" s="169"/>
      <c r="AM114" s="10"/>
      <c r="AN114" s="1"/>
      <c r="AO114" s="1"/>
      <c r="AP114" s="1"/>
      <c r="AQ114" s="7"/>
      <c r="AR114" s="89" t="s">
        <v>55</v>
      </c>
      <c r="AS114" s="79"/>
      <c r="AT114" s="90" t="s">
        <v>54</v>
      </c>
      <c r="AU114" s="35"/>
      <c r="AV114" s="1"/>
      <c r="AW114" s="110" t="s">
        <v>3</v>
      </c>
      <c r="AX114" s="115">
        <f>AX112-AX113</f>
        <v>0</v>
      </c>
      <c r="AY114" s="115">
        <f>AY112-AY113</f>
        <v>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78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82">
        <v>29</v>
      </c>
      <c r="B116" s="67" t="s">
        <v>45</v>
      </c>
      <c r="C116" s="72"/>
      <c r="D116" s="37"/>
      <c r="E116" s="37"/>
      <c r="F116" s="39"/>
      <c r="G116" s="72"/>
      <c r="H116" s="37"/>
      <c r="I116" s="37"/>
      <c r="J116" s="39"/>
      <c r="K116" s="185">
        <f>C118+G118</f>
        <v>0</v>
      </c>
      <c r="L116" s="186"/>
      <c r="M116" s="191">
        <f>D118+E118+F118+H118+I118+J118</f>
        <v>0</v>
      </c>
      <c r="N116" s="186"/>
      <c r="O116" s="203">
        <f>M116+K116</f>
        <v>0</v>
      </c>
      <c r="P116" s="204"/>
      <c r="Q116" s="42" t="s">
        <v>6</v>
      </c>
      <c r="R116" s="39"/>
      <c r="S116" s="57"/>
      <c r="T116" s="195"/>
      <c r="U116" s="198"/>
      <c r="V116" s="198"/>
      <c r="W116" s="85" t="s">
        <v>6</v>
      </c>
      <c r="X116" s="44"/>
      <c r="Y116" s="44"/>
      <c r="Z116" s="44"/>
      <c r="AA116" s="44"/>
      <c r="AB116" s="44"/>
      <c r="AC116" s="44"/>
      <c r="AD116" s="44"/>
      <c r="AE116" s="82"/>
      <c r="AF116" s="7"/>
      <c r="AG116" s="85" t="s">
        <v>29</v>
      </c>
      <c r="AH116" s="15"/>
      <c r="AI116" s="15"/>
      <c r="AJ116" s="15"/>
      <c r="AK116" s="15"/>
      <c r="AL116" s="16"/>
      <c r="AM116" s="62"/>
      <c r="AN116" s="64" t="s">
        <v>40</v>
      </c>
      <c r="AO116" s="20"/>
      <c r="AP116" s="21"/>
      <c r="AQ116" s="7"/>
      <c r="AR116" s="31" t="s">
        <v>37</v>
      </c>
      <c r="AS116" s="52"/>
      <c r="AT116" s="32" t="s">
        <v>38</v>
      </c>
      <c r="AU116" s="53"/>
      <c r="AV116" s="1"/>
      <c r="AW116" s="117" t="s">
        <v>45</v>
      </c>
      <c r="AX116" s="112"/>
      <c r="AY116" s="112"/>
      <c r="AZ116" s="113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201"/>
      <c r="B117" s="68" t="s">
        <v>44</v>
      </c>
      <c r="C117" s="73">
        <f t="shared" ref="C117:J117" si="137">C112</f>
        <v>0</v>
      </c>
      <c r="D117" s="74">
        <f t="shared" si="137"/>
        <v>0</v>
      </c>
      <c r="E117" s="74">
        <f t="shared" si="137"/>
        <v>0</v>
      </c>
      <c r="F117" s="75">
        <f t="shared" si="137"/>
        <v>0</v>
      </c>
      <c r="G117" s="73">
        <f t="shared" si="137"/>
        <v>0</v>
      </c>
      <c r="H117" s="74">
        <f t="shared" si="137"/>
        <v>0</v>
      </c>
      <c r="I117" s="74">
        <f t="shared" si="137"/>
        <v>0</v>
      </c>
      <c r="J117" s="75">
        <f t="shared" si="137"/>
        <v>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0</v>
      </c>
      <c r="S117" s="57"/>
      <c r="T117" s="196"/>
      <c r="U117" s="199"/>
      <c r="V117" s="199"/>
      <c r="W117" s="87" t="s">
        <v>7</v>
      </c>
      <c r="X117" s="5">
        <f t="shared" ref="X117:AE117" si="138">X112</f>
        <v>0</v>
      </c>
      <c r="Y117" s="5">
        <f t="shared" si="138"/>
        <v>0</v>
      </c>
      <c r="Z117" s="5">
        <f t="shared" si="138"/>
        <v>0</v>
      </c>
      <c r="AA117" s="5">
        <f t="shared" si="138"/>
        <v>0</v>
      </c>
      <c r="AB117" s="5">
        <f t="shared" si="138"/>
        <v>0</v>
      </c>
      <c r="AC117" s="5">
        <f t="shared" si="138"/>
        <v>0</v>
      </c>
      <c r="AD117" s="5">
        <f t="shared" si="138"/>
        <v>0</v>
      </c>
      <c r="AE117" s="81">
        <f t="shared" si="138"/>
        <v>0</v>
      </c>
      <c r="AF117" s="7"/>
      <c r="AG117" s="87" t="s">
        <v>26</v>
      </c>
      <c r="AH117" s="6">
        <f>(AH116*10.74)</f>
        <v>0</v>
      </c>
      <c r="AI117" s="6">
        <f>(AI116*2.2)</f>
        <v>0</v>
      </c>
      <c r="AJ117" s="6">
        <f>(AJ116*0.25)</f>
        <v>0</v>
      </c>
      <c r="AK117" s="166">
        <f>AK116+AL116</f>
        <v>0</v>
      </c>
      <c r="AL117" s="167"/>
      <c r="AM117" s="10"/>
      <c r="AN117" s="22" t="s">
        <v>41</v>
      </c>
      <c r="AO117" s="23"/>
      <c r="AP117" s="24"/>
      <c r="AQ117" s="7"/>
      <c r="AR117" s="33" t="s">
        <v>36</v>
      </c>
      <c r="AS117" s="12"/>
      <c r="AT117" s="2" t="s">
        <v>39</v>
      </c>
      <c r="AU117" s="36"/>
      <c r="AV117" s="1"/>
      <c r="AW117" s="118" t="s">
        <v>71</v>
      </c>
      <c r="AX117" s="111">
        <f t="shared" ref="AX117:AZ117" si="139">AX112</f>
        <v>0</v>
      </c>
      <c r="AY117" s="111">
        <f t="shared" si="139"/>
        <v>0</v>
      </c>
      <c r="AZ117" s="114">
        <f t="shared" si="139"/>
        <v>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202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0</v>
      </c>
      <c r="S118" s="58"/>
      <c r="T118" s="197"/>
      <c r="U118" s="200"/>
      <c r="V118" s="200"/>
      <c r="W118" s="45" t="s">
        <v>3</v>
      </c>
      <c r="X118" s="46">
        <f>X116-X117</f>
        <v>0</v>
      </c>
      <c r="Y118" s="46">
        <f t="shared" ref="Y118:AE118" si="141">Y116-Y117</f>
        <v>0</v>
      </c>
      <c r="Z118" s="46">
        <f t="shared" si="141"/>
        <v>0</v>
      </c>
      <c r="AA118" s="46">
        <f t="shared" si="141"/>
        <v>0</v>
      </c>
      <c r="AB118" s="46">
        <f t="shared" si="141"/>
        <v>0</v>
      </c>
      <c r="AC118" s="46">
        <f t="shared" si="141"/>
        <v>0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 t="e">
        <f>(AH117)/((K116/1000000)*8.34)</f>
        <v>#DIV/0!</v>
      </c>
      <c r="AI118" s="86" t="e">
        <f>(AI117)/((K116/1000000)*8.34)</f>
        <v>#DIV/0!</v>
      </c>
      <c r="AJ118" s="86" t="e">
        <f>(AJ117)/((K116/1000000)*8.34)</f>
        <v>#DIV/0!</v>
      </c>
      <c r="AK118" s="168" t="e">
        <f>(AK117)/((K116/1000000)*8.34)</f>
        <v>#DIV/0!</v>
      </c>
      <c r="AL118" s="169"/>
      <c r="AM118" s="10"/>
      <c r="AN118" s="1"/>
      <c r="AO118" s="1"/>
      <c r="AP118" s="1"/>
      <c r="AQ118" s="7"/>
      <c r="AR118" s="89" t="s">
        <v>55</v>
      </c>
      <c r="AS118" s="79"/>
      <c r="AT118" s="90" t="s">
        <v>54</v>
      </c>
      <c r="AU118" s="35"/>
      <c r="AV118" s="1"/>
      <c r="AW118" s="110" t="s">
        <v>3</v>
      </c>
      <c r="AX118" s="115">
        <f>AX116-AX117</f>
        <v>0</v>
      </c>
      <c r="AY118" s="115">
        <f>AY116-AY117</f>
        <v>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78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82">
        <v>30</v>
      </c>
      <c r="B120" s="67" t="s">
        <v>45</v>
      </c>
      <c r="C120" s="72"/>
      <c r="D120" s="37"/>
      <c r="E120" s="37"/>
      <c r="F120" s="39"/>
      <c r="G120" s="72"/>
      <c r="H120" s="37"/>
      <c r="I120" s="37"/>
      <c r="J120" s="39"/>
      <c r="K120" s="185">
        <f>C122+G122</f>
        <v>0</v>
      </c>
      <c r="L120" s="186"/>
      <c r="M120" s="191">
        <f>D122+E122+F122+H122+I122+J122</f>
        <v>0</v>
      </c>
      <c r="N120" s="186"/>
      <c r="O120" s="203">
        <f>M120+K120</f>
        <v>0</v>
      </c>
      <c r="P120" s="204"/>
      <c r="Q120" s="42" t="s">
        <v>6</v>
      </c>
      <c r="R120" s="39"/>
      <c r="S120" s="57"/>
      <c r="T120" s="195"/>
      <c r="U120" s="198"/>
      <c r="V120" s="198"/>
      <c r="W120" s="85" t="s">
        <v>6</v>
      </c>
      <c r="X120" s="44"/>
      <c r="Y120" s="44"/>
      <c r="Z120" s="44"/>
      <c r="AA120" s="44"/>
      <c r="AB120" s="44"/>
      <c r="AC120" s="44"/>
      <c r="AD120" s="44"/>
      <c r="AE120" s="82"/>
      <c r="AF120" s="7"/>
      <c r="AG120" s="85" t="s">
        <v>29</v>
      </c>
      <c r="AH120" s="15"/>
      <c r="AI120" s="15"/>
      <c r="AJ120" s="15"/>
      <c r="AK120" s="15"/>
      <c r="AL120" s="16"/>
      <c r="AM120" s="62"/>
      <c r="AN120" s="64" t="s">
        <v>40</v>
      </c>
      <c r="AO120" s="20"/>
      <c r="AP120" s="21"/>
      <c r="AQ120" s="7"/>
      <c r="AR120" s="31" t="s">
        <v>37</v>
      </c>
      <c r="AS120" s="52"/>
      <c r="AT120" s="32" t="s">
        <v>38</v>
      </c>
      <c r="AU120" s="53"/>
      <c r="AV120" s="1"/>
      <c r="AW120" s="117" t="s">
        <v>45</v>
      </c>
      <c r="AX120" s="112"/>
      <c r="AY120" s="112"/>
      <c r="AZ120" s="113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201"/>
      <c r="B121" s="68" t="s">
        <v>44</v>
      </c>
      <c r="C121" s="73">
        <f t="shared" ref="C121:J121" si="142">C116</f>
        <v>0</v>
      </c>
      <c r="D121" s="74">
        <f t="shared" si="142"/>
        <v>0</v>
      </c>
      <c r="E121" s="74">
        <f t="shared" si="142"/>
        <v>0</v>
      </c>
      <c r="F121" s="75">
        <f t="shared" si="142"/>
        <v>0</v>
      </c>
      <c r="G121" s="73">
        <f t="shared" si="142"/>
        <v>0</v>
      </c>
      <c r="H121" s="74">
        <f t="shared" si="142"/>
        <v>0</v>
      </c>
      <c r="I121" s="74">
        <f t="shared" si="142"/>
        <v>0</v>
      </c>
      <c r="J121" s="75">
        <f t="shared" si="142"/>
        <v>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0</v>
      </c>
      <c r="S121" s="57"/>
      <c r="T121" s="196"/>
      <c r="U121" s="199"/>
      <c r="V121" s="199"/>
      <c r="W121" s="87" t="s">
        <v>7</v>
      </c>
      <c r="X121" s="5">
        <f t="shared" ref="X121:AE121" si="143">X116</f>
        <v>0</v>
      </c>
      <c r="Y121" s="5">
        <f t="shared" si="143"/>
        <v>0</v>
      </c>
      <c r="Z121" s="5">
        <f t="shared" si="143"/>
        <v>0</v>
      </c>
      <c r="AA121" s="5">
        <f t="shared" si="143"/>
        <v>0</v>
      </c>
      <c r="AB121" s="5">
        <f t="shared" si="143"/>
        <v>0</v>
      </c>
      <c r="AC121" s="5">
        <f t="shared" si="143"/>
        <v>0</v>
      </c>
      <c r="AD121" s="5">
        <f t="shared" si="143"/>
        <v>0</v>
      </c>
      <c r="AE121" s="81">
        <f t="shared" si="143"/>
        <v>0</v>
      </c>
      <c r="AF121" s="7"/>
      <c r="AG121" s="87" t="s">
        <v>26</v>
      </c>
      <c r="AH121" s="6">
        <f>(AH120*10.74)</f>
        <v>0</v>
      </c>
      <c r="AI121" s="6">
        <f>(AI120*2.2)</f>
        <v>0</v>
      </c>
      <c r="AJ121" s="6">
        <f>(AJ120*0.25)</f>
        <v>0</v>
      </c>
      <c r="AK121" s="166">
        <f>AK120+AL120</f>
        <v>0</v>
      </c>
      <c r="AL121" s="167"/>
      <c r="AM121" s="10"/>
      <c r="AN121" s="22" t="s">
        <v>41</v>
      </c>
      <c r="AO121" s="23"/>
      <c r="AP121" s="24"/>
      <c r="AQ121" s="7"/>
      <c r="AR121" s="33" t="s">
        <v>36</v>
      </c>
      <c r="AS121" s="12"/>
      <c r="AT121" s="2" t="s">
        <v>39</v>
      </c>
      <c r="AU121" s="36"/>
      <c r="AV121" s="1"/>
      <c r="AW121" s="118" t="s">
        <v>71</v>
      </c>
      <c r="AX121" s="111">
        <f t="shared" ref="AX121:AZ121" si="144">AX116</f>
        <v>0</v>
      </c>
      <c r="AY121" s="111">
        <f t="shared" si="144"/>
        <v>0</v>
      </c>
      <c r="AZ121" s="114">
        <f t="shared" si="144"/>
        <v>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202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89"/>
      <c r="L122" s="190"/>
      <c r="M122" s="190"/>
      <c r="N122" s="190"/>
      <c r="O122" s="207"/>
      <c r="P122" s="208"/>
      <c r="Q122" s="48" t="s">
        <v>3</v>
      </c>
      <c r="R122" s="41">
        <f>R120-R121</f>
        <v>0</v>
      </c>
      <c r="S122" s="58"/>
      <c r="T122" s="197"/>
      <c r="U122" s="200"/>
      <c r="V122" s="200"/>
      <c r="W122" s="45" t="s">
        <v>3</v>
      </c>
      <c r="X122" s="46">
        <f>X120-X121</f>
        <v>0</v>
      </c>
      <c r="Y122" s="46">
        <f t="shared" ref="Y122:AE122" si="146">Y120-Y121</f>
        <v>0</v>
      </c>
      <c r="Z122" s="46">
        <f t="shared" si="146"/>
        <v>0</v>
      </c>
      <c r="AA122" s="46">
        <f t="shared" si="146"/>
        <v>0</v>
      </c>
      <c r="AB122" s="46">
        <f t="shared" si="146"/>
        <v>0</v>
      </c>
      <c r="AC122" s="46">
        <f t="shared" si="146"/>
        <v>0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 t="e">
        <f>(AH121)/((K120/1000000)*8.34)</f>
        <v>#DIV/0!</v>
      </c>
      <c r="AI122" s="86" t="e">
        <f>(AI121)/((K120/1000000)*8.34)</f>
        <v>#DIV/0!</v>
      </c>
      <c r="AJ122" s="86" t="e">
        <f>(AJ121)/((K120/1000000)*8.34)</f>
        <v>#DIV/0!</v>
      </c>
      <c r="AK122" s="168" t="e">
        <f>(AK121)/((K120/1000000)*8.34)</f>
        <v>#DIV/0!</v>
      </c>
      <c r="AL122" s="169"/>
      <c r="AM122" s="10"/>
      <c r="AN122" s="1"/>
      <c r="AO122" s="1"/>
      <c r="AP122" s="1"/>
      <c r="AQ122" s="7"/>
      <c r="AR122" s="89" t="s">
        <v>55</v>
      </c>
      <c r="AS122" s="79"/>
      <c r="AT122" s="90" t="s">
        <v>54</v>
      </c>
      <c r="AU122" s="35"/>
      <c r="AV122" s="1"/>
      <c r="AW122" s="110" t="s">
        <v>3</v>
      </c>
      <c r="AX122" s="115">
        <f>AX120-AX121</f>
        <v>0</v>
      </c>
      <c r="AY122" s="115">
        <f>AY120-AY121</f>
        <v>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78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61" t="s">
        <v>60</v>
      </c>
      <c r="L124" s="161"/>
      <c r="M124" s="161"/>
      <c r="N124" s="161"/>
      <c r="O124" s="161"/>
      <c r="P124" s="161"/>
      <c r="Q124" s="161"/>
      <c r="R124" s="161"/>
      <c r="S124" s="161"/>
      <c r="T124" s="161"/>
      <c r="U124" s="102" t="s">
        <v>58</v>
      </c>
      <c r="V124" s="102" t="s">
        <v>58</v>
      </c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161" t="s">
        <v>62</v>
      </c>
      <c r="AI124" s="161"/>
      <c r="AJ124" s="161"/>
      <c r="AK124" s="161"/>
      <c r="AL124" s="161"/>
      <c r="AM124" s="1"/>
      <c r="AN124" s="1"/>
      <c r="AO124" s="160" t="s">
        <v>59</v>
      </c>
      <c r="AP124" s="160"/>
      <c r="AQ124" s="1"/>
      <c r="AR124" s="7"/>
      <c r="AS124" s="7"/>
      <c r="AT124" s="153" t="s">
        <v>63</v>
      </c>
      <c r="AU124" s="153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3"/>
      <c r="K125" s="155">
        <f>SUM(K4:L123)</f>
        <v>0</v>
      </c>
      <c r="L125" s="156"/>
      <c r="M125" s="157">
        <f>SUM(M4:N123)</f>
        <v>0</v>
      </c>
      <c r="N125" s="158"/>
      <c r="O125" s="157">
        <f>SUM(O4:P123)</f>
        <v>0</v>
      </c>
      <c r="P125" s="158"/>
      <c r="Q125" s="1"/>
      <c r="R125" s="100">
        <f>R120-R5</f>
        <v>0</v>
      </c>
      <c r="S125" s="1"/>
      <c r="T125" s="93">
        <f>SUM(T4:T123)</f>
        <v>0</v>
      </c>
      <c r="U125" s="97" t="e">
        <f>AVERAGE(U4:U123)</f>
        <v>#DIV/0!</v>
      </c>
      <c r="V125" s="97" t="e">
        <f>AVERAGE(V4:V123)</f>
        <v>#DIV/0!</v>
      </c>
      <c r="W125" s="3"/>
      <c r="X125" s="84"/>
      <c r="Y125" s="84"/>
      <c r="Z125" s="84"/>
      <c r="AA125" s="84"/>
      <c r="AB125" s="84">
        <f>AB120-AB5</f>
        <v>0</v>
      </c>
      <c r="AC125" s="84">
        <f>AC120-AC5</f>
        <v>0</v>
      </c>
      <c r="AD125" s="84"/>
      <c r="AE125" s="84"/>
      <c r="AF125" s="1"/>
      <c r="AG125" s="1"/>
      <c r="AH125" s="93">
        <f>SUM(AH121,AH117,AH113,AH109,AH105,AH101,AH97,AH93,AH89,AH85,AH81,AH77,AH73,AH69,AH65,AH61,AH57,AH53,AH49,AH45,AH41,AH37,AH33,AH29,AH25,AH21,AH17,AH13,AH9,AH5)</f>
        <v>0</v>
      </c>
      <c r="AI125" s="93">
        <f t="shared" ref="AI125:AK125" si="147">SUM(AI121,AI117,AI113,AI109,AI105,AI101,AI97,AI93,AI89,AI85,AI81,AI77,AI73,AI69,AI65,AI61,AI57,AI53,AI49,AI45,AI41,AI37,AI33,AI29,AI25,AI21,AI17,AI13,AI9,AI5)</f>
        <v>0</v>
      </c>
      <c r="AJ125" s="93">
        <f t="shared" si="147"/>
        <v>0</v>
      </c>
      <c r="AK125" s="221">
        <f t="shared" si="147"/>
        <v>0</v>
      </c>
      <c r="AL125" s="222"/>
      <c r="AM125" s="1"/>
      <c r="AN125" s="1"/>
      <c r="AO125" s="95" t="e">
        <f>AVERAGE(AO121,AO117,AO113,AO109,AO105,AO101,AO97,AO93,AO89,AO85,AO81,AO77,AO73,AO69,AO65,AO61,AO57,AO53,AO49,AO45,AO41,AO37,AO33,AO29,AO25,AO21,AO17,AO13,AO9,AO5)</f>
        <v>#DIV/0!</v>
      </c>
      <c r="AP125" s="96" t="e">
        <f>AVERAGE(AP121,AP117,AP113,AP109,AP105,AP101,AP97,AP93,AP89,AP85,AP81,AP77,AP73,AP69,AP65,AP61,AP57,AP53,AP49,AP45,AP41,AP37,AP33,AP29,AP25,AP21,AP17,AP13,AP9,AP5)</f>
        <v>#DIV/0!</v>
      </c>
      <c r="AQ125" s="1"/>
      <c r="AR125" s="7"/>
      <c r="AS125" s="7"/>
      <c r="AT125" s="154" t="e">
        <f>AVERAGE(AU122,AU118,AU114,AU110,AU106,AU102,AU98,AU94,AU90,AU86,AU82,AU78,AU74,AU70,AU66,AU62,AU58,AU54,AU50,AU46,AU42,AU38,AU34,AU30,AU26,AU22,AU18,AU14,AU10,AU6)</f>
        <v>#DIV/0!</v>
      </c>
      <c r="AU125" s="154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3"/>
      <c r="X126" s="3"/>
      <c r="Y126" s="3"/>
      <c r="Z126" s="3"/>
      <c r="AA126" s="94" t="s">
        <v>61</v>
      </c>
      <c r="AB126" s="170">
        <f>AB125+AC125</f>
        <v>0</v>
      </c>
      <c r="AC126" s="171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2"/>
      <c r="U127" s="1"/>
      <c r="V127" s="1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</sheetData>
  <sheetProtection algorithmName="SHA-512" hashValue="qN0+fhkOfcMe0bRwUi3iXm4tOA+lvnsDtVMAnddbiUTttTkaeHpU/MB503lBeDyOjsiCQ4YfeboMh/hYhlNQEw==" saltValue="RkDfDmAd2l0LCQj9DmY2Hw==" spinCount="100000" sheet="1" selectLockedCells="1"/>
  <mergeCells count="294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U2:V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V4:V6"/>
    <mergeCell ref="V8:V10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V12:V14"/>
    <mergeCell ref="V16:V18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V20:V22"/>
    <mergeCell ref="V24:V26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V28:V30"/>
    <mergeCell ref="V32:V34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V36:V38"/>
    <mergeCell ref="V40:V42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V44:V46"/>
    <mergeCell ref="V48:V50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V52:V54"/>
    <mergeCell ref="V56:V58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V60:V62"/>
    <mergeCell ref="V64:V66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V68:V70"/>
    <mergeCell ref="V72:V74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V76:V78"/>
    <mergeCell ref="V80:V82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V84:V86"/>
    <mergeCell ref="V88:V90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V92:V94"/>
    <mergeCell ref="V96:V98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V100:V102"/>
    <mergeCell ref="V104:V106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V108:V110"/>
    <mergeCell ref="V112:V114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V116:V118"/>
    <mergeCell ref="V120:V122"/>
    <mergeCell ref="K125:L125"/>
    <mergeCell ref="M125:N125"/>
    <mergeCell ref="O125:P125"/>
    <mergeCell ref="AK125:AL125"/>
    <mergeCell ref="AT125:AU125"/>
    <mergeCell ref="AB126:AC126"/>
    <mergeCell ref="K124:T124"/>
    <mergeCell ref="AH124:AL124"/>
    <mergeCell ref="AO124:AP124"/>
    <mergeCell ref="AT124:AU12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FFEF1-C095-4B31-A88A-88B0DDF5F2C2}">
  <dimension ref="A1:CD588"/>
  <sheetViews>
    <sheetView zoomScaleNormal="100" workbookViewId="0">
      <pane xSplit="1" ySplit="3" topLeftCell="AK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4" max="34" width="9.7109375" bestFit="1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77" t="s">
        <v>79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49" t="s">
        <v>56</v>
      </c>
      <c r="V2" s="59"/>
      <c r="W2" s="178" t="s">
        <v>10</v>
      </c>
      <c r="X2" s="179"/>
      <c r="Y2" s="179"/>
      <c r="Z2" s="179"/>
      <c r="AA2" s="179"/>
      <c r="AB2" s="179"/>
      <c r="AC2" s="179"/>
      <c r="AD2" s="179"/>
      <c r="AE2" s="181"/>
      <c r="AF2" s="1"/>
      <c r="AG2" s="150" t="s">
        <v>27</v>
      </c>
      <c r="AH2" s="151"/>
      <c r="AI2" s="151"/>
      <c r="AJ2" s="151"/>
      <c r="AK2" s="151"/>
      <c r="AL2" s="152"/>
      <c r="AM2" s="59"/>
      <c r="AN2" s="150" t="s">
        <v>31</v>
      </c>
      <c r="AO2" s="151"/>
      <c r="AP2" s="152"/>
      <c r="AQ2" s="1"/>
      <c r="AR2" s="150" t="s">
        <v>30</v>
      </c>
      <c r="AS2" s="151"/>
      <c r="AT2" s="151"/>
      <c r="AU2" s="152"/>
      <c r="AV2" s="1"/>
      <c r="AW2" s="150" t="s">
        <v>72</v>
      </c>
      <c r="AX2" s="151"/>
      <c r="AY2" s="151"/>
      <c r="AZ2" s="152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76" t="s">
        <v>0</v>
      </c>
      <c r="AS3" s="174"/>
      <c r="AT3" s="174" t="s">
        <v>1</v>
      </c>
      <c r="AU3" s="17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82">
        <v>1</v>
      </c>
      <c r="B4" s="67" t="s">
        <v>45</v>
      </c>
      <c r="C4" s="72">
        <v>350329000</v>
      </c>
      <c r="D4" s="37">
        <v>3079320</v>
      </c>
      <c r="E4" s="37">
        <v>7742900</v>
      </c>
      <c r="F4" s="39">
        <v>12660100</v>
      </c>
      <c r="G4" s="72">
        <v>464843000</v>
      </c>
      <c r="H4" s="37">
        <v>4140290</v>
      </c>
      <c r="I4" s="37">
        <v>11460800</v>
      </c>
      <c r="J4" s="39">
        <v>18124200</v>
      </c>
      <c r="K4" s="185">
        <f>C6+G6</f>
        <v>815172000</v>
      </c>
      <c r="L4" s="186"/>
      <c r="M4" s="191">
        <f>D6+E6+F6+H6+I6+J6</f>
        <v>57207610</v>
      </c>
      <c r="N4" s="186"/>
      <c r="O4" s="191">
        <f>M4+K4</f>
        <v>872379610</v>
      </c>
      <c r="P4" s="186"/>
      <c r="Q4" s="38" t="s">
        <v>6</v>
      </c>
      <c r="R4" s="39">
        <v>117044300</v>
      </c>
      <c r="S4" s="57"/>
      <c r="T4" s="195">
        <v>0</v>
      </c>
      <c r="U4" s="198">
        <v>0.8</v>
      </c>
      <c r="V4" s="57"/>
      <c r="W4" s="85" t="s">
        <v>6</v>
      </c>
      <c r="X4" s="44">
        <v>4648.8999999999996</v>
      </c>
      <c r="Y4" s="44">
        <v>6229.6</v>
      </c>
      <c r="Z4" s="44">
        <v>60.9</v>
      </c>
      <c r="AA4" s="44">
        <v>81.8</v>
      </c>
      <c r="AB4" s="44">
        <v>4874.3999999999996</v>
      </c>
      <c r="AC4" s="44">
        <v>6526.6</v>
      </c>
      <c r="AD4" s="44">
        <v>105.9</v>
      </c>
      <c r="AE4" s="82">
        <v>15.3</v>
      </c>
      <c r="AF4" s="7"/>
      <c r="AG4" s="17" t="s">
        <v>29</v>
      </c>
      <c r="AH4" s="18">
        <v>3.125</v>
      </c>
      <c r="AI4" s="18">
        <v>6.9375</v>
      </c>
      <c r="AJ4" s="18">
        <v>1.75</v>
      </c>
      <c r="AK4" s="18">
        <v>0</v>
      </c>
      <c r="AL4" s="19">
        <v>18</v>
      </c>
      <c r="AM4" s="62"/>
      <c r="AN4" s="63" t="s">
        <v>40</v>
      </c>
      <c r="AO4" s="25">
        <v>16.600000000000001</v>
      </c>
      <c r="AP4" s="21">
        <v>7.93</v>
      </c>
      <c r="AQ4" s="7"/>
      <c r="AR4" s="31" t="s">
        <v>37</v>
      </c>
      <c r="AS4" s="50" t="s">
        <v>75</v>
      </c>
      <c r="AT4" s="32" t="s">
        <v>38</v>
      </c>
      <c r="AU4" s="53">
        <v>4.2000000000000003E-2</v>
      </c>
      <c r="AV4" s="1"/>
      <c r="AW4" s="117" t="s">
        <v>45</v>
      </c>
      <c r="AX4" s="112">
        <v>673155000</v>
      </c>
      <c r="AY4" s="112">
        <v>516885000</v>
      </c>
      <c r="AZ4" s="113">
        <v>180976000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83"/>
      <c r="B5" s="68" t="s">
        <v>44</v>
      </c>
      <c r="C5" s="73">
        <f>'Sep, 2023'!C120</f>
        <v>0</v>
      </c>
      <c r="D5" s="73">
        <f>'Sep, 2023'!D120</f>
        <v>0</v>
      </c>
      <c r="E5" s="73">
        <f>'Sep, 2023'!E120</f>
        <v>0</v>
      </c>
      <c r="F5" s="73">
        <f>'Sep, 2023'!F120</f>
        <v>0</v>
      </c>
      <c r="G5" s="73">
        <f>'Sep, 2023'!G120</f>
        <v>0</v>
      </c>
      <c r="H5" s="73">
        <f>'Sep, 2023'!H120</f>
        <v>0</v>
      </c>
      <c r="I5" s="73">
        <f>'Sep, 2023'!I120</f>
        <v>0</v>
      </c>
      <c r="J5" s="73">
        <f>'Sep, 2023'!J120</f>
        <v>0</v>
      </c>
      <c r="K5" s="187"/>
      <c r="L5" s="188"/>
      <c r="M5" s="188"/>
      <c r="N5" s="188"/>
      <c r="O5" s="188"/>
      <c r="P5" s="188"/>
      <c r="Q5" s="9" t="s">
        <v>7</v>
      </c>
      <c r="R5" s="73">
        <f>'Sep, 2023'!R120</f>
        <v>0</v>
      </c>
      <c r="S5" s="57"/>
      <c r="T5" s="196"/>
      <c r="U5" s="199"/>
      <c r="V5" s="57"/>
      <c r="W5" s="87" t="s">
        <v>7</v>
      </c>
      <c r="X5" s="122">
        <f>'Sep, 2023'!X120</f>
        <v>0</v>
      </c>
      <c r="Y5" s="122">
        <f>'Sep, 2023'!Y120</f>
        <v>0</v>
      </c>
      <c r="Z5" s="122">
        <f>'Sep, 2023'!Z120</f>
        <v>0</v>
      </c>
      <c r="AA5" s="122">
        <f>'Sep, 2023'!AA120</f>
        <v>0</v>
      </c>
      <c r="AB5" s="122">
        <f>'Sep, 2023'!AB120</f>
        <v>0</v>
      </c>
      <c r="AC5" s="122">
        <f>'Sep, 2023'!AC120</f>
        <v>0</v>
      </c>
      <c r="AD5" s="122">
        <f>'Sep, 2023'!AD120</f>
        <v>0</v>
      </c>
      <c r="AE5" s="122">
        <f>'Sep, 2023'!AE120</f>
        <v>0</v>
      </c>
      <c r="AF5" s="7"/>
      <c r="AG5" s="87" t="s">
        <v>26</v>
      </c>
      <c r="AH5" s="6">
        <f>(AH4*10.74)</f>
        <v>33.5625</v>
      </c>
      <c r="AI5" s="6">
        <f>(AI4*2.2)</f>
        <v>15.262500000000001</v>
      </c>
      <c r="AJ5" s="6">
        <f>(AJ4*0.25)</f>
        <v>0.4375</v>
      </c>
      <c r="AK5" s="162">
        <f>AK4+AL4</f>
        <v>18</v>
      </c>
      <c r="AL5" s="163"/>
      <c r="AM5" s="10"/>
      <c r="AN5" s="27" t="s">
        <v>41</v>
      </c>
      <c r="AO5" s="26">
        <v>17.2</v>
      </c>
      <c r="AP5" s="24">
        <v>8.0399999999999991</v>
      </c>
      <c r="AQ5" s="7"/>
      <c r="AR5" s="33" t="s">
        <v>36</v>
      </c>
      <c r="AS5" s="11" t="s">
        <v>75</v>
      </c>
      <c r="AT5" s="2" t="s">
        <v>39</v>
      </c>
      <c r="AU5" s="36">
        <v>0.34499999999999997</v>
      </c>
      <c r="AV5" s="1"/>
      <c r="AW5" s="118" t="s">
        <v>71</v>
      </c>
      <c r="AX5" s="123">
        <f>'Sep, 2023'!AX120</f>
        <v>0</v>
      </c>
      <c r="AY5" s="123">
        <f>'Sep, 2023'!AY120</f>
        <v>0</v>
      </c>
      <c r="AZ5" s="123">
        <f>'Sep, 2023'!AZ120</f>
        <v>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84"/>
      <c r="B6" s="66" t="s">
        <v>3</v>
      </c>
      <c r="C6" s="76">
        <f>C4-C5</f>
        <v>350329000</v>
      </c>
      <c r="D6" s="76">
        <f t="shared" ref="D6:J6" si="0">D4-D5</f>
        <v>3079320</v>
      </c>
      <c r="E6" s="76">
        <f t="shared" si="0"/>
        <v>7742900</v>
      </c>
      <c r="F6" s="76">
        <f t="shared" si="0"/>
        <v>12660100</v>
      </c>
      <c r="G6" s="76">
        <f t="shared" si="0"/>
        <v>464843000</v>
      </c>
      <c r="H6" s="76">
        <f t="shared" si="0"/>
        <v>4140290</v>
      </c>
      <c r="I6" s="76">
        <f t="shared" si="0"/>
        <v>11460800</v>
      </c>
      <c r="J6" s="76">
        <f t="shared" si="0"/>
        <v>18124200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117044300</v>
      </c>
      <c r="S6" s="58"/>
      <c r="T6" s="197"/>
      <c r="U6" s="200"/>
      <c r="V6" s="58"/>
      <c r="W6" s="45" t="s">
        <v>3</v>
      </c>
      <c r="X6" s="46">
        <f>X4-X5</f>
        <v>4648.8999999999996</v>
      </c>
      <c r="Y6" s="46">
        <f t="shared" ref="Y6:AE6" si="1">Y4-Y5</f>
        <v>6229.6</v>
      </c>
      <c r="Z6" s="46">
        <f t="shared" si="1"/>
        <v>60.9</v>
      </c>
      <c r="AA6" s="46">
        <f t="shared" si="1"/>
        <v>81.8</v>
      </c>
      <c r="AB6" s="46">
        <f t="shared" si="1"/>
        <v>4874.3999999999996</v>
      </c>
      <c r="AC6" s="46">
        <f t="shared" si="1"/>
        <v>6526.6</v>
      </c>
      <c r="AD6" s="46">
        <f t="shared" si="1"/>
        <v>105.9</v>
      </c>
      <c r="AE6" s="83">
        <f t="shared" si="1"/>
        <v>15.3</v>
      </c>
      <c r="AF6" s="7"/>
      <c r="AG6" s="88" t="s">
        <v>28</v>
      </c>
      <c r="AH6" s="86">
        <f>(AH5)/((K4/1000000)*8.34)</f>
        <v>4.9367257162164155E-3</v>
      </c>
      <c r="AI6" s="86">
        <f>(AI5)/((K4/1000000)*8.34)</f>
        <v>2.2449691245810966E-3</v>
      </c>
      <c r="AJ6" s="86">
        <f>(AJ5)/((K4/1000000)*8.34)</f>
        <v>6.435210430822144E-5</v>
      </c>
      <c r="AK6" s="164">
        <f>(AK5)/((K4/1000000)*8.34)</f>
        <v>2.6476294343953963E-3</v>
      </c>
      <c r="AL6" s="165"/>
      <c r="AM6" s="10"/>
      <c r="AN6" s="1"/>
      <c r="AO6" s="1"/>
      <c r="AP6" s="1"/>
      <c r="AQ6" s="7"/>
      <c r="AR6" s="89" t="s">
        <v>55</v>
      </c>
      <c r="AS6" s="79">
        <v>0.98</v>
      </c>
      <c r="AT6" s="90" t="s">
        <v>54</v>
      </c>
      <c r="AU6" s="35">
        <v>2.7E-2</v>
      </c>
      <c r="AV6" s="1"/>
      <c r="AW6" s="110" t="s">
        <v>3</v>
      </c>
      <c r="AX6" s="115">
        <f>AX4-AX5</f>
        <v>673155000</v>
      </c>
      <c r="AY6" s="115">
        <f>AY4-AY5</f>
        <v>516885000</v>
      </c>
      <c r="AZ6" s="116">
        <f>AZ4-AZ5</f>
        <v>180976000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82">
        <v>2</v>
      </c>
      <c r="B8" s="67" t="s">
        <v>45</v>
      </c>
      <c r="C8" s="72">
        <v>350329000</v>
      </c>
      <c r="D8" s="37">
        <v>3079320</v>
      </c>
      <c r="E8" s="37">
        <v>7742900</v>
      </c>
      <c r="F8" s="39">
        <v>12660100</v>
      </c>
      <c r="G8" s="72">
        <v>465942000</v>
      </c>
      <c r="H8" s="37">
        <v>4140290</v>
      </c>
      <c r="I8" s="37">
        <v>11492800</v>
      </c>
      <c r="J8" s="39">
        <v>18155100</v>
      </c>
      <c r="K8" s="185">
        <f>C10+G10</f>
        <v>1099000</v>
      </c>
      <c r="L8" s="186"/>
      <c r="M8" s="191">
        <f>D10+E10+F10+H10+I10+J10</f>
        <v>62900</v>
      </c>
      <c r="N8" s="186"/>
      <c r="O8" s="192">
        <f>M8+K8</f>
        <v>1161900</v>
      </c>
      <c r="P8" s="192"/>
      <c r="Q8" s="42" t="s">
        <v>6</v>
      </c>
      <c r="R8" s="39">
        <v>118249500</v>
      </c>
      <c r="S8" s="57"/>
      <c r="T8" s="195">
        <v>0</v>
      </c>
      <c r="U8" s="198">
        <v>0.77</v>
      </c>
      <c r="V8" s="57"/>
      <c r="W8" s="85" t="s">
        <v>6</v>
      </c>
      <c r="X8" s="44">
        <v>4648.8999999999996</v>
      </c>
      <c r="Y8" s="44">
        <v>6243.3</v>
      </c>
      <c r="Z8" s="44">
        <v>60.9</v>
      </c>
      <c r="AA8" s="44">
        <v>81.8</v>
      </c>
      <c r="AB8" s="44">
        <v>4874.3999999999996</v>
      </c>
      <c r="AC8" s="44">
        <v>6540.6</v>
      </c>
      <c r="AD8" s="44">
        <v>106.1</v>
      </c>
      <c r="AE8" s="82">
        <v>15.3</v>
      </c>
      <c r="AF8" s="7"/>
      <c r="AG8" s="85" t="s">
        <v>29</v>
      </c>
      <c r="AH8" s="15">
        <v>3</v>
      </c>
      <c r="AI8" s="15">
        <v>6.75</v>
      </c>
      <c r="AJ8" s="15">
        <v>1.8125</v>
      </c>
      <c r="AK8" s="15">
        <v>0</v>
      </c>
      <c r="AL8" s="16">
        <v>18</v>
      </c>
      <c r="AM8" s="62"/>
      <c r="AN8" s="64" t="s">
        <v>40</v>
      </c>
      <c r="AO8" s="20">
        <v>17.600000000000001</v>
      </c>
      <c r="AP8" s="21">
        <v>7.89</v>
      </c>
      <c r="AQ8" s="7"/>
      <c r="AR8" s="31" t="s">
        <v>37</v>
      </c>
      <c r="AS8" s="52" t="s">
        <v>75</v>
      </c>
      <c r="AT8" s="32" t="s">
        <v>38</v>
      </c>
      <c r="AU8" s="53">
        <v>4.1000000000000002E-2</v>
      </c>
      <c r="AV8" s="1"/>
      <c r="AW8" s="117" t="s">
        <v>45</v>
      </c>
      <c r="AX8" s="112">
        <v>673155000</v>
      </c>
      <c r="AY8" s="112">
        <v>518074800</v>
      </c>
      <c r="AZ8" s="113">
        <v>181011000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83"/>
      <c r="B9" s="68" t="s">
        <v>44</v>
      </c>
      <c r="C9" s="73">
        <f>C4</f>
        <v>350329000</v>
      </c>
      <c r="D9" s="74">
        <f t="shared" ref="D9:J9" si="2">D4</f>
        <v>3079320</v>
      </c>
      <c r="E9" s="74">
        <f t="shared" si="2"/>
        <v>7742900</v>
      </c>
      <c r="F9" s="75">
        <f t="shared" si="2"/>
        <v>12660100</v>
      </c>
      <c r="G9" s="73">
        <f t="shared" si="2"/>
        <v>464843000</v>
      </c>
      <c r="H9" s="74">
        <f t="shared" si="2"/>
        <v>4140290</v>
      </c>
      <c r="I9" s="74">
        <f t="shared" si="2"/>
        <v>11460800</v>
      </c>
      <c r="J9" s="75">
        <f t="shared" si="2"/>
        <v>18124200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117044300</v>
      </c>
      <c r="S9" s="57"/>
      <c r="T9" s="196"/>
      <c r="U9" s="199"/>
      <c r="V9" s="57"/>
      <c r="W9" s="87" t="s">
        <v>7</v>
      </c>
      <c r="X9" s="5">
        <f>X4</f>
        <v>4648.8999999999996</v>
      </c>
      <c r="Y9" s="5">
        <f t="shared" ref="Y9:AE9" si="3">Y4</f>
        <v>6229.6</v>
      </c>
      <c r="Z9" s="5">
        <f t="shared" si="3"/>
        <v>60.9</v>
      </c>
      <c r="AA9" s="5">
        <f t="shared" si="3"/>
        <v>81.8</v>
      </c>
      <c r="AB9" s="5">
        <f>AB4</f>
        <v>4874.3999999999996</v>
      </c>
      <c r="AC9" s="5">
        <f t="shared" si="3"/>
        <v>6526.6</v>
      </c>
      <c r="AD9" s="5">
        <f t="shared" si="3"/>
        <v>105.9</v>
      </c>
      <c r="AE9" s="81">
        <f t="shared" si="3"/>
        <v>15.3</v>
      </c>
      <c r="AF9" s="7"/>
      <c r="AG9" s="87" t="s">
        <v>26</v>
      </c>
      <c r="AH9" s="6">
        <f>(AH8*10.74)</f>
        <v>32.22</v>
      </c>
      <c r="AI9" s="6">
        <f>(AI8*2.2)</f>
        <v>14.850000000000001</v>
      </c>
      <c r="AJ9" s="6">
        <f>(AJ8*0.25)</f>
        <v>0.453125</v>
      </c>
      <c r="AK9" s="162">
        <f>AK8+AL8</f>
        <v>18</v>
      </c>
      <c r="AL9" s="163"/>
      <c r="AM9" s="10"/>
      <c r="AN9" s="22" t="s">
        <v>41</v>
      </c>
      <c r="AO9" s="23">
        <v>18.2</v>
      </c>
      <c r="AP9" s="24">
        <v>7.92</v>
      </c>
      <c r="AQ9" s="7"/>
      <c r="AR9" s="33" t="s">
        <v>36</v>
      </c>
      <c r="AS9" s="12" t="s">
        <v>75</v>
      </c>
      <c r="AT9" s="2" t="s">
        <v>39</v>
      </c>
      <c r="AU9" s="36">
        <v>0.38100000000000001</v>
      </c>
      <c r="AV9" s="1"/>
      <c r="AW9" s="118" t="s">
        <v>71</v>
      </c>
      <c r="AX9" s="111">
        <f>AX4</f>
        <v>673155000</v>
      </c>
      <c r="AY9" s="111">
        <f t="shared" ref="AY9:AZ9" si="4">AY4</f>
        <v>516885000</v>
      </c>
      <c r="AZ9" s="114">
        <f t="shared" si="4"/>
        <v>180976000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84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1099000</v>
      </c>
      <c r="H10" s="76">
        <f t="shared" si="5"/>
        <v>0</v>
      </c>
      <c r="I10" s="76">
        <f t="shared" si="5"/>
        <v>32000</v>
      </c>
      <c r="J10" s="77">
        <f t="shared" si="5"/>
        <v>30900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1205200</v>
      </c>
      <c r="S10" s="58"/>
      <c r="T10" s="197"/>
      <c r="U10" s="200"/>
      <c r="V10" s="58"/>
      <c r="W10" s="45" t="s">
        <v>3</v>
      </c>
      <c r="X10" s="46">
        <f>X8-X9</f>
        <v>0</v>
      </c>
      <c r="Y10" s="46">
        <f t="shared" ref="Y10:AE10" si="6">Y8-Y9</f>
        <v>13.699999999999818</v>
      </c>
      <c r="Z10" s="46">
        <f t="shared" si="6"/>
        <v>0</v>
      </c>
      <c r="AA10" s="46">
        <f t="shared" si="6"/>
        <v>0</v>
      </c>
      <c r="AB10" s="46">
        <f t="shared" si="6"/>
        <v>0</v>
      </c>
      <c r="AC10" s="46">
        <f t="shared" si="6"/>
        <v>14</v>
      </c>
      <c r="AD10" s="46">
        <f t="shared" si="6"/>
        <v>0.19999999999998863</v>
      </c>
      <c r="AE10" s="83">
        <f t="shared" si="6"/>
        <v>0</v>
      </c>
      <c r="AF10" s="7"/>
      <c r="AG10" s="88" t="s">
        <v>28</v>
      </c>
      <c r="AH10" s="86">
        <f>(AH9)/((K8/1000000)*8.34)</f>
        <v>3.5152951342292864</v>
      </c>
      <c r="AI10" s="86">
        <f>(AI9)/((K8/1000000)*8.34)</f>
        <v>1.6201779249939452</v>
      </c>
      <c r="AJ10" s="86">
        <f>(AJ9)/((K8/1000000)*8.34)</f>
        <v>4.9437247290429719E-2</v>
      </c>
      <c r="AK10" s="164">
        <f>(AK9)/((K8/1000000)*8.34)</f>
        <v>1.9638520302956908</v>
      </c>
      <c r="AL10" s="165"/>
      <c r="AM10" s="10"/>
      <c r="AN10" s="1"/>
      <c r="AO10" s="1"/>
      <c r="AP10" s="1"/>
      <c r="AQ10" s="7"/>
      <c r="AR10" s="89" t="s">
        <v>55</v>
      </c>
      <c r="AS10" s="79">
        <v>0.97</v>
      </c>
      <c r="AT10" s="90" t="s">
        <v>54</v>
      </c>
      <c r="AU10" s="35">
        <v>2.5000000000000001E-2</v>
      </c>
      <c r="AV10" s="1"/>
      <c r="AW10" s="110" t="s">
        <v>3</v>
      </c>
      <c r="AX10" s="115">
        <f>AX8-AX9</f>
        <v>0</v>
      </c>
      <c r="AY10" s="115">
        <f>AY8-AY9</f>
        <v>1189800</v>
      </c>
      <c r="AZ10" s="116">
        <f>AZ8-AZ9</f>
        <v>35000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82">
        <v>3</v>
      </c>
      <c r="B12" s="67" t="s">
        <v>45</v>
      </c>
      <c r="C12" s="72">
        <v>350329000</v>
      </c>
      <c r="D12" s="37">
        <v>3079320</v>
      </c>
      <c r="E12" s="37">
        <v>7742900</v>
      </c>
      <c r="F12" s="39">
        <v>12660100</v>
      </c>
      <c r="G12" s="72">
        <v>466863000</v>
      </c>
      <c r="H12" s="37">
        <v>4149290</v>
      </c>
      <c r="I12" s="37">
        <v>11524800</v>
      </c>
      <c r="J12" s="39">
        <v>18186100</v>
      </c>
      <c r="K12" s="185">
        <f>C14+G14</f>
        <v>921000</v>
      </c>
      <c r="L12" s="186"/>
      <c r="M12" s="191">
        <f>D14+E14+F14+H14+I14+J14</f>
        <v>72000</v>
      </c>
      <c r="N12" s="186"/>
      <c r="O12" s="192">
        <f>M12+K12</f>
        <v>993000</v>
      </c>
      <c r="P12" s="192"/>
      <c r="Q12" s="42" t="s">
        <v>6</v>
      </c>
      <c r="R12" s="39">
        <v>119258600</v>
      </c>
      <c r="S12" s="57"/>
      <c r="T12" s="195">
        <v>0</v>
      </c>
      <c r="U12" s="198">
        <v>0.88</v>
      </c>
      <c r="V12" s="57"/>
      <c r="W12" s="85" t="s">
        <v>6</v>
      </c>
      <c r="X12" s="44">
        <v>4648.8999999999996</v>
      </c>
      <c r="Y12" s="44">
        <v>6254.9</v>
      </c>
      <c r="Z12" s="44">
        <v>60.9</v>
      </c>
      <c r="AA12" s="44">
        <v>82</v>
      </c>
      <c r="AB12" s="44">
        <v>4874.3999999999996</v>
      </c>
      <c r="AC12" s="44">
        <v>6552.6</v>
      </c>
      <c r="AD12" s="44">
        <v>106.3</v>
      </c>
      <c r="AE12" s="82">
        <v>15.3</v>
      </c>
      <c r="AF12" s="7"/>
      <c r="AG12" s="85" t="s">
        <v>29</v>
      </c>
      <c r="AH12" s="15">
        <v>2.5</v>
      </c>
      <c r="AI12" s="15">
        <v>5.75</v>
      </c>
      <c r="AJ12" s="15">
        <v>1.5</v>
      </c>
      <c r="AK12" s="15">
        <v>0</v>
      </c>
      <c r="AL12" s="16">
        <v>15</v>
      </c>
      <c r="AM12" s="62"/>
      <c r="AN12" s="64" t="s">
        <v>40</v>
      </c>
      <c r="AO12" s="20">
        <v>16.5</v>
      </c>
      <c r="AP12" s="21">
        <v>8</v>
      </c>
      <c r="AQ12" s="7"/>
      <c r="AR12" s="31" t="s">
        <v>37</v>
      </c>
      <c r="AS12" s="52" t="s">
        <v>75</v>
      </c>
      <c r="AT12" s="32" t="s">
        <v>38</v>
      </c>
      <c r="AU12" s="53">
        <v>4.2000000000000003E-2</v>
      </c>
      <c r="AV12" s="1"/>
      <c r="AW12" s="117" t="s">
        <v>45</v>
      </c>
      <c r="AX12" s="112">
        <v>673155000</v>
      </c>
      <c r="AY12" s="112">
        <v>519094700</v>
      </c>
      <c r="AZ12" s="113">
        <v>181045000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83"/>
      <c r="B13" s="68" t="s">
        <v>44</v>
      </c>
      <c r="C13" s="73">
        <f>C8</f>
        <v>350329000</v>
      </c>
      <c r="D13" s="74">
        <f t="shared" ref="D13:J13" si="7">D8</f>
        <v>3079320</v>
      </c>
      <c r="E13" s="74">
        <f t="shared" si="7"/>
        <v>7742900</v>
      </c>
      <c r="F13" s="75">
        <f t="shared" si="7"/>
        <v>12660100</v>
      </c>
      <c r="G13" s="73">
        <f t="shared" si="7"/>
        <v>465942000</v>
      </c>
      <c r="H13" s="74">
        <f t="shared" si="7"/>
        <v>4140290</v>
      </c>
      <c r="I13" s="74">
        <f t="shared" si="7"/>
        <v>11492800</v>
      </c>
      <c r="J13" s="75">
        <f t="shared" si="7"/>
        <v>18155100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118249500</v>
      </c>
      <c r="S13" s="57"/>
      <c r="T13" s="196"/>
      <c r="U13" s="199"/>
      <c r="V13" s="57"/>
      <c r="W13" s="87" t="s">
        <v>7</v>
      </c>
      <c r="X13" s="5">
        <f t="shared" ref="X13:AE13" si="8">X8</f>
        <v>4648.8999999999996</v>
      </c>
      <c r="Y13" s="5">
        <f t="shared" si="8"/>
        <v>6243.3</v>
      </c>
      <c r="Z13" s="5">
        <f t="shared" si="8"/>
        <v>60.9</v>
      </c>
      <c r="AA13" s="5">
        <f t="shared" si="8"/>
        <v>81.8</v>
      </c>
      <c r="AB13" s="5">
        <f t="shared" si="8"/>
        <v>4874.3999999999996</v>
      </c>
      <c r="AC13" s="5">
        <f t="shared" si="8"/>
        <v>6540.6</v>
      </c>
      <c r="AD13" s="5">
        <f t="shared" si="8"/>
        <v>106.1</v>
      </c>
      <c r="AE13" s="81">
        <f t="shared" si="8"/>
        <v>15.3</v>
      </c>
      <c r="AF13" s="7"/>
      <c r="AG13" s="87" t="s">
        <v>26</v>
      </c>
      <c r="AH13" s="6">
        <f>(AH12*10.74)</f>
        <v>26.85</v>
      </c>
      <c r="AI13" s="6">
        <f>(AI12*2.2)</f>
        <v>12.65</v>
      </c>
      <c r="AJ13" s="6">
        <f>(AJ12*0.25)</f>
        <v>0.375</v>
      </c>
      <c r="AK13" s="162">
        <f>AK12+AL12</f>
        <v>15</v>
      </c>
      <c r="AL13" s="163"/>
      <c r="AM13" s="10"/>
      <c r="AN13" s="22" t="s">
        <v>41</v>
      </c>
      <c r="AO13" s="23">
        <v>17.399999999999999</v>
      </c>
      <c r="AP13" s="24">
        <v>8.06</v>
      </c>
      <c r="AQ13" s="7"/>
      <c r="AR13" s="33" t="s">
        <v>36</v>
      </c>
      <c r="AS13" s="12" t="s">
        <v>75</v>
      </c>
      <c r="AT13" s="2" t="s">
        <v>39</v>
      </c>
      <c r="AU13" s="36">
        <v>0.24199999999999999</v>
      </c>
      <c r="AV13" s="1"/>
      <c r="AW13" s="118" t="s">
        <v>71</v>
      </c>
      <c r="AX13" s="111">
        <f>AX8</f>
        <v>673155000</v>
      </c>
      <c r="AY13" s="111">
        <f t="shared" ref="AY13:AZ13" si="9">AY8</f>
        <v>518074800</v>
      </c>
      <c r="AZ13" s="114">
        <f t="shared" si="9"/>
        <v>181011000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84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921000</v>
      </c>
      <c r="H14" s="76">
        <f t="shared" si="10"/>
        <v>9000</v>
      </c>
      <c r="I14" s="76">
        <f t="shared" si="10"/>
        <v>32000</v>
      </c>
      <c r="J14" s="77">
        <f t="shared" si="10"/>
        <v>31000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1009100</v>
      </c>
      <c r="S14" s="58"/>
      <c r="T14" s="197"/>
      <c r="U14" s="200"/>
      <c r="V14" s="58"/>
      <c r="W14" s="45" t="s">
        <v>3</v>
      </c>
      <c r="X14" s="46">
        <f>X12-X13</f>
        <v>0</v>
      </c>
      <c r="Y14" s="46">
        <f t="shared" ref="Y14:AE14" si="11">Y12-Y13</f>
        <v>11.599999999999454</v>
      </c>
      <c r="Z14" s="46">
        <f t="shared" si="11"/>
        <v>0</v>
      </c>
      <c r="AA14" s="46">
        <f t="shared" si="11"/>
        <v>0.20000000000000284</v>
      </c>
      <c r="AB14" s="46">
        <f t="shared" si="11"/>
        <v>0</v>
      </c>
      <c r="AC14" s="46">
        <f t="shared" si="11"/>
        <v>12</v>
      </c>
      <c r="AD14" s="46">
        <f t="shared" si="11"/>
        <v>0.20000000000000284</v>
      </c>
      <c r="AE14" s="83">
        <f t="shared" si="11"/>
        <v>0</v>
      </c>
      <c r="AF14" s="7"/>
      <c r="AG14" s="88" t="s">
        <v>28</v>
      </c>
      <c r="AH14" s="86">
        <f>(AH13)/((K12/1000000)*8.34)</f>
        <v>3.4955748756044027</v>
      </c>
      <c r="AI14" s="86">
        <f>(AI13)/((K12/1000000)*8.34)</f>
        <v>1.6468909562903424</v>
      </c>
      <c r="AJ14" s="86">
        <f>(AJ13)/((K12/1000000)*8.34)</f>
        <v>4.8820878150899479E-2</v>
      </c>
      <c r="AK14" s="164">
        <f>(AK13)/((K12/1000000)*8.34)</f>
        <v>1.9528351260359791</v>
      </c>
      <c r="AL14" s="165"/>
      <c r="AM14" s="10"/>
      <c r="AN14" s="1"/>
      <c r="AO14" s="1"/>
      <c r="AP14" s="1"/>
      <c r="AQ14" s="7"/>
      <c r="AR14" s="89" t="s">
        <v>55</v>
      </c>
      <c r="AS14" s="79">
        <v>0.94</v>
      </c>
      <c r="AT14" s="90" t="s">
        <v>54</v>
      </c>
      <c r="AU14" s="35">
        <v>2.7E-2</v>
      </c>
      <c r="AV14" s="1"/>
      <c r="AW14" s="110" t="s">
        <v>3</v>
      </c>
      <c r="AX14" s="115">
        <f>AX12-AX13</f>
        <v>0</v>
      </c>
      <c r="AY14" s="115">
        <f>AY12-AY13</f>
        <v>1019900</v>
      </c>
      <c r="AZ14" s="116">
        <f>AZ12-AZ13</f>
        <v>34000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82">
        <v>4</v>
      </c>
      <c r="B16" s="67" t="s">
        <v>45</v>
      </c>
      <c r="C16" s="72">
        <v>350329000</v>
      </c>
      <c r="D16" s="37">
        <v>3079320</v>
      </c>
      <c r="E16" s="37">
        <v>7742900</v>
      </c>
      <c r="F16" s="39">
        <v>12660100</v>
      </c>
      <c r="G16" s="72">
        <v>467725000</v>
      </c>
      <c r="H16" s="37">
        <v>4158290</v>
      </c>
      <c r="I16" s="37">
        <v>11524800</v>
      </c>
      <c r="J16" s="39">
        <v>18202100</v>
      </c>
      <c r="K16" s="185">
        <f>C18+G18</f>
        <v>862000</v>
      </c>
      <c r="L16" s="186"/>
      <c r="M16" s="191">
        <f>D18+E18+F18+H18+I18+J18</f>
        <v>25000</v>
      </c>
      <c r="N16" s="186"/>
      <c r="O16" s="192">
        <f>M16+K16</f>
        <v>887000</v>
      </c>
      <c r="P16" s="192"/>
      <c r="Q16" s="42" t="s">
        <v>6</v>
      </c>
      <c r="R16" s="39">
        <v>120343500</v>
      </c>
      <c r="S16" s="57"/>
      <c r="T16" s="195">
        <v>0</v>
      </c>
      <c r="U16" s="198">
        <v>0.83</v>
      </c>
      <c r="V16" s="57"/>
      <c r="W16" s="85" t="s">
        <v>6</v>
      </c>
      <c r="X16" s="44">
        <v>4648.8999999999996</v>
      </c>
      <c r="Y16" s="44">
        <v>6265.5</v>
      </c>
      <c r="Z16" s="44">
        <v>60.9</v>
      </c>
      <c r="AA16" s="44">
        <v>82.1</v>
      </c>
      <c r="AB16" s="44">
        <v>4874.3999999999996</v>
      </c>
      <c r="AC16" s="44">
        <v>6563.6</v>
      </c>
      <c r="AD16" s="44">
        <v>106.3</v>
      </c>
      <c r="AE16" s="82">
        <v>15.3</v>
      </c>
      <c r="AF16" s="7"/>
      <c r="AG16" s="85" t="s">
        <v>29</v>
      </c>
      <c r="AH16" s="15">
        <v>2.0625</v>
      </c>
      <c r="AI16" s="15">
        <v>4.75</v>
      </c>
      <c r="AJ16" s="15">
        <v>1.375</v>
      </c>
      <c r="AK16" s="15">
        <v>0</v>
      </c>
      <c r="AL16" s="16">
        <v>14</v>
      </c>
      <c r="AM16" s="62"/>
      <c r="AN16" s="64" t="s">
        <v>40</v>
      </c>
      <c r="AO16" s="20">
        <v>16.600000000000001</v>
      </c>
      <c r="AP16" s="21">
        <v>7.64</v>
      </c>
      <c r="AQ16" s="7"/>
      <c r="AR16" s="2" t="s">
        <v>37</v>
      </c>
      <c r="AS16" s="12" t="s">
        <v>75</v>
      </c>
      <c r="AT16" s="2" t="s">
        <v>38</v>
      </c>
      <c r="AU16" s="12">
        <v>4.9000000000000002E-2</v>
      </c>
      <c r="AV16" s="1"/>
      <c r="AW16" s="117" t="s">
        <v>45</v>
      </c>
      <c r="AX16" s="112">
        <v>673155000</v>
      </c>
      <c r="AY16" s="112">
        <v>520023400</v>
      </c>
      <c r="AZ16" s="113">
        <v>181045000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83"/>
      <c r="B17" s="68" t="s">
        <v>44</v>
      </c>
      <c r="C17" s="73">
        <f>C12</f>
        <v>350329000</v>
      </c>
      <c r="D17" s="74">
        <f t="shared" ref="D17:J17" si="12">D12</f>
        <v>3079320</v>
      </c>
      <c r="E17" s="74">
        <f t="shared" si="12"/>
        <v>7742900</v>
      </c>
      <c r="F17" s="75">
        <f t="shared" si="12"/>
        <v>12660100</v>
      </c>
      <c r="G17" s="73">
        <f t="shared" si="12"/>
        <v>466863000</v>
      </c>
      <c r="H17" s="74">
        <f t="shared" si="12"/>
        <v>4149290</v>
      </c>
      <c r="I17" s="74">
        <f t="shared" si="12"/>
        <v>11524800</v>
      </c>
      <c r="J17" s="75">
        <f t="shared" si="12"/>
        <v>18186100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119258600</v>
      </c>
      <c r="S17" s="57"/>
      <c r="T17" s="196"/>
      <c r="U17" s="199"/>
      <c r="V17" s="57"/>
      <c r="W17" s="87" t="s">
        <v>7</v>
      </c>
      <c r="X17" s="5">
        <f t="shared" ref="X17:AE17" si="13">X12</f>
        <v>4648.8999999999996</v>
      </c>
      <c r="Y17" s="5">
        <f t="shared" si="13"/>
        <v>6254.9</v>
      </c>
      <c r="Z17" s="5">
        <f t="shared" si="13"/>
        <v>60.9</v>
      </c>
      <c r="AA17" s="5">
        <f t="shared" si="13"/>
        <v>82</v>
      </c>
      <c r="AB17" s="5">
        <f t="shared" si="13"/>
        <v>4874.3999999999996</v>
      </c>
      <c r="AC17" s="5">
        <f t="shared" si="13"/>
        <v>6552.6</v>
      </c>
      <c r="AD17" s="5">
        <f t="shared" si="13"/>
        <v>106.3</v>
      </c>
      <c r="AE17" s="81">
        <f t="shared" si="13"/>
        <v>15.3</v>
      </c>
      <c r="AF17" s="7"/>
      <c r="AG17" s="87" t="s">
        <v>26</v>
      </c>
      <c r="AH17" s="6">
        <f>(AH16*10.74)</f>
        <v>22.151250000000001</v>
      </c>
      <c r="AI17" s="6">
        <f>(AI16*2.2)</f>
        <v>10.450000000000001</v>
      </c>
      <c r="AJ17" s="6">
        <f>(AJ16*0.25)</f>
        <v>0.34375</v>
      </c>
      <c r="AK17" s="162">
        <f>AK16+AL16</f>
        <v>14</v>
      </c>
      <c r="AL17" s="163"/>
      <c r="AM17" s="10"/>
      <c r="AN17" s="22" t="s">
        <v>41</v>
      </c>
      <c r="AO17" s="23">
        <v>17</v>
      </c>
      <c r="AP17" s="24">
        <v>8</v>
      </c>
      <c r="AQ17" s="7"/>
      <c r="AR17" s="2" t="s">
        <v>36</v>
      </c>
      <c r="AS17" s="12" t="s">
        <v>75</v>
      </c>
      <c r="AT17" s="2" t="s">
        <v>39</v>
      </c>
      <c r="AU17" s="12">
        <v>0.30599999999999999</v>
      </c>
      <c r="AV17" s="1"/>
      <c r="AW17" s="118" t="s">
        <v>71</v>
      </c>
      <c r="AX17" s="111">
        <f t="shared" ref="AX17:AZ17" si="14">AX12</f>
        <v>673155000</v>
      </c>
      <c r="AY17" s="111">
        <f t="shared" si="14"/>
        <v>519094700</v>
      </c>
      <c r="AZ17" s="114">
        <f t="shared" si="14"/>
        <v>181045000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84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862000</v>
      </c>
      <c r="H18" s="76">
        <f t="shared" si="15"/>
        <v>9000</v>
      </c>
      <c r="I18" s="76">
        <f t="shared" si="15"/>
        <v>0</v>
      </c>
      <c r="J18" s="77">
        <f t="shared" si="15"/>
        <v>16000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1084900</v>
      </c>
      <c r="S18" s="58"/>
      <c r="T18" s="197"/>
      <c r="U18" s="200"/>
      <c r="V18" s="58"/>
      <c r="W18" s="45" t="s">
        <v>3</v>
      </c>
      <c r="X18" s="46">
        <f>X16-X17</f>
        <v>0</v>
      </c>
      <c r="Y18" s="46">
        <f t="shared" ref="Y18:AE18" si="16">Y16-Y17</f>
        <v>10.600000000000364</v>
      </c>
      <c r="Z18" s="46">
        <f t="shared" si="16"/>
        <v>0</v>
      </c>
      <c r="AA18" s="46">
        <f t="shared" si="16"/>
        <v>9.9999999999994316E-2</v>
      </c>
      <c r="AB18" s="46">
        <f t="shared" si="16"/>
        <v>0</v>
      </c>
      <c r="AC18" s="46">
        <f t="shared" si="16"/>
        <v>11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3.081235707489693</v>
      </c>
      <c r="AI18" s="86">
        <f>(AI17)/((K16/1000000)*8.34)</f>
        <v>1.4535935057058764</v>
      </c>
      <c r="AJ18" s="86">
        <f>(AJ17)/((K16/1000000)*8.34)</f>
        <v>4.7815575845588036E-2</v>
      </c>
      <c r="AK18" s="164">
        <f>(AK17)/((K16/1000000)*8.34)</f>
        <v>1.9473979980748581</v>
      </c>
      <c r="AL18" s="165"/>
      <c r="AM18" s="10"/>
      <c r="AN18" s="1"/>
      <c r="AO18" s="1"/>
      <c r="AP18" s="1"/>
      <c r="AQ18" s="7"/>
      <c r="AR18" s="89" t="s">
        <v>55</v>
      </c>
      <c r="AS18" s="79">
        <v>1</v>
      </c>
      <c r="AT18" s="90" t="s">
        <v>54</v>
      </c>
      <c r="AU18" s="11">
        <v>3.5000000000000003E-2</v>
      </c>
      <c r="AV18" s="1"/>
      <c r="AW18" s="110" t="s">
        <v>3</v>
      </c>
      <c r="AX18" s="115">
        <f>AX16-AX17</f>
        <v>0</v>
      </c>
      <c r="AY18" s="115">
        <f>AY16-AY17</f>
        <v>928700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82">
        <v>5</v>
      </c>
      <c r="B20" s="67" t="s">
        <v>45</v>
      </c>
      <c r="C20" s="72">
        <v>351403000</v>
      </c>
      <c r="D20" s="37">
        <v>3088320</v>
      </c>
      <c r="E20" s="37">
        <v>7775900</v>
      </c>
      <c r="F20" s="39">
        <v>12707100</v>
      </c>
      <c r="G20" s="72">
        <v>467725000</v>
      </c>
      <c r="H20" s="37">
        <v>4158290</v>
      </c>
      <c r="I20" s="37">
        <v>11524800</v>
      </c>
      <c r="J20" s="39">
        <v>18202100</v>
      </c>
      <c r="K20" s="185">
        <f>C22+G22</f>
        <v>1074000</v>
      </c>
      <c r="L20" s="186"/>
      <c r="M20" s="191">
        <f>D22+E22+F22+H22+I22+J22</f>
        <v>89000</v>
      </c>
      <c r="N20" s="186"/>
      <c r="O20" s="192">
        <f>M20+K20</f>
        <v>1163000</v>
      </c>
      <c r="P20" s="192"/>
      <c r="Q20" s="42" t="s">
        <v>6</v>
      </c>
      <c r="R20" s="39">
        <v>121388000</v>
      </c>
      <c r="S20" s="57">
        <v>0</v>
      </c>
      <c r="T20" s="195">
        <v>0</v>
      </c>
      <c r="U20" s="198">
        <v>0.82</v>
      </c>
      <c r="V20" s="57"/>
      <c r="W20" s="85" t="s">
        <v>6</v>
      </c>
      <c r="X20" s="44">
        <v>4662.2</v>
      </c>
      <c r="Y20" s="44">
        <v>6265.5</v>
      </c>
      <c r="Z20" s="44">
        <v>60.9</v>
      </c>
      <c r="AA20" s="44">
        <v>82.3</v>
      </c>
      <c r="AB20" s="44">
        <v>4888.3999999999996</v>
      </c>
      <c r="AC20" s="44">
        <v>6563.6</v>
      </c>
      <c r="AD20" s="44">
        <v>106.4</v>
      </c>
      <c r="AE20" s="82">
        <v>15.3</v>
      </c>
      <c r="AF20" s="7"/>
      <c r="AG20" s="85" t="s">
        <v>29</v>
      </c>
      <c r="AH20" s="15">
        <v>1.5</v>
      </c>
      <c r="AI20" s="15">
        <v>6.625</v>
      </c>
      <c r="AJ20" s="15">
        <v>1.75</v>
      </c>
      <c r="AK20" s="15">
        <v>17</v>
      </c>
      <c r="AL20" s="16">
        <v>0</v>
      </c>
      <c r="AM20" s="62"/>
      <c r="AN20" s="64" t="s">
        <v>40</v>
      </c>
      <c r="AO20" s="20">
        <v>15.8</v>
      </c>
      <c r="AP20" s="21">
        <v>7.67</v>
      </c>
      <c r="AQ20" s="7"/>
      <c r="AR20" s="31" t="s">
        <v>37</v>
      </c>
      <c r="AS20" s="52" t="s">
        <v>75</v>
      </c>
      <c r="AT20" s="32" t="s">
        <v>38</v>
      </c>
      <c r="AU20" s="53">
        <v>3.9E-2</v>
      </c>
      <c r="AV20" s="1"/>
      <c r="AW20" s="117" t="s">
        <v>45</v>
      </c>
      <c r="AX20" s="112">
        <v>674396000</v>
      </c>
      <c r="AY20" s="112">
        <v>520023400</v>
      </c>
      <c r="AZ20" s="113">
        <v>181081000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83"/>
      <c r="B21" s="68" t="s">
        <v>44</v>
      </c>
      <c r="C21" s="73">
        <f>C16</f>
        <v>350329000</v>
      </c>
      <c r="D21" s="74">
        <f t="shared" ref="D21:J21" si="17">D16</f>
        <v>3079320</v>
      </c>
      <c r="E21" s="74">
        <f t="shared" si="17"/>
        <v>7742900</v>
      </c>
      <c r="F21" s="75">
        <f t="shared" si="17"/>
        <v>12660100</v>
      </c>
      <c r="G21" s="73">
        <f t="shared" si="17"/>
        <v>467725000</v>
      </c>
      <c r="H21" s="74">
        <f t="shared" si="17"/>
        <v>4158290</v>
      </c>
      <c r="I21" s="74">
        <f t="shared" si="17"/>
        <v>11524800</v>
      </c>
      <c r="J21" s="75">
        <f t="shared" si="17"/>
        <v>18202100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120343500</v>
      </c>
      <c r="S21" s="57"/>
      <c r="T21" s="196"/>
      <c r="U21" s="199"/>
      <c r="V21" s="57"/>
      <c r="W21" s="87" t="s">
        <v>7</v>
      </c>
      <c r="X21" s="5">
        <f t="shared" ref="X21:AE21" si="18">X16</f>
        <v>4648.8999999999996</v>
      </c>
      <c r="Y21" s="5">
        <f t="shared" si="18"/>
        <v>6265.5</v>
      </c>
      <c r="Z21" s="5">
        <f t="shared" si="18"/>
        <v>60.9</v>
      </c>
      <c r="AA21" s="5">
        <f t="shared" si="18"/>
        <v>82.1</v>
      </c>
      <c r="AB21" s="5">
        <f t="shared" si="18"/>
        <v>4874.3999999999996</v>
      </c>
      <c r="AC21" s="5">
        <f t="shared" si="18"/>
        <v>6563.6</v>
      </c>
      <c r="AD21" s="5">
        <f t="shared" si="18"/>
        <v>106.3</v>
      </c>
      <c r="AE21" s="81">
        <f t="shared" si="18"/>
        <v>15.3</v>
      </c>
      <c r="AF21" s="7"/>
      <c r="AG21" s="87" t="s">
        <v>26</v>
      </c>
      <c r="AH21" s="6">
        <f>(AH20*10.74)</f>
        <v>16.11</v>
      </c>
      <c r="AI21" s="6">
        <f>(AI20*2.2)</f>
        <v>14.575000000000001</v>
      </c>
      <c r="AJ21" s="6">
        <f>(AJ20*0.25)</f>
        <v>0.4375</v>
      </c>
      <c r="AK21" s="162">
        <f>AK20+AL20</f>
        <v>17</v>
      </c>
      <c r="AL21" s="163"/>
      <c r="AM21" s="10"/>
      <c r="AN21" s="22" t="s">
        <v>41</v>
      </c>
      <c r="AO21" s="23">
        <v>16.600000000000001</v>
      </c>
      <c r="AP21" s="24">
        <v>7.94</v>
      </c>
      <c r="AQ21" s="7"/>
      <c r="AR21" s="33" t="s">
        <v>36</v>
      </c>
      <c r="AS21" s="12" t="s">
        <v>75</v>
      </c>
      <c r="AT21" s="2" t="s">
        <v>39</v>
      </c>
      <c r="AU21" s="36">
        <v>0.40300000000000002</v>
      </c>
      <c r="AV21" s="1"/>
      <c r="AW21" s="118" t="s">
        <v>71</v>
      </c>
      <c r="AX21" s="111">
        <f t="shared" ref="AX21:AZ21" si="19">AX16</f>
        <v>673155000</v>
      </c>
      <c r="AY21" s="111">
        <f t="shared" si="19"/>
        <v>520023400</v>
      </c>
      <c r="AZ21" s="114">
        <f t="shared" si="19"/>
        <v>181045000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84"/>
      <c r="B22" s="66" t="s">
        <v>3</v>
      </c>
      <c r="C22" s="76">
        <f t="shared" ref="C22:J22" si="20">C20-C21</f>
        <v>1074000</v>
      </c>
      <c r="D22" s="76">
        <f t="shared" si="20"/>
        <v>9000</v>
      </c>
      <c r="E22" s="76">
        <f t="shared" si="20"/>
        <v>33000</v>
      </c>
      <c r="F22" s="77">
        <f t="shared" si="20"/>
        <v>47000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1044500</v>
      </c>
      <c r="S22" s="58"/>
      <c r="T22" s="197"/>
      <c r="U22" s="200"/>
      <c r="V22" s="58"/>
      <c r="W22" s="45" t="s">
        <v>3</v>
      </c>
      <c r="X22" s="46">
        <f>X20-X21</f>
        <v>13.300000000000182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0.20000000000000284</v>
      </c>
      <c r="AB22" s="46">
        <f t="shared" si="21"/>
        <v>14</v>
      </c>
      <c r="AC22" s="46">
        <f t="shared" si="21"/>
        <v>0</v>
      </c>
      <c r="AD22" s="46">
        <f t="shared" si="21"/>
        <v>0.10000000000000853</v>
      </c>
      <c r="AE22" s="83">
        <f t="shared" si="21"/>
        <v>0</v>
      </c>
      <c r="AF22" s="7"/>
      <c r="AG22" s="88" t="s">
        <v>28</v>
      </c>
      <c r="AH22" s="86">
        <f>(AH21)/((K20/1000000)*8.34)</f>
        <v>1.7985611510791366</v>
      </c>
      <c r="AI22" s="86">
        <f>(AI21)/((K20/1000000)*8.34)</f>
        <v>1.6271898682171582</v>
      </c>
      <c r="AJ22" s="86">
        <f>(AJ21)/((K20/1000000)*8.34)</f>
        <v>4.8843606678902689E-2</v>
      </c>
      <c r="AK22" s="164">
        <f>(AK21)/((K20/1000000)*8.34)</f>
        <v>1.8979230023802187</v>
      </c>
      <c r="AL22" s="165"/>
      <c r="AM22" s="10"/>
      <c r="AN22" s="1"/>
      <c r="AO22" s="1"/>
      <c r="AP22" s="1"/>
      <c r="AQ22" s="7"/>
      <c r="AR22" s="89" t="s">
        <v>55</v>
      </c>
      <c r="AS22" s="79"/>
      <c r="AT22" s="90" t="s">
        <v>54</v>
      </c>
      <c r="AU22" s="35">
        <v>2.5999999999999999E-2</v>
      </c>
      <c r="AV22" s="1"/>
      <c r="AW22" s="110" t="s">
        <v>3</v>
      </c>
      <c r="AX22" s="115">
        <f>AX20-AX21</f>
        <v>1241000</v>
      </c>
      <c r="AY22" s="115">
        <f>AY20-AY21</f>
        <v>0</v>
      </c>
      <c r="AZ22" s="116">
        <f>AZ20-AZ21</f>
        <v>36000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82">
        <v>6</v>
      </c>
      <c r="B24" s="67" t="s">
        <v>45</v>
      </c>
      <c r="C24" s="72">
        <v>352490000</v>
      </c>
      <c r="D24" s="37">
        <v>3098310</v>
      </c>
      <c r="E24" s="37">
        <v>7775900</v>
      </c>
      <c r="F24" s="39">
        <v>12738100</v>
      </c>
      <c r="G24" s="72">
        <v>467725000</v>
      </c>
      <c r="H24" s="37">
        <v>4158290</v>
      </c>
      <c r="I24" s="37">
        <v>11524800</v>
      </c>
      <c r="J24" s="39">
        <v>18202100</v>
      </c>
      <c r="K24" s="185">
        <f>C26+G26</f>
        <v>1087000</v>
      </c>
      <c r="L24" s="186"/>
      <c r="M24" s="191">
        <f>D26+E26+F26+H26+I26+J26</f>
        <v>40990</v>
      </c>
      <c r="N24" s="186"/>
      <c r="O24" s="192">
        <f>M24+K24</f>
        <v>1127990</v>
      </c>
      <c r="P24" s="192"/>
      <c r="Q24" s="42" t="s">
        <v>6</v>
      </c>
      <c r="R24" s="39">
        <v>122436900</v>
      </c>
      <c r="S24" s="57"/>
      <c r="T24" s="195">
        <v>0</v>
      </c>
      <c r="U24" s="198">
        <v>0.88</v>
      </c>
      <c r="V24" s="57"/>
      <c r="W24" s="85" t="s">
        <v>6</v>
      </c>
      <c r="X24" s="44">
        <v>4675.6000000000004</v>
      </c>
      <c r="Y24" s="44">
        <v>6265.5</v>
      </c>
      <c r="Z24" s="44">
        <v>60.9</v>
      </c>
      <c r="AA24" s="44">
        <v>82.4</v>
      </c>
      <c r="AB24" s="44">
        <v>4902.3999999999996</v>
      </c>
      <c r="AC24" s="44">
        <v>6563.6</v>
      </c>
      <c r="AD24" s="44">
        <v>106.6</v>
      </c>
      <c r="AE24" s="82">
        <v>15.4</v>
      </c>
      <c r="AF24" s="7"/>
      <c r="AG24" s="85" t="s">
        <v>29</v>
      </c>
      <c r="AH24" s="15">
        <v>2.375</v>
      </c>
      <c r="AI24" s="15">
        <v>6.25</v>
      </c>
      <c r="AJ24" s="15">
        <v>1.75</v>
      </c>
      <c r="AK24" s="15">
        <v>16</v>
      </c>
      <c r="AL24" s="16">
        <v>0</v>
      </c>
      <c r="AM24" s="62"/>
      <c r="AN24" s="64" t="s">
        <v>40</v>
      </c>
      <c r="AO24" s="20">
        <v>15.5</v>
      </c>
      <c r="AP24" s="21">
        <v>7.61</v>
      </c>
      <c r="AQ24" s="7"/>
      <c r="AR24" s="31" t="s">
        <v>37</v>
      </c>
      <c r="AS24" s="52">
        <v>5.5E-2</v>
      </c>
      <c r="AT24" s="32" t="s">
        <v>38</v>
      </c>
      <c r="AU24" s="53" t="s">
        <v>75</v>
      </c>
      <c r="AV24" s="1"/>
      <c r="AW24" s="117" t="s">
        <v>45</v>
      </c>
      <c r="AX24" s="112">
        <v>675601000</v>
      </c>
      <c r="AY24" s="112">
        <v>520023400</v>
      </c>
      <c r="AZ24" s="113">
        <v>181117000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83"/>
      <c r="B25" s="68" t="s">
        <v>44</v>
      </c>
      <c r="C25" s="73">
        <f t="shared" ref="C25:J25" si="22">C20</f>
        <v>351403000</v>
      </c>
      <c r="D25" s="74">
        <f t="shared" si="22"/>
        <v>3088320</v>
      </c>
      <c r="E25" s="74">
        <f t="shared" si="22"/>
        <v>7775900</v>
      </c>
      <c r="F25" s="75">
        <f t="shared" si="22"/>
        <v>12707100</v>
      </c>
      <c r="G25" s="73">
        <f t="shared" si="22"/>
        <v>467725000</v>
      </c>
      <c r="H25" s="74">
        <f t="shared" si="22"/>
        <v>4158290</v>
      </c>
      <c r="I25" s="74">
        <f t="shared" si="22"/>
        <v>11524800</v>
      </c>
      <c r="J25" s="75">
        <f t="shared" si="22"/>
        <v>18202100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121388000</v>
      </c>
      <c r="S25" s="57"/>
      <c r="T25" s="196"/>
      <c r="U25" s="199"/>
      <c r="V25" s="57"/>
      <c r="W25" s="87" t="s">
        <v>7</v>
      </c>
      <c r="X25" s="5">
        <f t="shared" ref="X25:AE25" si="23">X20</f>
        <v>4662.2</v>
      </c>
      <c r="Y25" s="5">
        <f t="shared" si="23"/>
        <v>6265.5</v>
      </c>
      <c r="Z25" s="5">
        <f t="shared" si="23"/>
        <v>60.9</v>
      </c>
      <c r="AA25" s="5">
        <f t="shared" si="23"/>
        <v>82.3</v>
      </c>
      <c r="AB25" s="5">
        <f t="shared" si="23"/>
        <v>4888.3999999999996</v>
      </c>
      <c r="AC25" s="5">
        <f t="shared" si="23"/>
        <v>6563.6</v>
      </c>
      <c r="AD25" s="5">
        <f t="shared" si="23"/>
        <v>106.4</v>
      </c>
      <c r="AE25" s="81">
        <f t="shared" si="23"/>
        <v>15.3</v>
      </c>
      <c r="AF25" s="7"/>
      <c r="AG25" s="87" t="s">
        <v>26</v>
      </c>
      <c r="AH25" s="6">
        <f>(AH24*10.74)</f>
        <v>25.5075</v>
      </c>
      <c r="AI25" s="6">
        <f>(AI24*2.2)</f>
        <v>13.750000000000002</v>
      </c>
      <c r="AJ25" s="6">
        <f>(AJ24*0.25)</f>
        <v>0.4375</v>
      </c>
      <c r="AK25" s="162">
        <f>AK24+AL24</f>
        <v>16</v>
      </c>
      <c r="AL25" s="163"/>
      <c r="AM25" s="10"/>
      <c r="AN25" s="22" t="s">
        <v>41</v>
      </c>
      <c r="AO25" s="23">
        <v>16.2</v>
      </c>
      <c r="AP25" s="24">
        <v>7.98</v>
      </c>
      <c r="AQ25" s="7"/>
      <c r="AR25" s="33" t="s">
        <v>36</v>
      </c>
      <c r="AS25" s="12">
        <v>0.246</v>
      </c>
      <c r="AT25" s="2" t="s">
        <v>39</v>
      </c>
      <c r="AU25" s="36" t="s">
        <v>75</v>
      </c>
      <c r="AV25" s="1"/>
      <c r="AW25" s="118" t="s">
        <v>71</v>
      </c>
      <c r="AX25" s="111">
        <f t="shared" ref="AX25:AZ25" si="24">AX20</f>
        <v>674396000</v>
      </c>
      <c r="AY25" s="111">
        <f t="shared" si="24"/>
        <v>520023400</v>
      </c>
      <c r="AZ25" s="114">
        <f t="shared" si="24"/>
        <v>181081000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84"/>
      <c r="B26" s="66" t="s">
        <v>3</v>
      </c>
      <c r="C26" s="76">
        <f t="shared" ref="C26:J26" si="25">C24-C25</f>
        <v>1087000</v>
      </c>
      <c r="D26" s="76">
        <f t="shared" si="25"/>
        <v>9990</v>
      </c>
      <c r="E26" s="76">
        <f t="shared" si="25"/>
        <v>0</v>
      </c>
      <c r="F26" s="77">
        <f t="shared" si="25"/>
        <v>31000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1048900</v>
      </c>
      <c r="S26" s="58"/>
      <c r="T26" s="197"/>
      <c r="U26" s="200"/>
      <c r="V26" s="58"/>
      <c r="W26" s="45" t="s">
        <v>3</v>
      </c>
      <c r="X26" s="46">
        <f>X24-X25</f>
        <v>13.400000000000546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0.10000000000000853</v>
      </c>
      <c r="AB26" s="46">
        <f t="shared" si="26"/>
        <v>14</v>
      </c>
      <c r="AC26" s="46">
        <f t="shared" si="26"/>
        <v>0</v>
      </c>
      <c r="AD26" s="46">
        <f t="shared" si="26"/>
        <v>0.19999999999998863</v>
      </c>
      <c r="AE26" s="83">
        <f t="shared" si="26"/>
        <v>9.9999999999999645E-2</v>
      </c>
      <c r="AF26" s="7"/>
      <c r="AG26" s="88" t="s">
        <v>28</v>
      </c>
      <c r="AH26" s="86">
        <f>(AH25)/((K24/1000000)*8.34)</f>
        <v>2.8136644318399928</v>
      </c>
      <c r="AI26" s="86">
        <f>(AI25)/((K24/1000000)*8.34)</f>
        <v>1.5167259017073373</v>
      </c>
      <c r="AJ26" s="86">
        <f>(AJ25)/((K24/1000000)*8.34)</f>
        <v>4.8259460508869818E-2</v>
      </c>
      <c r="AK26" s="164">
        <f>(AK25)/((K24/1000000)*8.34)</f>
        <v>1.7649174128958105</v>
      </c>
      <c r="AL26" s="165"/>
      <c r="AM26" s="10"/>
      <c r="AN26" s="1"/>
      <c r="AO26" s="1"/>
      <c r="AP26" s="1"/>
      <c r="AQ26" s="7"/>
      <c r="AR26" s="89" t="s">
        <v>55</v>
      </c>
      <c r="AS26" s="79">
        <v>0.97</v>
      </c>
      <c r="AT26" s="90" t="s">
        <v>54</v>
      </c>
      <c r="AU26" s="35">
        <v>2.7E-2</v>
      </c>
      <c r="AV26" s="1"/>
      <c r="AW26" s="110" t="s">
        <v>3</v>
      </c>
      <c r="AX26" s="115">
        <f>AX24-AX25</f>
        <v>1205000</v>
      </c>
      <c r="AY26" s="115">
        <f>AY24-AY25</f>
        <v>0</v>
      </c>
      <c r="AZ26" s="116">
        <f>AZ24-AZ25</f>
        <v>36000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82">
        <v>7</v>
      </c>
      <c r="B28" s="67" t="s">
        <v>45</v>
      </c>
      <c r="C28" s="72">
        <v>353820000</v>
      </c>
      <c r="D28" s="37">
        <v>3107310</v>
      </c>
      <c r="E28" s="37">
        <v>7807900</v>
      </c>
      <c r="F28" s="39">
        <v>12746200</v>
      </c>
      <c r="G28" s="72">
        <v>467725000</v>
      </c>
      <c r="H28" s="37">
        <v>4158290</v>
      </c>
      <c r="I28" s="37">
        <v>11524800</v>
      </c>
      <c r="J28" s="39">
        <v>18202100</v>
      </c>
      <c r="K28" s="185">
        <f>C30+G30</f>
        <v>1330000</v>
      </c>
      <c r="L28" s="186"/>
      <c r="M28" s="191">
        <f>D30+E30+F30+H30+I30+J30</f>
        <v>49100</v>
      </c>
      <c r="N28" s="186"/>
      <c r="O28" s="192">
        <f>M28+K28</f>
        <v>1379100</v>
      </c>
      <c r="P28" s="192"/>
      <c r="Q28" s="42" t="s">
        <v>6</v>
      </c>
      <c r="R28" s="39">
        <v>123648900</v>
      </c>
      <c r="S28" s="57"/>
      <c r="T28" s="195">
        <v>0</v>
      </c>
      <c r="U28" s="198">
        <v>0.92</v>
      </c>
      <c r="V28" s="57"/>
      <c r="W28" s="85" t="s">
        <v>6</v>
      </c>
      <c r="X28" s="44">
        <v>4692.1000000000004</v>
      </c>
      <c r="Y28" s="44">
        <v>6265.5</v>
      </c>
      <c r="Z28" s="44">
        <v>60.9</v>
      </c>
      <c r="AA28" s="44">
        <v>82.5</v>
      </c>
      <c r="AB28" s="44">
        <v>4919.1000000000004</v>
      </c>
      <c r="AC28" s="44">
        <v>6563.6</v>
      </c>
      <c r="AD28" s="44">
        <v>106.6</v>
      </c>
      <c r="AE28" s="82">
        <v>15.4</v>
      </c>
      <c r="AF28" s="7"/>
      <c r="AG28" s="85" t="s">
        <v>29</v>
      </c>
      <c r="AH28" s="15">
        <v>3</v>
      </c>
      <c r="AI28" s="15">
        <v>8.125</v>
      </c>
      <c r="AJ28" s="15">
        <v>2.4</v>
      </c>
      <c r="AK28" s="15">
        <v>18</v>
      </c>
      <c r="AL28" s="16">
        <v>0</v>
      </c>
      <c r="AM28" s="62"/>
      <c r="AN28" s="64" t="s">
        <v>40</v>
      </c>
      <c r="AO28" s="20">
        <v>15.1</v>
      </c>
      <c r="AP28" s="21">
        <v>7.61</v>
      </c>
      <c r="AQ28" s="7"/>
      <c r="AR28" s="31" t="s">
        <v>37</v>
      </c>
      <c r="AS28" s="52">
        <v>6.5000000000000002E-2</v>
      </c>
      <c r="AT28" s="32" t="s">
        <v>38</v>
      </c>
      <c r="AU28" s="53" t="s">
        <v>75</v>
      </c>
      <c r="AV28" s="1"/>
      <c r="AW28" s="117" t="s">
        <v>45</v>
      </c>
      <c r="AX28" s="112">
        <v>677053000</v>
      </c>
      <c r="AY28" s="112">
        <v>520023400</v>
      </c>
      <c r="AZ28" s="113">
        <v>181117000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83"/>
      <c r="B29" s="68" t="s">
        <v>44</v>
      </c>
      <c r="C29" s="73">
        <f t="shared" ref="C29:J29" si="27">C24</f>
        <v>352490000</v>
      </c>
      <c r="D29" s="74">
        <f t="shared" si="27"/>
        <v>3098310</v>
      </c>
      <c r="E29" s="74">
        <f t="shared" si="27"/>
        <v>7775900</v>
      </c>
      <c r="F29" s="75">
        <f t="shared" si="27"/>
        <v>12738100</v>
      </c>
      <c r="G29" s="73">
        <f t="shared" si="27"/>
        <v>467725000</v>
      </c>
      <c r="H29" s="74">
        <f t="shared" si="27"/>
        <v>4158290</v>
      </c>
      <c r="I29" s="74">
        <f t="shared" si="27"/>
        <v>11524800</v>
      </c>
      <c r="J29" s="75">
        <f t="shared" si="27"/>
        <v>18202100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122436900</v>
      </c>
      <c r="S29" s="57"/>
      <c r="T29" s="196"/>
      <c r="U29" s="199"/>
      <c r="V29" s="57"/>
      <c r="W29" s="87" t="s">
        <v>7</v>
      </c>
      <c r="X29" s="5">
        <f t="shared" ref="X29:AE29" si="28">X24</f>
        <v>4675.6000000000004</v>
      </c>
      <c r="Y29" s="5">
        <f t="shared" si="28"/>
        <v>6265.5</v>
      </c>
      <c r="Z29" s="5">
        <f t="shared" si="28"/>
        <v>60.9</v>
      </c>
      <c r="AA29" s="5">
        <f t="shared" si="28"/>
        <v>82.4</v>
      </c>
      <c r="AB29" s="5">
        <f t="shared" si="28"/>
        <v>4902.3999999999996</v>
      </c>
      <c r="AC29" s="5">
        <f t="shared" si="28"/>
        <v>6563.6</v>
      </c>
      <c r="AD29" s="5">
        <f t="shared" si="28"/>
        <v>106.6</v>
      </c>
      <c r="AE29" s="81">
        <f t="shared" si="28"/>
        <v>15.4</v>
      </c>
      <c r="AF29" s="7"/>
      <c r="AG29" s="87" t="s">
        <v>26</v>
      </c>
      <c r="AH29" s="6">
        <f>(AH28*10.74)</f>
        <v>32.22</v>
      </c>
      <c r="AI29" s="6">
        <f>(AI28*2.2)</f>
        <v>17.875</v>
      </c>
      <c r="AJ29" s="6">
        <f>(AJ28*0.25)</f>
        <v>0.6</v>
      </c>
      <c r="AK29" s="162">
        <f>AK28+AL28</f>
        <v>18</v>
      </c>
      <c r="AL29" s="163"/>
      <c r="AM29" s="10"/>
      <c r="AN29" s="22" t="s">
        <v>41</v>
      </c>
      <c r="AO29" s="23">
        <v>16</v>
      </c>
      <c r="AP29" s="24">
        <v>7.9</v>
      </c>
      <c r="AQ29" s="7"/>
      <c r="AR29" s="33" t="s">
        <v>36</v>
      </c>
      <c r="AS29" s="12">
        <v>0.27200000000000002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675601000</v>
      </c>
      <c r="AY29" s="111">
        <f t="shared" si="29"/>
        <v>520023400</v>
      </c>
      <c r="AZ29" s="114">
        <f t="shared" si="29"/>
        <v>181117000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84"/>
      <c r="B30" s="66" t="s">
        <v>3</v>
      </c>
      <c r="C30" s="76">
        <f t="shared" ref="C30:J30" si="30">C28-C29</f>
        <v>1330000</v>
      </c>
      <c r="D30" s="76">
        <f t="shared" si="30"/>
        <v>9000</v>
      </c>
      <c r="E30" s="76">
        <f t="shared" si="30"/>
        <v>32000</v>
      </c>
      <c r="F30" s="77">
        <f t="shared" si="30"/>
        <v>8100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1212000</v>
      </c>
      <c r="S30" s="58"/>
      <c r="T30" s="197"/>
      <c r="U30" s="200"/>
      <c r="V30" s="58"/>
      <c r="W30" s="45" t="s">
        <v>3</v>
      </c>
      <c r="X30" s="46">
        <f>X28-X29</f>
        <v>16.5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9.9999999999994316E-2</v>
      </c>
      <c r="AB30" s="46">
        <f t="shared" si="31"/>
        <v>16.700000000000728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2.9047438740736733</v>
      </c>
      <c r="AI30" s="86">
        <f>(AI29)/((K28/1000000)*8.34)</f>
        <v>1.6114927606786751</v>
      </c>
      <c r="AJ30" s="86">
        <f>(AJ29)/((K28/1000000)*8.34)</f>
        <v>5.4092064694109369E-2</v>
      </c>
      <c r="AK30" s="164">
        <f>(AK29)/((K28/1000000)*8.34)</f>
        <v>1.6227619408232812</v>
      </c>
      <c r="AL30" s="165"/>
      <c r="AM30" s="10"/>
      <c r="AN30" s="1"/>
      <c r="AO30" s="1"/>
      <c r="AP30" s="1"/>
      <c r="AQ30" s="7"/>
      <c r="AR30" s="89" t="s">
        <v>55</v>
      </c>
      <c r="AS30" s="79">
        <v>0.83</v>
      </c>
      <c r="AT30" s="90" t="s">
        <v>54</v>
      </c>
      <c r="AU30" s="35">
        <v>3.5000000000000003E-2</v>
      </c>
      <c r="AV30" s="1"/>
      <c r="AW30" s="110" t="s">
        <v>3</v>
      </c>
      <c r="AX30" s="115">
        <f>AX28-AX29</f>
        <v>1452000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82">
        <v>8</v>
      </c>
      <c r="B32" s="67" t="s">
        <v>45</v>
      </c>
      <c r="C32" s="72">
        <v>354865000</v>
      </c>
      <c r="D32" s="37">
        <v>3117310</v>
      </c>
      <c r="E32" s="37">
        <v>7840900</v>
      </c>
      <c r="F32" s="39">
        <v>12777200</v>
      </c>
      <c r="G32" s="72">
        <v>467725000</v>
      </c>
      <c r="H32" s="37">
        <v>4158290</v>
      </c>
      <c r="I32" s="37">
        <v>11524800</v>
      </c>
      <c r="J32" s="39">
        <v>18202100</v>
      </c>
      <c r="K32" s="185">
        <f>C34+G34</f>
        <v>1045000</v>
      </c>
      <c r="L32" s="186"/>
      <c r="M32" s="191">
        <f>D34+E34+F34+H34+I34+J34</f>
        <v>74000</v>
      </c>
      <c r="N32" s="186"/>
      <c r="O32" s="192">
        <f>M32+K32</f>
        <v>1119000</v>
      </c>
      <c r="P32" s="192"/>
      <c r="Q32" s="42" t="s">
        <v>6</v>
      </c>
      <c r="R32" s="39">
        <v>124749800</v>
      </c>
      <c r="S32" s="57"/>
      <c r="T32" s="195">
        <v>0</v>
      </c>
      <c r="U32" s="198">
        <v>0.87</v>
      </c>
      <c r="V32" s="57"/>
      <c r="W32" s="85" t="s">
        <v>6</v>
      </c>
      <c r="X32" s="44">
        <v>4705.1000000000004</v>
      </c>
      <c r="Y32" s="44">
        <v>6265.5</v>
      </c>
      <c r="Z32" s="44">
        <v>60.9</v>
      </c>
      <c r="AA32" s="44">
        <v>82.6</v>
      </c>
      <c r="AB32" s="44">
        <v>4932.7</v>
      </c>
      <c r="AC32" s="44">
        <v>6563.6</v>
      </c>
      <c r="AD32" s="44">
        <v>106.7</v>
      </c>
      <c r="AE32" s="82">
        <v>15.4</v>
      </c>
      <c r="AF32" s="7"/>
      <c r="AG32" s="85" t="s">
        <v>29</v>
      </c>
      <c r="AH32" s="15">
        <v>2.375</v>
      </c>
      <c r="AI32" s="15">
        <v>6.75</v>
      </c>
      <c r="AJ32" s="15">
        <v>1.75</v>
      </c>
      <c r="AK32" s="15">
        <v>14</v>
      </c>
      <c r="AL32" s="16">
        <v>0</v>
      </c>
      <c r="AM32" s="62"/>
      <c r="AN32" s="64" t="s">
        <v>40</v>
      </c>
      <c r="AO32" s="20">
        <v>16.2</v>
      </c>
      <c r="AP32" s="21">
        <v>7.98</v>
      </c>
      <c r="AQ32" s="7"/>
      <c r="AR32" s="31" t="s">
        <v>37</v>
      </c>
      <c r="AS32" s="52">
        <v>5.3999999999999999E-2</v>
      </c>
      <c r="AT32" s="32" t="s">
        <v>38</v>
      </c>
      <c r="AU32" s="53" t="s">
        <v>75</v>
      </c>
      <c r="AV32" s="1"/>
      <c r="AW32" s="117" t="s">
        <v>45</v>
      </c>
      <c r="AX32" s="112">
        <v>678227000</v>
      </c>
      <c r="AY32" s="112">
        <v>520023400</v>
      </c>
      <c r="AZ32" s="113">
        <v>181153000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83"/>
      <c r="B33" s="68" t="s">
        <v>44</v>
      </c>
      <c r="C33" s="73">
        <f t="shared" ref="C33:J33" si="32">C28</f>
        <v>353820000</v>
      </c>
      <c r="D33" s="74">
        <f t="shared" si="32"/>
        <v>3107310</v>
      </c>
      <c r="E33" s="74">
        <f t="shared" si="32"/>
        <v>7807900</v>
      </c>
      <c r="F33" s="75">
        <f t="shared" si="32"/>
        <v>12746200</v>
      </c>
      <c r="G33" s="73">
        <f t="shared" si="32"/>
        <v>467725000</v>
      </c>
      <c r="H33" s="74">
        <f t="shared" si="32"/>
        <v>4158290</v>
      </c>
      <c r="I33" s="74">
        <f t="shared" si="32"/>
        <v>11524800</v>
      </c>
      <c r="J33" s="75">
        <f t="shared" si="32"/>
        <v>18202100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123648900</v>
      </c>
      <c r="S33" s="57"/>
      <c r="T33" s="196"/>
      <c r="U33" s="199"/>
      <c r="V33" s="57"/>
      <c r="W33" s="87" t="s">
        <v>7</v>
      </c>
      <c r="X33" s="5">
        <f t="shared" ref="X33:AE33" si="33">X28</f>
        <v>4692.1000000000004</v>
      </c>
      <c r="Y33" s="5">
        <f t="shared" si="33"/>
        <v>6265.5</v>
      </c>
      <c r="Z33" s="5">
        <f t="shared" si="33"/>
        <v>60.9</v>
      </c>
      <c r="AA33" s="5">
        <f t="shared" si="33"/>
        <v>82.5</v>
      </c>
      <c r="AB33" s="5">
        <f t="shared" si="33"/>
        <v>4919.1000000000004</v>
      </c>
      <c r="AC33" s="5">
        <f t="shared" si="33"/>
        <v>6563.6</v>
      </c>
      <c r="AD33" s="5">
        <f t="shared" si="33"/>
        <v>106.6</v>
      </c>
      <c r="AE33" s="81">
        <f t="shared" si="33"/>
        <v>15.4</v>
      </c>
      <c r="AF33" s="7"/>
      <c r="AG33" s="87" t="s">
        <v>26</v>
      </c>
      <c r="AH33" s="6">
        <f>(AH32*10.74)</f>
        <v>25.5075</v>
      </c>
      <c r="AI33" s="6">
        <f>(AI32*2.2)</f>
        <v>14.850000000000001</v>
      </c>
      <c r="AJ33" s="6">
        <f>(AJ32*0.25)</f>
        <v>0.4375</v>
      </c>
      <c r="AK33" s="162">
        <f>AK32+AL32</f>
        <v>14</v>
      </c>
      <c r="AL33" s="163"/>
      <c r="AM33" s="10"/>
      <c r="AN33" s="22" t="s">
        <v>41</v>
      </c>
      <c r="AO33" s="23">
        <v>16.600000000000001</v>
      </c>
      <c r="AP33" s="24">
        <v>8.01</v>
      </c>
      <c r="AQ33" s="7"/>
      <c r="AR33" s="33" t="s">
        <v>36</v>
      </c>
      <c r="AS33" s="12">
        <v>0.26200000000000001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677053000</v>
      </c>
      <c r="AY33" s="111">
        <f t="shared" si="34"/>
        <v>520023400</v>
      </c>
      <c r="AZ33" s="114">
        <f t="shared" si="34"/>
        <v>181117000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84"/>
      <c r="B34" s="66" t="s">
        <v>3</v>
      </c>
      <c r="C34" s="76">
        <f t="shared" ref="C34:J34" si="35">C32-C33</f>
        <v>1045000</v>
      </c>
      <c r="D34" s="76">
        <f t="shared" si="35"/>
        <v>10000</v>
      </c>
      <c r="E34" s="76">
        <f t="shared" si="35"/>
        <v>33000</v>
      </c>
      <c r="F34" s="77">
        <f t="shared" si="35"/>
        <v>31000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1100900</v>
      </c>
      <c r="S34" s="58"/>
      <c r="T34" s="197"/>
      <c r="U34" s="200"/>
      <c r="V34" s="58"/>
      <c r="W34" s="45" t="s">
        <v>3</v>
      </c>
      <c r="X34" s="46">
        <f>X32-X33</f>
        <v>13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9.9999999999994316E-2</v>
      </c>
      <c r="AB34" s="46">
        <f t="shared" si="36"/>
        <v>13.599999999999454</v>
      </c>
      <c r="AC34" s="46">
        <f t="shared" si="36"/>
        <v>0</v>
      </c>
      <c r="AD34" s="46">
        <f t="shared" si="36"/>
        <v>0.10000000000000853</v>
      </c>
      <c r="AE34" s="83">
        <f t="shared" si="36"/>
        <v>0</v>
      </c>
      <c r="AF34" s="7"/>
      <c r="AG34" s="88" t="s">
        <v>28</v>
      </c>
      <c r="AH34" s="86">
        <f>(AH33)/((K32/1000000)*8.34)</f>
        <v>2.9267495094833227</v>
      </c>
      <c r="AI34" s="86">
        <f>(AI33)/((K32/1000000)*8.34)</f>
        <v>1.7039000378644455</v>
      </c>
      <c r="AJ34" s="86">
        <f>(AJ33)/((K32/1000000)*8.34)</f>
        <v>5.0199075189609081E-2</v>
      </c>
      <c r="AK34" s="164">
        <f>(AK33)/((K32/1000000)*8.34)</f>
        <v>1.6063704060674906</v>
      </c>
      <c r="AL34" s="165"/>
      <c r="AM34" s="10"/>
      <c r="AN34" s="1"/>
      <c r="AO34" s="1"/>
      <c r="AP34" s="1"/>
      <c r="AQ34" s="7"/>
      <c r="AR34" s="89" t="s">
        <v>55</v>
      </c>
      <c r="AS34" s="79">
        <v>0.8</v>
      </c>
      <c r="AT34" s="90" t="s">
        <v>54</v>
      </c>
      <c r="AU34" s="35">
        <v>2.5999999999999999E-2</v>
      </c>
      <c r="AV34" s="1"/>
      <c r="AW34" s="110" t="s">
        <v>3</v>
      </c>
      <c r="AX34" s="115">
        <f>AX32-AX33</f>
        <v>1174000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82">
        <v>9</v>
      </c>
      <c r="B36" s="67" t="s">
        <v>45</v>
      </c>
      <c r="C36" s="72">
        <v>355766000</v>
      </c>
      <c r="D36" s="37">
        <v>3126310</v>
      </c>
      <c r="E36" s="37">
        <v>7871890</v>
      </c>
      <c r="F36" s="39">
        <v>12808200</v>
      </c>
      <c r="G36" s="72">
        <v>467725000</v>
      </c>
      <c r="H36" s="37">
        <v>4158290</v>
      </c>
      <c r="I36" s="37">
        <v>11524800</v>
      </c>
      <c r="J36" s="39">
        <v>18202100</v>
      </c>
      <c r="K36" s="185">
        <f>C38+G38</f>
        <v>901000</v>
      </c>
      <c r="L36" s="186"/>
      <c r="M36" s="191">
        <f>D38+E38+F38+H38+I38+J38</f>
        <v>70990</v>
      </c>
      <c r="N36" s="186"/>
      <c r="O36" s="192">
        <f>M36+K36</f>
        <v>971990</v>
      </c>
      <c r="P36" s="192"/>
      <c r="Q36" s="42" t="s">
        <v>6</v>
      </c>
      <c r="R36" s="39">
        <v>125849500</v>
      </c>
      <c r="S36" s="57"/>
      <c r="T36" s="195">
        <v>0</v>
      </c>
      <c r="U36" s="198">
        <v>0.9</v>
      </c>
      <c r="V36" s="57"/>
      <c r="W36" s="85" t="s">
        <v>6</v>
      </c>
      <c r="X36" s="44">
        <v>4716.3</v>
      </c>
      <c r="Y36" s="44">
        <v>6265.5</v>
      </c>
      <c r="Z36" s="44">
        <v>60.9</v>
      </c>
      <c r="AA36" s="44">
        <v>82.7</v>
      </c>
      <c r="AB36" s="44">
        <v>4944.3999999999996</v>
      </c>
      <c r="AC36" s="44">
        <v>6563.6</v>
      </c>
      <c r="AD36" s="44">
        <v>106.9</v>
      </c>
      <c r="AE36" s="82">
        <v>15.5</v>
      </c>
      <c r="AF36" s="7"/>
      <c r="AG36" s="85" t="s">
        <v>29</v>
      </c>
      <c r="AH36" s="15">
        <v>3.125</v>
      </c>
      <c r="AI36" s="15">
        <v>6.75</v>
      </c>
      <c r="AJ36" s="15">
        <v>1.875</v>
      </c>
      <c r="AK36" s="15">
        <v>16</v>
      </c>
      <c r="AL36" s="16">
        <v>0</v>
      </c>
      <c r="AM36" s="62"/>
      <c r="AN36" s="64" t="s">
        <v>40</v>
      </c>
      <c r="AO36" s="20">
        <v>15.8</v>
      </c>
      <c r="AP36" s="21">
        <v>7.98</v>
      </c>
      <c r="AQ36" s="7"/>
      <c r="AR36" s="31" t="s">
        <v>37</v>
      </c>
      <c r="AS36" s="52">
        <v>5.5E-2</v>
      </c>
      <c r="AT36" s="32" t="s">
        <v>38</v>
      </c>
      <c r="AU36" s="53" t="s">
        <v>75</v>
      </c>
      <c r="AV36" s="1"/>
      <c r="AW36" s="117" t="s">
        <v>45</v>
      </c>
      <c r="AX36" s="112">
        <v>679235000</v>
      </c>
      <c r="AY36" s="112">
        <v>520023400</v>
      </c>
      <c r="AZ36" s="113">
        <v>181188000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83"/>
      <c r="B37" s="68" t="s">
        <v>44</v>
      </c>
      <c r="C37" s="73">
        <f t="shared" ref="C37:J37" si="37">C32</f>
        <v>354865000</v>
      </c>
      <c r="D37" s="74">
        <f t="shared" si="37"/>
        <v>3117310</v>
      </c>
      <c r="E37" s="74">
        <f t="shared" si="37"/>
        <v>7840900</v>
      </c>
      <c r="F37" s="75">
        <f t="shared" si="37"/>
        <v>12777200</v>
      </c>
      <c r="G37" s="73">
        <f t="shared" si="37"/>
        <v>467725000</v>
      </c>
      <c r="H37" s="74">
        <f t="shared" si="37"/>
        <v>4158290</v>
      </c>
      <c r="I37" s="74">
        <f t="shared" si="37"/>
        <v>11524800</v>
      </c>
      <c r="J37" s="75">
        <f t="shared" si="37"/>
        <v>18202100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124749800</v>
      </c>
      <c r="S37" s="57"/>
      <c r="T37" s="196"/>
      <c r="U37" s="199"/>
      <c r="V37" s="57"/>
      <c r="W37" s="87" t="s">
        <v>7</v>
      </c>
      <c r="X37" s="5">
        <f t="shared" ref="X37:AE37" si="38">X32</f>
        <v>4705.1000000000004</v>
      </c>
      <c r="Y37" s="5">
        <f t="shared" si="38"/>
        <v>6265.5</v>
      </c>
      <c r="Z37" s="5">
        <f t="shared" si="38"/>
        <v>60.9</v>
      </c>
      <c r="AA37" s="5">
        <f t="shared" si="38"/>
        <v>82.6</v>
      </c>
      <c r="AB37" s="5">
        <f t="shared" si="38"/>
        <v>4932.7</v>
      </c>
      <c r="AC37" s="5">
        <f t="shared" si="38"/>
        <v>6563.6</v>
      </c>
      <c r="AD37" s="5">
        <f t="shared" si="38"/>
        <v>106.7</v>
      </c>
      <c r="AE37" s="81">
        <f t="shared" si="38"/>
        <v>15.4</v>
      </c>
      <c r="AF37" s="7"/>
      <c r="AG37" s="87" t="s">
        <v>26</v>
      </c>
      <c r="AH37" s="6">
        <f>(AH36*10.74)</f>
        <v>33.5625</v>
      </c>
      <c r="AI37" s="6">
        <f>(AI36*2.2)</f>
        <v>14.850000000000001</v>
      </c>
      <c r="AJ37" s="6">
        <f>(AJ36*0.25)</f>
        <v>0.46875</v>
      </c>
      <c r="AK37" s="162">
        <f>AK36+AL36</f>
        <v>16</v>
      </c>
      <c r="AL37" s="163"/>
      <c r="AM37" s="10"/>
      <c r="AN37" s="22" t="s">
        <v>41</v>
      </c>
      <c r="AO37" s="23">
        <v>16.5</v>
      </c>
      <c r="AP37" s="24">
        <v>8</v>
      </c>
      <c r="AQ37" s="7"/>
      <c r="AR37" s="33" t="s">
        <v>36</v>
      </c>
      <c r="AS37" s="12">
        <v>0.29299999999999998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678227000</v>
      </c>
      <c r="AY37" s="111">
        <f t="shared" si="39"/>
        <v>520023400</v>
      </c>
      <c r="AZ37" s="114">
        <f t="shared" si="39"/>
        <v>181153000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84"/>
      <c r="B38" s="66" t="s">
        <v>3</v>
      </c>
      <c r="C38" s="76">
        <f t="shared" ref="C38:J38" si="40">C36-C37</f>
        <v>901000</v>
      </c>
      <c r="D38" s="76">
        <f t="shared" si="40"/>
        <v>9000</v>
      </c>
      <c r="E38" s="76">
        <f t="shared" si="40"/>
        <v>30990</v>
      </c>
      <c r="F38" s="77">
        <f t="shared" si="40"/>
        <v>31000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1099700</v>
      </c>
      <c r="S38" s="58"/>
      <c r="T38" s="197"/>
      <c r="U38" s="200"/>
      <c r="V38" s="58"/>
      <c r="W38" s="45" t="s">
        <v>3</v>
      </c>
      <c r="X38" s="46">
        <f t="shared" ref="X38:AE38" si="41">X36-X37</f>
        <v>11.199999999999818</v>
      </c>
      <c r="Y38" s="46">
        <f t="shared" si="41"/>
        <v>0</v>
      </c>
      <c r="Z38" s="46">
        <f t="shared" si="41"/>
        <v>0</v>
      </c>
      <c r="AA38" s="46">
        <f t="shared" si="41"/>
        <v>0.10000000000000853</v>
      </c>
      <c r="AB38" s="46">
        <f t="shared" si="41"/>
        <v>11.699999999999818</v>
      </c>
      <c r="AC38" s="46">
        <f t="shared" si="41"/>
        <v>0</v>
      </c>
      <c r="AD38" s="46">
        <f t="shared" si="41"/>
        <v>0.20000000000000284</v>
      </c>
      <c r="AE38" s="83">
        <f t="shared" si="41"/>
        <v>9.9999999999999645E-2</v>
      </c>
      <c r="AF38" s="7"/>
      <c r="AG38" s="88" t="s">
        <v>28</v>
      </c>
      <c r="AH38" s="86">
        <f>(AH37)/((K36/1000000)*8.34)</f>
        <v>4.4664601282348153</v>
      </c>
      <c r="AI38" s="86">
        <f>(AI37)/((K36/1000000)*8.34)</f>
        <v>1.976221464559762</v>
      </c>
      <c r="AJ38" s="86">
        <f>(AJ37)/((K36/1000000)*8.34)</f>
        <v>6.2380728047972275E-2</v>
      </c>
      <c r="AK38" s="164">
        <f>(AK37)/((K36/1000000)*8.34)</f>
        <v>2.1292621840374539</v>
      </c>
      <c r="AL38" s="165"/>
      <c r="AM38" s="10"/>
      <c r="AN38" s="1"/>
      <c r="AO38" s="1"/>
      <c r="AP38" s="1"/>
      <c r="AQ38" s="7"/>
      <c r="AR38" s="89" t="s">
        <v>55</v>
      </c>
      <c r="AS38" s="79">
        <v>0.79</v>
      </c>
      <c r="AT38" s="90" t="s">
        <v>54</v>
      </c>
      <c r="AU38" s="35">
        <v>2.5999999999999999E-2</v>
      </c>
      <c r="AV38" s="1"/>
      <c r="AW38" s="110" t="s">
        <v>3</v>
      </c>
      <c r="AX38" s="115">
        <f>AX36-AX37</f>
        <v>1008000</v>
      </c>
      <c r="AY38" s="115">
        <f>AY36-AY37</f>
        <v>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82">
        <v>10</v>
      </c>
      <c r="B40" s="67" t="s">
        <v>45</v>
      </c>
      <c r="C40" s="72">
        <v>355766000</v>
      </c>
      <c r="D40" s="37">
        <v>3126310</v>
      </c>
      <c r="E40" s="37">
        <v>7871890</v>
      </c>
      <c r="F40" s="39">
        <v>12808200</v>
      </c>
      <c r="G40" s="72">
        <v>468850000</v>
      </c>
      <c r="H40" s="37">
        <v>4167290</v>
      </c>
      <c r="I40" s="37">
        <v>11555900</v>
      </c>
      <c r="J40" s="39">
        <v>18243100</v>
      </c>
      <c r="K40" s="185">
        <f>C42+G42</f>
        <v>1125000</v>
      </c>
      <c r="L40" s="186"/>
      <c r="M40" s="191">
        <f>D42+E42+F42+H42+I42+J42</f>
        <v>81100</v>
      </c>
      <c r="N40" s="186"/>
      <c r="O40" s="192">
        <f>M40+K40</f>
        <v>1206100</v>
      </c>
      <c r="P40" s="192"/>
      <c r="Q40" s="42" t="s">
        <v>6</v>
      </c>
      <c r="R40" s="39">
        <v>127013700</v>
      </c>
      <c r="S40" s="57"/>
      <c r="T40" s="195">
        <v>0</v>
      </c>
      <c r="U40" s="198">
        <v>0.86</v>
      </c>
      <c r="V40" s="57"/>
      <c r="W40" s="85" t="s">
        <v>6</v>
      </c>
      <c r="X40" s="44">
        <v>4716.3</v>
      </c>
      <c r="Y40" s="44">
        <v>6279.6</v>
      </c>
      <c r="Z40" s="44">
        <v>61.1</v>
      </c>
      <c r="AA40" s="44">
        <v>82.7</v>
      </c>
      <c r="AB40" s="44">
        <v>4944.3999999999996</v>
      </c>
      <c r="AC40" s="44">
        <v>6578.3</v>
      </c>
      <c r="AD40" s="44">
        <v>107.1</v>
      </c>
      <c r="AE40" s="82">
        <v>15.5</v>
      </c>
      <c r="AF40" s="7"/>
      <c r="AG40" s="85" t="s">
        <v>29</v>
      </c>
      <c r="AH40" s="15">
        <v>2</v>
      </c>
      <c r="AI40" s="15">
        <v>5</v>
      </c>
      <c r="AJ40" s="15">
        <v>1.375</v>
      </c>
      <c r="AK40" s="15">
        <v>0</v>
      </c>
      <c r="AL40" s="16">
        <v>10</v>
      </c>
      <c r="AM40" s="62"/>
      <c r="AN40" s="64" t="s">
        <v>40</v>
      </c>
      <c r="AO40" s="20">
        <v>15.1</v>
      </c>
      <c r="AP40" s="21">
        <v>7.67</v>
      </c>
      <c r="AQ40" s="7"/>
      <c r="AR40" s="31" t="s">
        <v>37</v>
      </c>
      <c r="AS40" s="52">
        <v>6.0999999999999999E-2</v>
      </c>
      <c r="AT40" s="32" t="s">
        <v>38</v>
      </c>
      <c r="AU40" s="53" t="s">
        <v>75</v>
      </c>
      <c r="AV40" s="1"/>
      <c r="AW40" s="117" t="s">
        <v>45</v>
      </c>
      <c r="AX40" s="112">
        <v>679235000</v>
      </c>
      <c r="AY40" s="112">
        <v>521266200</v>
      </c>
      <c r="AZ40" s="113">
        <v>181223000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83"/>
      <c r="B41" s="68" t="s">
        <v>44</v>
      </c>
      <c r="C41" s="73">
        <f t="shared" ref="C41:J41" si="42">C36</f>
        <v>355766000</v>
      </c>
      <c r="D41" s="74">
        <f t="shared" si="42"/>
        <v>3126310</v>
      </c>
      <c r="E41" s="74">
        <f t="shared" si="42"/>
        <v>7871890</v>
      </c>
      <c r="F41" s="75">
        <f t="shared" si="42"/>
        <v>12808200</v>
      </c>
      <c r="G41" s="73">
        <f t="shared" si="42"/>
        <v>467725000</v>
      </c>
      <c r="H41" s="74">
        <f t="shared" si="42"/>
        <v>4158290</v>
      </c>
      <c r="I41" s="74">
        <f t="shared" si="42"/>
        <v>11524800</v>
      </c>
      <c r="J41" s="75">
        <f t="shared" si="42"/>
        <v>18202100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125849500</v>
      </c>
      <c r="S41" s="57"/>
      <c r="T41" s="196"/>
      <c r="U41" s="199"/>
      <c r="V41" s="57"/>
      <c r="W41" s="87" t="s">
        <v>7</v>
      </c>
      <c r="X41" s="5">
        <f t="shared" ref="X41:AE41" si="43">X36</f>
        <v>4716.3</v>
      </c>
      <c r="Y41" s="5">
        <f t="shared" si="43"/>
        <v>6265.5</v>
      </c>
      <c r="Z41" s="5">
        <f t="shared" si="43"/>
        <v>60.9</v>
      </c>
      <c r="AA41" s="5">
        <f t="shared" si="43"/>
        <v>82.7</v>
      </c>
      <c r="AB41" s="5">
        <f t="shared" si="43"/>
        <v>4944.3999999999996</v>
      </c>
      <c r="AC41" s="5">
        <f t="shared" si="43"/>
        <v>6563.6</v>
      </c>
      <c r="AD41" s="5">
        <f t="shared" si="43"/>
        <v>106.9</v>
      </c>
      <c r="AE41" s="81">
        <f t="shared" si="43"/>
        <v>15.5</v>
      </c>
      <c r="AF41" s="7"/>
      <c r="AG41" s="87" t="s">
        <v>26</v>
      </c>
      <c r="AH41" s="6">
        <f>(AH40*10.74)</f>
        <v>21.48</v>
      </c>
      <c r="AI41" s="6">
        <f>(AI40*2.2)</f>
        <v>11</v>
      </c>
      <c r="AJ41" s="6">
        <f>(AJ40*0.25)</f>
        <v>0.34375</v>
      </c>
      <c r="AK41" s="162">
        <f>AK40+AL40</f>
        <v>10</v>
      </c>
      <c r="AL41" s="163"/>
      <c r="AM41" s="10"/>
      <c r="AN41" s="22" t="s">
        <v>41</v>
      </c>
      <c r="AO41" s="23">
        <v>15.8</v>
      </c>
      <c r="AP41" s="24">
        <v>8.0399999999999991</v>
      </c>
      <c r="AQ41" s="7"/>
      <c r="AR41" s="33" t="s">
        <v>36</v>
      </c>
      <c r="AS41" s="12">
        <v>0.36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679235000</v>
      </c>
      <c r="AY41" s="111">
        <f t="shared" si="44"/>
        <v>520023400</v>
      </c>
      <c r="AZ41" s="114">
        <f t="shared" si="44"/>
        <v>181188000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84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1125000</v>
      </c>
      <c r="H42" s="76">
        <f t="shared" si="45"/>
        <v>9000</v>
      </c>
      <c r="I42" s="76">
        <f t="shared" si="45"/>
        <v>31100</v>
      </c>
      <c r="J42" s="77">
        <f t="shared" si="45"/>
        <v>41000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1164200</v>
      </c>
      <c r="S42" s="58"/>
      <c r="T42" s="197"/>
      <c r="U42" s="200"/>
      <c r="V42" s="58"/>
      <c r="W42" s="45" t="s">
        <v>3</v>
      </c>
      <c r="X42" s="46">
        <f t="shared" ref="X42:AE42" si="46">X40-X41</f>
        <v>0</v>
      </c>
      <c r="Y42" s="46">
        <f t="shared" si="46"/>
        <v>14.100000000000364</v>
      </c>
      <c r="Z42" s="46">
        <f t="shared" si="46"/>
        <v>0.20000000000000284</v>
      </c>
      <c r="AA42" s="46">
        <f t="shared" si="46"/>
        <v>0</v>
      </c>
      <c r="AB42" s="46">
        <f t="shared" si="46"/>
        <v>0</v>
      </c>
      <c r="AC42" s="46">
        <f t="shared" si="46"/>
        <v>14.699999999999818</v>
      </c>
      <c r="AD42" s="46">
        <f t="shared" si="46"/>
        <v>0.19999999999998863</v>
      </c>
      <c r="AE42" s="83">
        <f t="shared" si="46"/>
        <v>0</v>
      </c>
      <c r="AF42" s="7"/>
      <c r="AG42" s="88" t="s">
        <v>28</v>
      </c>
      <c r="AH42" s="86">
        <f>(AH41)/((K40/1000000)*8.34)</f>
        <v>2.2893685051958435</v>
      </c>
      <c r="AI42" s="86">
        <f>(AI41)/((K40/1000000)*8.34)</f>
        <v>1.1723954169997335</v>
      </c>
      <c r="AJ42" s="86">
        <f>(AJ41)/((K40/1000000)*8.34)</f>
        <v>3.6637356781241671E-2</v>
      </c>
      <c r="AK42" s="164">
        <f>(AK41)/((K40/1000000)*8.34)</f>
        <v>1.0658140154543032</v>
      </c>
      <c r="AL42" s="165"/>
      <c r="AM42" s="10"/>
      <c r="AN42" s="1"/>
      <c r="AO42" s="1"/>
      <c r="AP42" s="1"/>
      <c r="AQ42" s="7"/>
      <c r="AR42" s="89" t="s">
        <v>55</v>
      </c>
      <c r="AS42" s="79">
        <v>0.85</v>
      </c>
      <c r="AT42" s="90" t="s">
        <v>54</v>
      </c>
      <c r="AU42" s="35">
        <v>2.8000000000000001E-2</v>
      </c>
      <c r="AV42" s="1"/>
      <c r="AW42" s="110" t="s">
        <v>3</v>
      </c>
      <c r="AX42" s="115">
        <f>AX40-AX41</f>
        <v>0</v>
      </c>
      <c r="AY42" s="115">
        <f>AY40-AY41</f>
        <v>1242800</v>
      </c>
      <c r="AZ42" s="116">
        <f>AZ40-AZ41</f>
        <v>35000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82">
        <v>11</v>
      </c>
      <c r="B44" s="67" t="s">
        <v>45</v>
      </c>
      <c r="C44" s="72">
        <v>355766000</v>
      </c>
      <c r="D44" s="37">
        <v>3126310</v>
      </c>
      <c r="E44" s="37">
        <v>7871890</v>
      </c>
      <c r="F44" s="39">
        <v>12808200</v>
      </c>
      <c r="G44" s="72">
        <v>469948800</v>
      </c>
      <c r="H44" s="37">
        <v>4177290</v>
      </c>
      <c r="I44" s="37">
        <v>11555900</v>
      </c>
      <c r="J44" s="39">
        <v>18251100</v>
      </c>
      <c r="K44" s="185">
        <f>C46+G46</f>
        <v>1098800</v>
      </c>
      <c r="L44" s="186"/>
      <c r="M44" s="191">
        <f>D46+E46+F46+H46+I46+J46</f>
        <v>18000</v>
      </c>
      <c r="N44" s="186"/>
      <c r="O44" s="192">
        <f>M44+K44</f>
        <v>1116800</v>
      </c>
      <c r="P44" s="192"/>
      <c r="Q44" s="42" t="s">
        <v>6</v>
      </c>
      <c r="R44" s="39">
        <v>128123500</v>
      </c>
      <c r="S44" s="57"/>
      <c r="T44" s="195">
        <v>0</v>
      </c>
      <c r="U44" s="198">
        <v>0.83</v>
      </c>
      <c r="V44" s="57"/>
      <c r="W44" s="85" t="s">
        <v>6</v>
      </c>
      <c r="X44" s="44">
        <v>4716.3</v>
      </c>
      <c r="Y44" s="44">
        <v>6293.2</v>
      </c>
      <c r="Z44" s="44">
        <v>61.2</v>
      </c>
      <c r="AA44" s="44">
        <v>82.7</v>
      </c>
      <c r="AB44" s="44">
        <v>4944.3999999999996</v>
      </c>
      <c r="AC44" s="44">
        <v>6592.1</v>
      </c>
      <c r="AD44" s="44">
        <v>107.1</v>
      </c>
      <c r="AE44" s="82">
        <v>15.5</v>
      </c>
      <c r="AF44" s="7"/>
      <c r="AG44" s="85" t="s">
        <v>29</v>
      </c>
      <c r="AH44" s="15">
        <v>2.75</v>
      </c>
      <c r="AI44" s="15">
        <v>6.5</v>
      </c>
      <c r="AJ44" s="15">
        <v>1.625</v>
      </c>
      <c r="AK44" s="15">
        <v>0</v>
      </c>
      <c r="AL44" s="16">
        <v>14</v>
      </c>
      <c r="AM44" s="62"/>
      <c r="AN44" s="64" t="s">
        <v>40</v>
      </c>
      <c r="AO44" s="20">
        <v>16.3</v>
      </c>
      <c r="AP44" s="21">
        <v>7.66</v>
      </c>
      <c r="AQ44" s="7"/>
      <c r="AR44" s="31" t="s">
        <v>37</v>
      </c>
      <c r="AS44" s="52" t="s">
        <v>75</v>
      </c>
      <c r="AT44" s="32" t="s">
        <v>38</v>
      </c>
      <c r="AU44" s="53">
        <v>4.1000000000000002E-2</v>
      </c>
      <c r="AV44" s="1"/>
      <c r="AW44" s="117" t="s">
        <v>45</v>
      </c>
      <c r="AX44" s="112">
        <v>679235000</v>
      </c>
      <c r="AY44" s="112">
        <v>522442600</v>
      </c>
      <c r="AZ44" s="113">
        <v>181223000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83"/>
      <c r="B45" s="68" t="s">
        <v>44</v>
      </c>
      <c r="C45" s="73">
        <f t="shared" ref="C45:J45" si="47">C40</f>
        <v>355766000</v>
      </c>
      <c r="D45" s="74">
        <f t="shared" si="47"/>
        <v>3126310</v>
      </c>
      <c r="E45" s="74">
        <f t="shared" si="47"/>
        <v>7871890</v>
      </c>
      <c r="F45" s="75">
        <f t="shared" si="47"/>
        <v>12808200</v>
      </c>
      <c r="G45" s="73">
        <f t="shared" si="47"/>
        <v>468850000</v>
      </c>
      <c r="H45" s="74">
        <f t="shared" si="47"/>
        <v>4167290</v>
      </c>
      <c r="I45" s="74">
        <f t="shared" si="47"/>
        <v>11555900</v>
      </c>
      <c r="J45" s="75">
        <f t="shared" si="47"/>
        <v>18243100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127013700</v>
      </c>
      <c r="S45" s="57"/>
      <c r="T45" s="196"/>
      <c r="U45" s="199"/>
      <c r="V45" s="57"/>
      <c r="W45" s="87" t="s">
        <v>7</v>
      </c>
      <c r="X45" s="5">
        <f t="shared" ref="X45:AE45" si="48">X40</f>
        <v>4716.3</v>
      </c>
      <c r="Y45" s="5">
        <f t="shared" si="48"/>
        <v>6279.6</v>
      </c>
      <c r="Z45" s="5">
        <f t="shared" si="48"/>
        <v>61.1</v>
      </c>
      <c r="AA45" s="5">
        <f t="shared" si="48"/>
        <v>82.7</v>
      </c>
      <c r="AB45" s="5">
        <f t="shared" si="48"/>
        <v>4944.3999999999996</v>
      </c>
      <c r="AC45" s="5">
        <f t="shared" si="48"/>
        <v>6578.3</v>
      </c>
      <c r="AD45" s="5">
        <f t="shared" si="48"/>
        <v>107.1</v>
      </c>
      <c r="AE45" s="81">
        <f t="shared" si="48"/>
        <v>15.5</v>
      </c>
      <c r="AF45" s="7"/>
      <c r="AG45" s="87" t="s">
        <v>26</v>
      </c>
      <c r="AH45" s="6">
        <f>(AH44*10.74)</f>
        <v>29.535</v>
      </c>
      <c r="AI45" s="6">
        <f>(AI44*2.2)</f>
        <v>14.3</v>
      </c>
      <c r="AJ45" s="6">
        <f>(AJ44*0.25)</f>
        <v>0.40625</v>
      </c>
      <c r="AK45" s="162">
        <f>AK44+AL44</f>
        <v>14</v>
      </c>
      <c r="AL45" s="163"/>
      <c r="AM45" s="10"/>
      <c r="AN45" s="22" t="s">
        <v>41</v>
      </c>
      <c r="AO45" s="23">
        <v>16.600000000000001</v>
      </c>
      <c r="AP45" s="24">
        <v>8.0299999999999994</v>
      </c>
      <c r="AQ45" s="7"/>
      <c r="AR45" s="33" t="s">
        <v>36</v>
      </c>
      <c r="AS45" s="12" t="s">
        <v>75</v>
      </c>
      <c r="AT45" s="2" t="s">
        <v>39</v>
      </c>
      <c r="AU45" s="36">
        <v>0.307</v>
      </c>
      <c r="AV45" s="1"/>
      <c r="AW45" s="118" t="s">
        <v>71</v>
      </c>
      <c r="AX45" s="111">
        <f t="shared" ref="AX45:AZ45" si="49">AX40</f>
        <v>679235000</v>
      </c>
      <c r="AY45" s="111">
        <f t="shared" si="49"/>
        <v>521266200</v>
      </c>
      <c r="AZ45" s="114">
        <f t="shared" si="49"/>
        <v>181223000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84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1098800</v>
      </c>
      <c r="H46" s="76">
        <f t="shared" si="50"/>
        <v>10000</v>
      </c>
      <c r="I46" s="76">
        <f t="shared" si="50"/>
        <v>0</v>
      </c>
      <c r="J46" s="77">
        <f t="shared" si="50"/>
        <v>8000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1109800</v>
      </c>
      <c r="S46" s="58"/>
      <c r="T46" s="197"/>
      <c r="U46" s="200"/>
      <c r="V46" s="58"/>
      <c r="W46" s="45" t="s">
        <v>3</v>
      </c>
      <c r="X46" s="46">
        <f>X44-X45</f>
        <v>0</v>
      </c>
      <c r="Y46" s="46">
        <f t="shared" ref="Y46:AE46" si="51">Y44-Y45</f>
        <v>13.599999999999454</v>
      </c>
      <c r="Z46" s="46">
        <f t="shared" si="51"/>
        <v>0.10000000000000142</v>
      </c>
      <c r="AA46" s="46">
        <f t="shared" si="51"/>
        <v>0</v>
      </c>
      <c r="AB46" s="46">
        <f t="shared" si="51"/>
        <v>0</v>
      </c>
      <c r="AC46" s="46">
        <f t="shared" si="51"/>
        <v>13.800000000000182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3.2229403954084637</v>
      </c>
      <c r="AI46" s="86">
        <f>(AI45)/((K44/1000000)*8.34)</f>
        <v>1.5604553124882694</v>
      </c>
      <c r="AJ46" s="86">
        <f>(AJ45)/((K44/1000000)*8.34)</f>
        <v>4.4331116832053104E-2</v>
      </c>
      <c r="AK46" s="164">
        <f>(AK45)/((K44/1000000)*8.34)</f>
        <v>1.527718487750753</v>
      </c>
      <c r="AL46" s="165"/>
      <c r="AM46" s="10"/>
      <c r="AN46" s="1"/>
      <c r="AO46" s="1"/>
      <c r="AP46" s="1"/>
      <c r="AQ46" s="7"/>
      <c r="AR46" s="89" t="s">
        <v>55</v>
      </c>
      <c r="AS46" s="79">
        <v>1.17</v>
      </c>
      <c r="AT46" s="90" t="s">
        <v>54</v>
      </c>
      <c r="AU46" s="35">
        <v>2.9000000000000001E-2</v>
      </c>
      <c r="AV46" s="1"/>
      <c r="AW46" s="110" t="s">
        <v>3</v>
      </c>
      <c r="AX46" s="115">
        <f>AX44-AX45</f>
        <v>0</v>
      </c>
      <c r="AY46" s="115">
        <f>AY44-AY45</f>
        <v>1176400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82">
        <v>12</v>
      </c>
      <c r="B48" s="67" t="s">
        <v>45</v>
      </c>
      <c r="C48" s="72">
        <v>355766000</v>
      </c>
      <c r="D48" s="37">
        <v>3126310</v>
      </c>
      <c r="E48" s="37">
        <v>7871890</v>
      </c>
      <c r="F48" s="39">
        <v>12808200</v>
      </c>
      <c r="G48" s="72">
        <v>471176000</v>
      </c>
      <c r="H48" s="37">
        <v>4186290</v>
      </c>
      <c r="I48" s="37">
        <v>11587900</v>
      </c>
      <c r="J48" s="39">
        <v>18282100</v>
      </c>
      <c r="K48" s="185">
        <f>C50+G50</f>
        <v>1227200</v>
      </c>
      <c r="L48" s="186"/>
      <c r="M48" s="191">
        <f>D50+E50+F50+H50+I50+J50</f>
        <v>72000</v>
      </c>
      <c r="N48" s="186"/>
      <c r="O48" s="203">
        <f>M48+K48</f>
        <v>1299200</v>
      </c>
      <c r="P48" s="204"/>
      <c r="Q48" s="42" t="s">
        <v>6</v>
      </c>
      <c r="R48" s="39">
        <v>129266900</v>
      </c>
      <c r="S48" s="57"/>
      <c r="T48" s="195">
        <v>0</v>
      </c>
      <c r="U48" s="198">
        <v>0.83</v>
      </c>
      <c r="V48" s="57"/>
      <c r="W48" s="85" t="s">
        <v>6</v>
      </c>
      <c r="X48" s="44">
        <v>4716.3</v>
      </c>
      <c r="Y48" s="44">
        <v>6308.5</v>
      </c>
      <c r="Z48" s="44">
        <v>61.4</v>
      </c>
      <c r="AA48" s="44">
        <v>82.7</v>
      </c>
      <c r="AB48" s="44">
        <v>4944.3999999999996</v>
      </c>
      <c r="AC48" s="44">
        <v>6607.9</v>
      </c>
      <c r="AD48" s="44">
        <v>107.3</v>
      </c>
      <c r="AE48" s="82">
        <v>15.5</v>
      </c>
      <c r="AF48" s="7"/>
      <c r="AG48" s="85" t="s">
        <v>29</v>
      </c>
      <c r="AH48" s="15">
        <v>2.75</v>
      </c>
      <c r="AI48" s="15">
        <v>7.125</v>
      </c>
      <c r="AJ48" s="15">
        <v>2</v>
      </c>
      <c r="AK48" s="15">
        <v>16</v>
      </c>
      <c r="AL48" s="16">
        <v>0</v>
      </c>
      <c r="AM48" s="62"/>
      <c r="AN48" s="64" t="s">
        <v>40</v>
      </c>
      <c r="AO48" s="20">
        <v>15.3</v>
      </c>
      <c r="AP48" s="21">
        <v>7.7</v>
      </c>
      <c r="AQ48" s="7"/>
      <c r="AR48" s="31" t="s">
        <v>37</v>
      </c>
      <c r="AS48" s="52" t="s">
        <v>75</v>
      </c>
      <c r="AT48" s="32" t="s">
        <v>38</v>
      </c>
      <c r="AU48" s="53">
        <v>3.5000000000000003E-2</v>
      </c>
      <c r="AV48" s="1"/>
      <c r="AW48" s="117" t="s">
        <v>45</v>
      </c>
      <c r="AX48" s="112">
        <v>679235000</v>
      </c>
      <c r="AY48" s="112">
        <v>523579300</v>
      </c>
      <c r="AZ48" s="113">
        <v>181258000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201"/>
      <c r="B49" s="68" t="s">
        <v>44</v>
      </c>
      <c r="C49" s="73">
        <f t="shared" ref="C49:J49" si="52">C44</f>
        <v>355766000</v>
      </c>
      <c r="D49" s="74">
        <f t="shared" si="52"/>
        <v>3126310</v>
      </c>
      <c r="E49" s="74">
        <f t="shared" si="52"/>
        <v>7871890</v>
      </c>
      <c r="F49" s="75">
        <f t="shared" si="52"/>
        <v>12808200</v>
      </c>
      <c r="G49" s="73">
        <f t="shared" si="52"/>
        <v>469948800</v>
      </c>
      <c r="H49" s="74">
        <f t="shared" si="52"/>
        <v>4177290</v>
      </c>
      <c r="I49" s="74">
        <f t="shared" si="52"/>
        <v>11555900</v>
      </c>
      <c r="J49" s="75">
        <f t="shared" si="52"/>
        <v>18251100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128123500</v>
      </c>
      <c r="S49" s="57"/>
      <c r="T49" s="196"/>
      <c r="U49" s="199"/>
      <c r="V49" s="57"/>
      <c r="W49" s="87" t="s">
        <v>7</v>
      </c>
      <c r="X49" s="5">
        <f t="shared" ref="X49:AE49" si="53">X44</f>
        <v>4716.3</v>
      </c>
      <c r="Y49" s="5">
        <f t="shared" si="53"/>
        <v>6293.2</v>
      </c>
      <c r="Z49" s="5">
        <f t="shared" si="53"/>
        <v>61.2</v>
      </c>
      <c r="AA49" s="5">
        <f t="shared" si="53"/>
        <v>82.7</v>
      </c>
      <c r="AB49" s="5">
        <f t="shared" si="53"/>
        <v>4944.3999999999996</v>
      </c>
      <c r="AC49" s="5">
        <f t="shared" si="53"/>
        <v>6592.1</v>
      </c>
      <c r="AD49" s="5">
        <f t="shared" si="53"/>
        <v>107.1</v>
      </c>
      <c r="AE49" s="81">
        <f t="shared" si="53"/>
        <v>15.5</v>
      </c>
      <c r="AF49" s="7"/>
      <c r="AG49" s="87" t="s">
        <v>26</v>
      </c>
      <c r="AH49" s="6">
        <f>(AH48*10.74)</f>
        <v>29.535</v>
      </c>
      <c r="AI49" s="6">
        <f>(AI48*2.2)</f>
        <v>15.675000000000001</v>
      </c>
      <c r="AJ49" s="6">
        <f>(AJ48*0.25)</f>
        <v>0.5</v>
      </c>
      <c r="AK49" s="166">
        <f>AK48+AL48</f>
        <v>16</v>
      </c>
      <c r="AL49" s="167"/>
      <c r="AM49" s="10"/>
      <c r="AN49" s="22" t="s">
        <v>41</v>
      </c>
      <c r="AO49" s="23">
        <v>16.3</v>
      </c>
      <c r="AP49" s="24">
        <v>8.1199999999999992</v>
      </c>
      <c r="AQ49" s="7"/>
      <c r="AR49" s="33" t="s">
        <v>36</v>
      </c>
      <c r="AS49" s="12" t="s">
        <v>75</v>
      </c>
      <c r="AT49" s="2" t="s">
        <v>39</v>
      </c>
      <c r="AU49" s="36">
        <v>0.3</v>
      </c>
      <c r="AV49" s="1"/>
      <c r="AW49" s="118" t="s">
        <v>71</v>
      </c>
      <c r="AX49" s="111">
        <f t="shared" ref="AX49:AZ49" si="54">AX44</f>
        <v>679235000</v>
      </c>
      <c r="AY49" s="111">
        <f t="shared" si="54"/>
        <v>522442600</v>
      </c>
      <c r="AZ49" s="114">
        <f t="shared" si="54"/>
        <v>181223000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202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1227200</v>
      </c>
      <c r="H50" s="76">
        <f t="shared" si="55"/>
        <v>9000</v>
      </c>
      <c r="I50" s="76">
        <f t="shared" si="55"/>
        <v>32000</v>
      </c>
      <c r="J50" s="77">
        <f t="shared" si="55"/>
        <v>31000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1143400</v>
      </c>
      <c r="S50" s="58"/>
      <c r="T50" s="197"/>
      <c r="U50" s="200"/>
      <c r="V50" s="58"/>
      <c r="W50" s="45" t="s">
        <v>3</v>
      </c>
      <c r="X50" s="46">
        <f>X48-X49</f>
        <v>0</v>
      </c>
      <c r="Y50" s="46">
        <f t="shared" ref="Y50:AE50" si="56">Y48-Y49</f>
        <v>15.300000000000182</v>
      </c>
      <c r="Z50" s="46">
        <f t="shared" si="56"/>
        <v>0.19999999999999574</v>
      </c>
      <c r="AA50" s="46">
        <f t="shared" si="56"/>
        <v>0</v>
      </c>
      <c r="AB50" s="46">
        <f t="shared" si="56"/>
        <v>0</v>
      </c>
      <c r="AC50" s="46">
        <f t="shared" si="56"/>
        <v>15.799999999999272</v>
      </c>
      <c r="AD50" s="46">
        <f t="shared" si="56"/>
        <v>0.20000000000000284</v>
      </c>
      <c r="AE50" s="83">
        <f t="shared" si="56"/>
        <v>0</v>
      </c>
      <c r="AF50" s="7"/>
      <c r="AG50" s="88" t="s">
        <v>28</v>
      </c>
      <c r="AH50" s="86">
        <f>(AH49)/((K48/1000000)*8.34)</f>
        <v>2.8857292262669652</v>
      </c>
      <c r="AI50" s="86">
        <f>(AI49)/((K48/1000000)*8.34)</f>
        <v>1.5315322709238084</v>
      </c>
      <c r="AJ50" s="86">
        <f>(AJ49)/((K48/1000000)*8.34)</f>
        <v>4.8852704016708402E-2</v>
      </c>
      <c r="AK50" s="168">
        <f>(AK49)/((K48/1000000)*8.34)</f>
        <v>1.5632865285346689</v>
      </c>
      <c r="AL50" s="169"/>
      <c r="AM50" s="10"/>
      <c r="AN50" s="1"/>
      <c r="AO50" s="1"/>
      <c r="AP50" s="1"/>
      <c r="AQ50" s="7"/>
      <c r="AR50" s="89" t="s">
        <v>55</v>
      </c>
      <c r="AS50" s="79">
        <v>0.82</v>
      </c>
      <c r="AT50" s="90" t="s">
        <v>54</v>
      </c>
      <c r="AU50" s="35">
        <v>2.5000000000000001E-2</v>
      </c>
      <c r="AV50" s="1"/>
      <c r="AW50" s="110" t="s">
        <v>3</v>
      </c>
      <c r="AX50" s="115">
        <f>AX48-AX49</f>
        <v>0</v>
      </c>
      <c r="AY50" s="115">
        <f>AY48-AY49</f>
        <v>1136700</v>
      </c>
      <c r="AZ50" s="116">
        <f>AZ48-AZ49</f>
        <v>35000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82">
        <v>13</v>
      </c>
      <c r="B52" s="67" t="s">
        <v>45</v>
      </c>
      <c r="C52" s="72">
        <v>355766000</v>
      </c>
      <c r="D52" s="37">
        <v>3126310</v>
      </c>
      <c r="E52" s="37">
        <v>7871890</v>
      </c>
      <c r="F52" s="39">
        <v>12808200</v>
      </c>
      <c r="G52" s="72">
        <v>471998000</v>
      </c>
      <c r="H52" s="37">
        <v>4186290</v>
      </c>
      <c r="I52" s="37">
        <v>11587900</v>
      </c>
      <c r="J52" s="39">
        <v>18298100</v>
      </c>
      <c r="K52" s="185">
        <f>C54+G54</f>
        <v>822000</v>
      </c>
      <c r="L52" s="186"/>
      <c r="M52" s="191">
        <f>D54+E54+F54+H54+I54+J54</f>
        <v>16000</v>
      </c>
      <c r="N52" s="186"/>
      <c r="O52" s="203">
        <f>M52+K52</f>
        <v>838000</v>
      </c>
      <c r="P52" s="204"/>
      <c r="Q52" s="42" t="s">
        <v>6</v>
      </c>
      <c r="R52" s="39">
        <v>130356500</v>
      </c>
      <c r="S52" s="57"/>
      <c r="T52" s="195">
        <v>0</v>
      </c>
      <c r="U52" s="198">
        <v>0.88</v>
      </c>
      <c r="V52" s="57"/>
      <c r="W52" s="85" t="s">
        <v>6</v>
      </c>
      <c r="X52" s="44">
        <v>4716.3</v>
      </c>
      <c r="Y52" s="44">
        <v>6318.7</v>
      </c>
      <c r="Z52" s="44">
        <v>61.4</v>
      </c>
      <c r="AA52" s="44">
        <v>82.7</v>
      </c>
      <c r="AB52" s="44">
        <v>4944.3999999999996</v>
      </c>
      <c r="AC52" s="44">
        <v>6618.3</v>
      </c>
      <c r="AD52" s="44">
        <v>107.3</v>
      </c>
      <c r="AE52" s="82">
        <v>15.5</v>
      </c>
      <c r="AF52" s="7"/>
      <c r="AG52" s="85" t="s">
        <v>29</v>
      </c>
      <c r="AH52" s="15">
        <v>2</v>
      </c>
      <c r="AI52" s="15">
        <v>5.0625</v>
      </c>
      <c r="AJ52" s="15">
        <v>1.375</v>
      </c>
      <c r="AK52" s="15">
        <v>0</v>
      </c>
      <c r="AL52" s="16">
        <v>11</v>
      </c>
      <c r="AM52" s="62"/>
      <c r="AN52" s="64" t="s">
        <v>40</v>
      </c>
      <c r="AO52" s="20">
        <v>14.4</v>
      </c>
      <c r="AP52" s="21">
        <v>7.72</v>
      </c>
      <c r="AQ52" s="7"/>
      <c r="AR52" s="31" t="s">
        <v>37</v>
      </c>
      <c r="AS52" s="52" t="s">
        <v>75</v>
      </c>
      <c r="AT52" s="32" t="s">
        <v>38</v>
      </c>
      <c r="AU52" s="53">
        <v>3.7999999999999999E-2</v>
      </c>
      <c r="AV52" s="1"/>
      <c r="AW52" s="117" t="s">
        <v>45</v>
      </c>
      <c r="AX52" s="112">
        <v>679235000</v>
      </c>
      <c r="AY52" s="112">
        <v>524660800</v>
      </c>
      <c r="AZ52" s="113">
        <v>181258000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201"/>
      <c r="B53" s="68" t="s">
        <v>44</v>
      </c>
      <c r="C53" s="73">
        <f t="shared" ref="C53:J53" si="57">C48</f>
        <v>355766000</v>
      </c>
      <c r="D53" s="74">
        <f t="shared" si="57"/>
        <v>3126310</v>
      </c>
      <c r="E53" s="74">
        <f t="shared" si="57"/>
        <v>7871890</v>
      </c>
      <c r="F53" s="75">
        <f t="shared" si="57"/>
        <v>12808200</v>
      </c>
      <c r="G53" s="73">
        <f t="shared" si="57"/>
        <v>471176000</v>
      </c>
      <c r="H53" s="74">
        <f t="shared" si="57"/>
        <v>4186290</v>
      </c>
      <c r="I53" s="74">
        <f t="shared" si="57"/>
        <v>11587900</v>
      </c>
      <c r="J53" s="75">
        <f t="shared" si="57"/>
        <v>18282100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129266900</v>
      </c>
      <c r="S53" s="57"/>
      <c r="T53" s="196"/>
      <c r="U53" s="199"/>
      <c r="V53" s="57"/>
      <c r="W53" s="87" t="s">
        <v>7</v>
      </c>
      <c r="X53" s="5">
        <f t="shared" ref="X53:AE53" si="58">X48</f>
        <v>4716.3</v>
      </c>
      <c r="Y53" s="5">
        <f t="shared" si="58"/>
        <v>6308.5</v>
      </c>
      <c r="Z53" s="5">
        <f t="shared" si="58"/>
        <v>61.4</v>
      </c>
      <c r="AA53" s="5">
        <f t="shared" si="58"/>
        <v>82.7</v>
      </c>
      <c r="AB53" s="5">
        <f t="shared" si="58"/>
        <v>4944.3999999999996</v>
      </c>
      <c r="AC53" s="5">
        <f t="shared" si="58"/>
        <v>6607.9</v>
      </c>
      <c r="AD53" s="5">
        <f t="shared" si="58"/>
        <v>107.3</v>
      </c>
      <c r="AE53" s="81">
        <f t="shared" si="58"/>
        <v>15.5</v>
      </c>
      <c r="AF53" s="7"/>
      <c r="AG53" s="87" t="s">
        <v>26</v>
      </c>
      <c r="AH53" s="6">
        <f>(AH52*10.74)</f>
        <v>21.48</v>
      </c>
      <c r="AI53" s="6">
        <f>(AI52*2.2)</f>
        <v>11.137500000000001</v>
      </c>
      <c r="AJ53" s="6">
        <f>(AJ52*0.25)</f>
        <v>0.34375</v>
      </c>
      <c r="AK53" s="166">
        <f>AK52+AL52</f>
        <v>11</v>
      </c>
      <c r="AL53" s="167"/>
      <c r="AM53" s="10"/>
      <c r="AN53" s="22" t="s">
        <v>41</v>
      </c>
      <c r="AO53" s="23">
        <v>15.6</v>
      </c>
      <c r="AP53" s="24">
        <v>8.1</v>
      </c>
      <c r="AQ53" s="7"/>
      <c r="AR53" s="33" t="s">
        <v>36</v>
      </c>
      <c r="AS53" s="12" t="s">
        <v>75</v>
      </c>
      <c r="AT53" s="2" t="s">
        <v>39</v>
      </c>
      <c r="AU53" s="36">
        <v>0.32</v>
      </c>
      <c r="AV53" s="1"/>
      <c r="AW53" s="118" t="s">
        <v>71</v>
      </c>
      <c r="AX53" s="111">
        <f t="shared" ref="AX53:AZ53" si="59">AX48</f>
        <v>679235000</v>
      </c>
      <c r="AY53" s="111">
        <f t="shared" si="59"/>
        <v>523579300</v>
      </c>
      <c r="AZ53" s="114">
        <f t="shared" si="59"/>
        <v>181258000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202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822000</v>
      </c>
      <c r="H54" s="76">
        <f t="shared" si="60"/>
        <v>0</v>
      </c>
      <c r="I54" s="76">
        <f t="shared" si="60"/>
        <v>0</v>
      </c>
      <c r="J54" s="77">
        <f t="shared" si="60"/>
        <v>16000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1089600</v>
      </c>
      <c r="S54" s="58"/>
      <c r="T54" s="197"/>
      <c r="U54" s="200"/>
      <c r="V54" s="58"/>
      <c r="W54" s="45" t="s">
        <v>3</v>
      </c>
      <c r="X54" s="46">
        <f>X52-X53</f>
        <v>0</v>
      </c>
      <c r="Y54" s="46">
        <f t="shared" ref="Y54:AE54" si="61">Y52-Y53</f>
        <v>10.199999999999818</v>
      </c>
      <c r="Z54" s="46">
        <f t="shared" si="61"/>
        <v>0</v>
      </c>
      <c r="AA54" s="46">
        <f t="shared" si="61"/>
        <v>0</v>
      </c>
      <c r="AB54" s="46">
        <f t="shared" si="61"/>
        <v>0</v>
      </c>
      <c r="AC54" s="46">
        <f t="shared" si="61"/>
        <v>10.400000000000546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3.1332598155052604</v>
      </c>
      <c r="AI54" s="86">
        <f>(AI53)/((K52/1000000)*8.34)</f>
        <v>1.6246127185842572</v>
      </c>
      <c r="AJ54" s="86">
        <f>(AJ53)/((K52/1000000)*8.34)</f>
        <v>5.014236785753879E-2</v>
      </c>
      <c r="AK54" s="168">
        <f>(AK53)/((K52/1000000)*8.34)</f>
        <v>1.6045557714412413</v>
      </c>
      <c r="AL54" s="169"/>
      <c r="AM54" s="10"/>
      <c r="AN54" s="1"/>
      <c r="AO54" s="1"/>
      <c r="AP54" s="1"/>
      <c r="AQ54" s="7"/>
      <c r="AR54" s="89" t="s">
        <v>55</v>
      </c>
      <c r="AS54" s="79">
        <v>0.83</v>
      </c>
      <c r="AT54" s="90" t="s">
        <v>54</v>
      </c>
      <c r="AU54" s="35">
        <v>2.5999999999999999E-2</v>
      </c>
      <c r="AV54" s="1"/>
      <c r="AW54" s="110" t="s">
        <v>3</v>
      </c>
      <c r="AX54" s="115">
        <f>AX52-AX53</f>
        <v>0</v>
      </c>
      <c r="AY54" s="115">
        <f>AY52-AY53</f>
        <v>1081500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82">
        <v>14</v>
      </c>
      <c r="B56" s="67" t="s">
        <v>45</v>
      </c>
      <c r="C56" s="72">
        <v>355766000</v>
      </c>
      <c r="D56" s="37">
        <v>3126310</v>
      </c>
      <c r="E56" s="37">
        <v>7871890</v>
      </c>
      <c r="F56" s="39">
        <v>12808200</v>
      </c>
      <c r="G56" s="72">
        <v>473158000</v>
      </c>
      <c r="H56" s="37">
        <v>4195290</v>
      </c>
      <c r="I56" s="37">
        <v>11619900</v>
      </c>
      <c r="J56" s="39">
        <v>18329100</v>
      </c>
      <c r="K56" s="185">
        <f>C58+G58</f>
        <v>1160000</v>
      </c>
      <c r="L56" s="186"/>
      <c r="M56" s="191">
        <f>D58+E58+F58+H58+I58+J58</f>
        <v>72000</v>
      </c>
      <c r="N56" s="186"/>
      <c r="O56" s="203">
        <f>M56+K56</f>
        <v>1232000</v>
      </c>
      <c r="P56" s="204"/>
      <c r="Q56" s="42" t="s">
        <v>6</v>
      </c>
      <c r="R56" s="39">
        <v>131500400</v>
      </c>
      <c r="S56" s="57"/>
      <c r="T56" s="195">
        <v>0</v>
      </c>
      <c r="U56" s="198">
        <v>0.89</v>
      </c>
      <c r="V56" s="57"/>
      <c r="W56" s="85" t="s">
        <v>6</v>
      </c>
      <c r="X56" s="44">
        <v>4716.3</v>
      </c>
      <c r="Y56" s="44">
        <v>6333.1</v>
      </c>
      <c r="Z56" s="44">
        <v>61.6</v>
      </c>
      <c r="AA56" s="44">
        <v>82.7</v>
      </c>
      <c r="AB56" s="44">
        <v>4944.3999999999996</v>
      </c>
      <c r="AC56" s="44">
        <v>6633.1</v>
      </c>
      <c r="AD56" s="44">
        <v>107.4</v>
      </c>
      <c r="AE56" s="82">
        <v>15.5</v>
      </c>
      <c r="AF56" s="7"/>
      <c r="AG56" s="85" t="s">
        <v>29</v>
      </c>
      <c r="AH56" s="15">
        <v>2.5</v>
      </c>
      <c r="AI56" s="15">
        <v>6.875</v>
      </c>
      <c r="AJ56" s="15">
        <v>1.75</v>
      </c>
      <c r="AK56" s="15">
        <v>0</v>
      </c>
      <c r="AL56" s="16">
        <v>14</v>
      </c>
      <c r="AM56" s="62"/>
      <c r="AN56" s="64" t="s">
        <v>40</v>
      </c>
      <c r="AO56" s="20">
        <v>14.2</v>
      </c>
      <c r="AP56" s="21">
        <v>7.65</v>
      </c>
      <c r="AQ56" s="7"/>
      <c r="AR56" s="31" t="s">
        <v>37</v>
      </c>
      <c r="AS56" s="52" t="s">
        <v>75</v>
      </c>
      <c r="AT56" s="32" t="s">
        <v>38</v>
      </c>
      <c r="AU56" s="53">
        <v>3.6999999999999998E-2</v>
      </c>
      <c r="AV56" s="1"/>
      <c r="AW56" s="117" t="s">
        <v>45</v>
      </c>
      <c r="AX56" s="112">
        <v>679235000</v>
      </c>
      <c r="AY56" s="112">
        <v>525928700</v>
      </c>
      <c r="AZ56" s="113">
        <v>181292000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201"/>
      <c r="B57" s="68" t="s">
        <v>44</v>
      </c>
      <c r="C57" s="73">
        <f t="shared" ref="C57:J57" si="62">C52</f>
        <v>355766000</v>
      </c>
      <c r="D57" s="74">
        <f t="shared" si="62"/>
        <v>3126310</v>
      </c>
      <c r="E57" s="74">
        <f t="shared" si="62"/>
        <v>7871890</v>
      </c>
      <c r="F57" s="75">
        <f t="shared" si="62"/>
        <v>12808200</v>
      </c>
      <c r="G57" s="73">
        <f t="shared" si="62"/>
        <v>471998000</v>
      </c>
      <c r="H57" s="74">
        <f t="shared" si="62"/>
        <v>4186290</v>
      </c>
      <c r="I57" s="74">
        <f t="shared" si="62"/>
        <v>11587900</v>
      </c>
      <c r="J57" s="75">
        <f t="shared" si="62"/>
        <v>18298100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130356500</v>
      </c>
      <c r="S57" s="57"/>
      <c r="T57" s="196"/>
      <c r="U57" s="199"/>
      <c r="V57" s="57"/>
      <c r="W57" s="87" t="s">
        <v>7</v>
      </c>
      <c r="X57" s="5">
        <f t="shared" ref="X57:AE57" si="63">X52</f>
        <v>4716.3</v>
      </c>
      <c r="Y57" s="5">
        <f t="shared" si="63"/>
        <v>6318.7</v>
      </c>
      <c r="Z57" s="5">
        <f t="shared" si="63"/>
        <v>61.4</v>
      </c>
      <c r="AA57" s="5">
        <f t="shared" si="63"/>
        <v>82.7</v>
      </c>
      <c r="AB57" s="5">
        <f t="shared" si="63"/>
        <v>4944.3999999999996</v>
      </c>
      <c r="AC57" s="5">
        <f t="shared" si="63"/>
        <v>6618.3</v>
      </c>
      <c r="AD57" s="5">
        <f t="shared" si="63"/>
        <v>107.3</v>
      </c>
      <c r="AE57" s="81">
        <f t="shared" si="63"/>
        <v>15.5</v>
      </c>
      <c r="AF57" s="7"/>
      <c r="AG57" s="87" t="s">
        <v>26</v>
      </c>
      <c r="AH57" s="6">
        <f>(AH56*10.74)</f>
        <v>26.85</v>
      </c>
      <c r="AI57" s="6">
        <f>(AI56*2.2)</f>
        <v>15.125000000000002</v>
      </c>
      <c r="AJ57" s="6">
        <f>(AJ56*0.25)</f>
        <v>0.4375</v>
      </c>
      <c r="AK57" s="166">
        <f>AK56+AL56</f>
        <v>14</v>
      </c>
      <c r="AL57" s="167"/>
      <c r="AM57" s="10"/>
      <c r="AN57" s="22" t="s">
        <v>41</v>
      </c>
      <c r="AO57" s="23">
        <v>15.7</v>
      </c>
      <c r="AP57" s="24">
        <v>7.99</v>
      </c>
      <c r="AQ57" s="7"/>
      <c r="AR57" s="33" t="s">
        <v>36</v>
      </c>
      <c r="AS57" s="12" t="s">
        <v>75</v>
      </c>
      <c r="AT57" s="2" t="s">
        <v>39</v>
      </c>
      <c r="AU57" s="36">
        <v>0.25700000000000001</v>
      </c>
      <c r="AV57" s="1"/>
      <c r="AW57" s="118" t="s">
        <v>71</v>
      </c>
      <c r="AX57" s="111">
        <f t="shared" ref="AX57:AZ57" si="64">AX52</f>
        <v>679235000</v>
      </c>
      <c r="AY57" s="111">
        <f t="shared" si="64"/>
        <v>524660800</v>
      </c>
      <c r="AZ57" s="114">
        <f t="shared" si="64"/>
        <v>181258000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202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1160000</v>
      </c>
      <c r="H58" s="76">
        <f t="shared" si="65"/>
        <v>9000</v>
      </c>
      <c r="I58" s="76">
        <f t="shared" si="65"/>
        <v>32000</v>
      </c>
      <c r="J58" s="77">
        <f t="shared" si="65"/>
        <v>31000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1143900</v>
      </c>
      <c r="S58" s="58"/>
      <c r="T58" s="197"/>
      <c r="U58" s="200"/>
      <c r="V58" s="58"/>
      <c r="W58" s="45" t="s">
        <v>3</v>
      </c>
      <c r="X58" s="46">
        <f>X56-X57</f>
        <v>0</v>
      </c>
      <c r="Y58" s="46">
        <f t="shared" ref="Y58:AE58" si="66">Y56-Y57</f>
        <v>14.400000000000546</v>
      </c>
      <c r="Z58" s="46">
        <f t="shared" si="66"/>
        <v>0.20000000000000284</v>
      </c>
      <c r="AA58" s="46">
        <f t="shared" si="66"/>
        <v>0</v>
      </c>
      <c r="AB58" s="46">
        <f t="shared" si="66"/>
        <v>0</v>
      </c>
      <c r="AC58" s="46">
        <f t="shared" si="66"/>
        <v>14.800000000000182</v>
      </c>
      <c r="AD58" s="46">
        <f t="shared" si="66"/>
        <v>0.10000000000000853</v>
      </c>
      <c r="AE58" s="83">
        <f t="shared" si="66"/>
        <v>0</v>
      </c>
      <c r="AF58" s="7"/>
      <c r="AG58" s="88" t="s">
        <v>28</v>
      </c>
      <c r="AH58" s="86">
        <f>(AH57)/((K56/1000000)*8.34)</f>
        <v>2.7753659141652203</v>
      </c>
      <c r="AI58" s="86">
        <f>(AI57)/((K56/1000000)*8.34)</f>
        <v>1.5634044488547099</v>
      </c>
      <c r="AJ58" s="86">
        <f>(AJ57)/((K56/1000000)*8.34)</f>
        <v>4.5222442735466807E-2</v>
      </c>
      <c r="AK58" s="168">
        <f>(AK57)/((K56/1000000)*8.34)</f>
        <v>1.4471181675349378</v>
      </c>
      <c r="AL58" s="169"/>
      <c r="AM58" s="10"/>
      <c r="AN58" s="1"/>
      <c r="AO58" s="1"/>
      <c r="AP58" s="1"/>
      <c r="AQ58" s="7"/>
      <c r="AR58" s="89" t="s">
        <v>55</v>
      </c>
      <c r="AS58" s="79">
        <v>0.9</v>
      </c>
      <c r="AT58" s="90" t="s">
        <v>54</v>
      </c>
      <c r="AU58" s="35">
        <v>2.4E-2</v>
      </c>
      <c r="AV58" s="1"/>
      <c r="AW58" s="110" t="s">
        <v>3</v>
      </c>
      <c r="AX58" s="115">
        <f>AX56-AX57</f>
        <v>0</v>
      </c>
      <c r="AY58" s="115">
        <f>AY56-AY57</f>
        <v>1267900</v>
      </c>
      <c r="AZ58" s="116">
        <f>AZ56-AZ57</f>
        <v>34000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82">
        <v>15</v>
      </c>
      <c r="B60" s="67" t="s">
        <v>45</v>
      </c>
      <c r="C60" s="72">
        <v>355766000</v>
      </c>
      <c r="D60" s="37">
        <v>3126310</v>
      </c>
      <c r="E60" s="37">
        <v>7871890</v>
      </c>
      <c r="F60" s="39">
        <v>12808200</v>
      </c>
      <c r="G60" s="72">
        <v>474250000</v>
      </c>
      <c r="H60" s="37">
        <v>4204290</v>
      </c>
      <c r="I60" s="37">
        <v>11651900</v>
      </c>
      <c r="J60" s="39">
        <v>18368000</v>
      </c>
      <c r="K60" s="185">
        <f>C62+G62</f>
        <v>1092000</v>
      </c>
      <c r="L60" s="186"/>
      <c r="M60" s="191">
        <f>D62+E62+F62+H62+I62+J62</f>
        <v>79900</v>
      </c>
      <c r="N60" s="186"/>
      <c r="O60" s="203">
        <f>M60+K60</f>
        <v>1171900</v>
      </c>
      <c r="P60" s="204"/>
      <c r="Q60" s="42" t="s">
        <v>6</v>
      </c>
      <c r="R60" s="39">
        <v>132725500</v>
      </c>
      <c r="S60" s="57"/>
      <c r="T60" s="195">
        <v>0</v>
      </c>
      <c r="U60" s="198">
        <v>0.89</v>
      </c>
      <c r="V60" s="57"/>
      <c r="W60" s="85" t="s">
        <v>6</v>
      </c>
      <c r="X60" s="44">
        <v>4716.3</v>
      </c>
      <c r="Y60" s="44">
        <v>6346.8</v>
      </c>
      <c r="Z60" s="44">
        <v>61.8</v>
      </c>
      <c r="AA60" s="44">
        <v>82.7</v>
      </c>
      <c r="AB60" s="44">
        <v>4944.3999999999996</v>
      </c>
      <c r="AC60" s="44">
        <v>6647.3</v>
      </c>
      <c r="AD60" s="44">
        <v>107.6</v>
      </c>
      <c r="AE60" s="82">
        <v>15.5</v>
      </c>
      <c r="AF60" s="7"/>
      <c r="AG60" s="85" t="s">
        <v>29</v>
      </c>
      <c r="AH60" s="15">
        <v>2.625</v>
      </c>
      <c r="AI60" s="15">
        <v>6.375</v>
      </c>
      <c r="AJ60" s="15">
        <v>1.75</v>
      </c>
      <c r="AK60" s="15">
        <v>13</v>
      </c>
      <c r="AL60" s="16">
        <v>0</v>
      </c>
      <c r="AM60" s="62"/>
      <c r="AN60" s="64" t="s">
        <v>40</v>
      </c>
      <c r="AO60" s="20">
        <v>14</v>
      </c>
      <c r="AP60" s="21">
        <v>7.82</v>
      </c>
      <c r="AQ60" s="7"/>
      <c r="AR60" s="31" t="s">
        <v>37</v>
      </c>
      <c r="AS60" s="52" t="s">
        <v>75</v>
      </c>
      <c r="AT60" s="32" t="s">
        <v>38</v>
      </c>
      <c r="AU60" s="53">
        <v>3.5999999999999997E-2</v>
      </c>
      <c r="AV60" s="1"/>
      <c r="AW60" s="117" t="s">
        <v>45</v>
      </c>
      <c r="AX60" s="112">
        <v>679235000</v>
      </c>
      <c r="AY60" s="112">
        <v>527132400</v>
      </c>
      <c r="AZ60" s="113">
        <v>181327000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201"/>
      <c r="B61" s="68" t="s">
        <v>44</v>
      </c>
      <c r="C61" s="73">
        <f t="shared" ref="C61:J61" si="67">C56</f>
        <v>355766000</v>
      </c>
      <c r="D61" s="74">
        <f t="shared" si="67"/>
        <v>3126310</v>
      </c>
      <c r="E61" s="74">
        <f t="shared" si="67"/>
        <v>7871890</v>
      </c>
      <c r="F61" s="75">
        <f t="shared" si="67"/>
        <v>12808200</v>
      </c>
      <c r="G61" s="73">
        <f t="shared" si="67"/>
        <v>473158000</v>
      </c>
      <c r="H61" s="74">
        <f t="shared" si="67"/>
        <v>4195290</v>
      </c>
      <c r="I61" s="74">
        <f t="shared" si="67"/>
        <v>11619900</v>
      </c>
      <c r="J61" s="75">
        <f t="shared" si="67"/>
        <v>18329100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131500400</v>
      </c>
      <c r="S61" s="57"/>
      <c r="T61" s="196"/>
      <c r="U61" s="199"/>
      <c r="V61" s="57"/>
      <c r="W61" s="87" t="s">
        <v>7</v>
      </c>
      <c r="X61" s="5">
        <f t="shared" ref="X61:AE61" si="68">X56</f>
        <v>4716.3</v>
      </c>
      <c r="Y61" s="5">
        <f t="shared" si="68"/>
        <v>6333.1</v>
      </c>
      <c r="Z61" s="5">
        <f t="shared" si="68"/>
        <v>61.6</v>
      </c>
      <c r="AA61" s="5">
        <f t="shared" si="68"/>
        <v>82.7</v>
      </c>
      <c r="AB61" s="5">
        <f t="shared" si="68"/>
        <v>4944.3999999999996</v>
      </c>
      <c r="AC61" s="5">
        <f t="shared" si="68"/>
        <v>6633.1</v>
      </c>
      <c r="AD61" s="5">
        <f t="shared" si="68"/>
        <v>107.4</v>
      </c>
      <c r="AE61" s="81">
        <f t="shared" si="68"/>
        <v>15.5</v>
      </c>
      <c r="AF61" s="7"/>
      <c r="AG61" s="87" t="s">
        <v>26</v>
      </c>
      <c r="AH61" s="6">
        <f>(AH60*10.74)</f>
        <v>28.192499999999999</v>
      </c>
      <c r="AI61" s="6">
        <f>(AI60*2.2)</f>
        <v>14.025</v>
      </c>
      <c r="AJ61" s="6">
        <f>(AJ60*0.25)</f>
        <v>0.4375</v>
      </c>
      <c r="AK61" s="166">
        <f>AK60+AL60</f>
        <v>13</v>
      </c>
      <c r="AL61" s="167"/>
      <c r="AM61" s="10"/>
      <c r="AN61" s="22" t="s">
        <v>41</v>
      </c>
      <c r="AO61" s="23">
        <v>15.1</v>
      </c>
      <c r="AP61" s="24">
        <v>7.99</v>
      </c>
      <c r="AQ61" s="7"/>
      <c r="AR61" s="33" t="s">
        <v>36</v>
      </c>
      <c r="AS61" s="12" t="s">
        <v>75</v>
      </c>
      <c r="AT61" s="2" t="s">
        <v>39</v>
      </c>
      <c r="AU61" s="36">
        <v>0.26</v>
      </c>
      <c r="AV61" s="1"/>
      <c r="AW61" s="118" t="s">
        <v>71</v>
      </c>
      <c r="AX61" s="111">
        <f t="shared" ref="AX61:AZ61" si="69">AX56</f>
        <v>679235000</v>
      </c>
      <c r="AY61" s="111">
        <f t="shared" si="69"/>
        <v>525928700</v>
      </c>
      <c r="AZ61" s="114">
        <f t="shared" si="69"/>
        <v>181292000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202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1092000</v>
      </c>
      <c r="H62" s="76">
        <f t="shared" si="70"/>
        <v>9000</v>
      </c>
      <c r="I62" s="76">
        <f t="shared" si="70"/>
        <v>32000</v>
      </c>
      <c r="J62" s="77">
        <f t="shared" si="70"/>
        <v>38900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1225100</v>
      </c>
      <c r="S62" s="58"/>
      <c r="T62" s="197"/>
      <c r="U62" s="200"/>
      <c r="V62" s="58"/>
      <c r="W62" s="45" t="s">
        <v>3</v>
      </c>
      <c r="X62" s="46">
        <f>X60-X61</f>
        <v>0</v>
      </c>
      <c r="Y62" s="46">
        <f t="shared" ref="Y62:AE62" si="71">Y60-Y61</f>
        <v>13.699999999999818</v>
      </c>
      <c r="Z62" s="46">
        <f t="shared" si="71"/>
        <v>0.19999999999999574</v>
      </c>
      <c r="AA62" s="46">
        <f t="shared" si="71"/>
        <v>0</v>
      </c>
      <c r="AB62" s="46">
        <f t="shared" si="71"/>
        <v>0</v>
      </c>
      <c r="AC62" s="46">
        <f t="shared" si="71"/>
        <v>14.199999999999818</v>
      </c>
      <c r="AD62" s="46">
        <f t="shared" si="71"/>
        <v>0.19999999999998863</v>
      </c>
      <c r="AE62" s="83">
        <f t="shared" si="71"/>
        <v>0</v>
      </c>
      <c r="AF62" s="7"/>
      <c r="AG62" s="88" t="s">
        <v>28</v>
      </c>
      <c r="AH62" s="86">
        <f>(AH61)/((K60/1000000)*8.34)</f>
        <v>3.0956004427227444</v>
      </c>
      <c r="AI62" s="86">
        <f>(AI61)/((K60/1000000)*8.34)</f>
        <v>1.5399768097609823</v>
      </c>
      <c r="AJ62" s="86">
        <f>(AJ61)/((K60/1000000)*8.34)</f>
        <v>4.8038492283096597E-2</v>
      </c>
      <c r="AK62" s="168">
        <f>(AK61)/((K60/1000000)*8.34)</f>
        <v>1.4274294849834417</v>
      </c>
      <c r="AL62" s="169"/>
      <c r="AM62" s="10"/>
      <c r="AN62" s="1"/>
      <c r="AO62" s="1"/>
      <c r="AP62" s="1"/>
      <c r="AQ62" s="7"/>
      <c r="AR62" s="89" t="s">
        <v>55</v>
      </c>
      <c r="AS62" s="79">
        <v>0.78</v>
      </c>
      <c r="AT62" s="90" t="s">
        <v>54</v>
      </c>
      <c r="AU62" s="35">
        <v>2.5000000000000001E-2</v>
      </c>
      <c r="AV62" s="1"/>
      <c r="AW62" s="110" t="s">
        <v>3</v>
      </c>
      <c r="AX62" s="115">
        <f>AX60-AX61</f>
        <v>0</v>
      </c>
      <c r="AY62" s="115">
        <f>AY60-AY61</f>
        <v>1203700</v>
      </c>
      <c r="AZ62" s="116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82">
        <v>16</v>
      </c>
      <c r="B64" s="67" t="s">
        <v>45</v>
      </c>
      <c r="C64" s="72">
        <v>355766000</v>
      </c>
      <c r="D64" s="37">
        <v>3126310</v>
      </c>
      <c r="E64" s="37">
        <v>7871890</v>
      </c>
      <c r="F64" s="39">
        <v>12808200</v>
      </c>
      <c r="G64" s="72">
        <v>475000000</v>
      </c>
      <c r="H64" s="37">
        <v>4213290</v>
      </c>
      <c r="I64" s="37">
        <v>11651900</v>
      </c>
      <c r="J64" s="39">
        <v>18386000</v>
      </c>
      <c r="K64" s="185">
        <f>C66+G66</f>
        <v>750000</v>
      </c>
      <c r="L64" s="186"/>
      <c r="M64" s="191">
        <f>D66+E66+F66+H66+I66+J66</f>
        <v>27000</v>
      </c>
      <c r="N64" s="186"/>
      <c r="O64" s="203">
        <f>M64+K64</f>
        <v>777000</v>
      </c>
      <c r="P64" s="204"/>
      <c r="Q64" s="42" t="s">
        <v>6</v>
      </c>
      <c r="R64" s="39">
        <v>133729300</v>
      </c>
      <c r="S64" s="57"/>
      <c r="T64" s="195">
        <v>0</v>
      </c>
      <c r="U64" s="198">
        <v>0.89</v>
      </c>
      <c r="V64" s="57"/>
      <c r="W64" s="85" t="s">
        <v>6</v>
      </c>
      <c r="X64" s="44">
        <v>4716.3</v>
      </c>
      <c r="Y64" s="44">
        <v>6356.1</v>
      </c>
      <c r="Z64" s="44">
        <v>61.9</v>
      </c>
      <c r="AA64" s="44">
        <v>82.7</v>
      </c>
      <c r="AB64" s="44">
        <v>4944.3999999999996</v>
      </c>
      <c r="AC64" s="44">
        <v>6656.8</v>
      </c>
      <c r="AD64" s="44">
        <v>107.6</v>
      </c>
      <c r="AE64" s="82">
        <v>15.5</v>
      </c>
      <c r="AF64" s="7"/>
      <c r="AG64" s="85" t="s">
        <v>29</v>
      </c>
      <c r="AH64" s="15">
        <v>2</v>
      </c>
      <c r="AI64" s="15">
        <v>5.375</v>
      </c>
      <c r="AJ64" s="15">
        <v>1.5</v>
      </c>
      <c r="AK64" s="15">
        <v>10</v>
      </c>
      <c r="AL64" s="16">
        <v>0</v>
      </c>
      <c r="AM64" s="62"/>
      <c r="AN64" s="64" t="s">
        <v>40</v>
      </c>
      <c r="AO64" s="20">
        <v>15.1</v>
      </c>
      <c r="AP64" s="21">
        <v>7.74</v>
      </c>
      <c r="AQ64" s="7"/>
      <c r="AR64" s="31" t="s">
        <v>37</v>
      </c>
      <c r="AS64" s="52" t="s">
        <v>75</v>
      </c>
      <c r="AT64" s="32" t="s">
        <v>38</v>
      </c>
      <c r="AU64" s="53">
        <v>4.3999999999999997E-2</v>
      </c>
      <c r="AV64" s="1"/>
      <c r="AW64" s="117" t="s">
        <v>45</v>
      </c>
      <c r="AX64" s="112">
        <v>679235000</v>
      </c>
      <c r="AY64" s="112">
        <v>527940100</v>
      </c>
      <c r="AZ64" s="113">
        <v>181327000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201"/>
      <c r="B65" s="68" t="s">
        <v>44</v>
      </c>
      <c r="C65" s="73">
        <f t="shared" ref="C65:J65" si="72">C60</f>
        <v>355766000</v>
      </c>
      <c r="D65" s="74">
        <f t="shared" si="72"/>
        <v>3126310</v>
      </c>
      <c r="E65" s="74">
        <f t="shared" si="72"/>
        <v>7871890</v>
      </c>
      <c r="F65" s="75">
        <f t="shared" si="72"/>
        <v>12808200</v>
      </c>
      <c r="G65" s="73">
        <f t="shared" si="72"/>
        <v>474250000</v>
      </c>
      <c r="H65" s="74">
        <f t="shared" si="72"/>
        <v>4204290</v>
      </c>
      <c r="I65" s="74">
        <f t="shared" si="72"/>
        <v>11651900</v>
      </c>
      <c r="J65" s="75">
        <f t="shared" si="72"/>
        <v>18368000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132725500</v>
      </c>
      <c r="S65" s="57"/>
      <c r="T65" s="196"/>
      <c r="U65" s="199"/>
      <c r="V65" s="57"/>
      <c r="W65" s="87" t="s">
        <v>7</v>
      </c>
      <c r="X65" s="5">
        <f t="shared" ref="X65:AE65" si="73">X60</f>
        <v>4716.3</v>
      </c>
      <c r="Y65" s="5">
        <f t="shared" si="73"/>
        <v>6346.8</v>
      </c>
      <c r="Z65" s="5">
        <f t="shared" si="73"/>
        <v>61.8</v>
      </c>
      <c r="AA65" s="5">
        <f t="shared" si="73"/>
        <v>82.7</v>
      </c>
      <c r="AB65" s="5">
        <f t="shared" si="73"/>
        <v>4944.3999999999996</v>
      </c>
      <c r="AC65" s="5">
        <f t="shared" si="73"/>
        <v>6647.3</v>
      </c>
      <c r="AD65" s="5">
        <f t="shared" si="73"/>
        <v>107.6</v>
      </c>
      <c r="AE65" s="81">
        <f t="shared" si="73"/>
        <v>15.5</v>
      </c>
      <c r="AF65" s="7"/>
      <c r="AG65" s="87" t="s">
        <v>26</v>
      </c>
      <c r="AH65" s="6">
        <f>(AH64*10.74)</f>
        <v>21.48</v>
      </c>
      <c r="AI65" s="6">
        <f>(AI64*2.2)</f>
        <v>11.825000000000001</v>
      </c>
      <c r="AJ65" s="6">
        <f>(AJ64*0.25)</f>
        <v>0.375</v>
      </c>
      <c r="AK65" s="166">
        <f>AK64+AL64</f>
        <v>10</v>
      </c>
      <c r="AL65" s="167"/>
      <c r="AM65" s="10"/>
      <c r="AN65" s="22" t="s">
        <v>41</v>
      </c>
      <c r="AO65" s="23">
        <v>15.3</v>
      </c>
      <c r="AP65" s="24">
        <v>7.98</v>
      </c>
      <c r="AQ65" s="7"/>
      <c r="AR65" s="33" t="s">
        <v>36</v>
      </c>
      <c r="AS65" s="12" t="s">
        <v>75</v>
      </c>
      <c r="AT65" s="2" t="s">
        <v>39</v>
      </c>
      <c r="AU65" s="36">
        <v>0.25</v>
      </c>
      <c r="AV65" s="1"/>
      <c r="AW65" s="118" t="s">
        <v>71</v>
      </c>
      <c r="AX65" s="111">
        <f t="shared" ref="AX65:AZ65" si="74">AX60</f>
        <v>679235000</v>
      </c>
      <c r="AY65" s="111">
        <f t="shared" si="74"/>
        <v>527132400</v>
      </c>
      <c r="AZ65" s="114">
        <f t="shared" si="74"/>
        <v>181327000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202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750000</v>
      </c>
      <c r="H66" s="76">
        <f t="shared" si="75"/>
        <v>9000</v>
      </c>
      <c r="I66" s="76">
        <f t="shared" si="75"/>
        <v>0</v>
      </c>
      <c r="J66" s="77">
        <f t="shared" si="75"/>
        <v>18000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1003800</v>
      </c>
      <c r="S66" s="58"/>
      <c r="T66" s="197"/>
      <c r="U66" s="200"/>
      <c r="V66" s="58"/>
      <c r="W66" s="45" t="s">
        <v>3</v>
      </c>
      <c r="X66" s="46">
        <f>X64-X65</f>
        <v>0</v>
      </c>
      <c r="Y66" s="46">
        <f t="shared" ref="Y66:AE66" si="76">Y64-Y65</f>
        <v>9.3000000000001819</v>
      </c>
      <c r="Z66" s="46">
        <f t="shared" si="76"/>
        <v>0.10000000000000142</v>
      </c>
      <c r="AA66" s="46">
        <f t="shared" si="76"/>
        <v>0</v>
      </c>
      <c r="AB66" s="46">
        <f t="shared" si="76"/>
        <v>0</v>
      </c>
      <c r="AC66" s="46">
        <f t="shared" si="76"/>
        <v>9.5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3.434052757793765</v>
      </c>
      <c r="AI66" s="86">
        <f>(AI65)/((K64/1000000)*8.34)</f>
        <v>1.8904876099120707</v>
      </c>
      <c r="AJ66" s="86">
        <f>(AJ65)/((K64/1000000)*8.34)</f>
        <v>5.9952038369304558E-2</v>
      </c>
      <c r="AK66" s="168">
        <f>(AK65)/((K64/1000000)*8.34)</f>
        <v>1.5987210231814548</v>
      </c>
      <c r="AL66" s="169"/>
      <c r="AM66" s="10"/>
      <c r="AN66" s="1"/>
      <c r="AO66" s="1"/>
      <c r="AP66" s="1"/>
      <c r="AQ66" s="7"/>
      <c r="AR66" s="89" t="s">
        <v>55</v>
      </c>
      <c r="AS66" s="79">
        <v>0.81</v>
      </c>
      <c r="AT66" s="90" t="s">
        <v>54</v>
      </c>
      <c r="AU66" s="35">
        <v>3.3000000000000002E-2</v>
      </c>
      <c r="AV66" s="1"/>
      <c r="AW66" s="110" t="s">
        <v>3</v>
      </c>
      <c r="AX66" s="115">
        <f>AX64-AX65</f>
        <v>0</v>
      </c>
      <c r="AY66" s="115">
        <f>AY64-AY65</f>
        <v>807700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82">
        <v>17</v>
      </c>
      <c r="B68" s="67" t="s">
        <v>45</v>
      </c>
      <c r="C68" s="72">
        <v>356895000</v>
      </c>
      <c r="D68" s="37">
        <v>3136310</v>
      </c>
      <c r="E68" s="37">
        <v>7905890</v>
      </c>
      <c r="F68" s="39">
        <v>12848200</v>
      </c>
      <c r="G68" s="72">
        <v>475000000</v>
      </c>
      <c r="H68" s="37">
        <v>4213290</v>
      </c>
      <c r="I68" s="37">
        <v>11651900</v>
      </c>
      <c r="J68" s="39">
        <v>18386000</v>
      </c>
      <c r="K68" s="185">
        <f>C70+G70</f>
        <v>1129000</v>
      </c>
      <c r="L68" s="186"/>
      <c r="M68" s="191">
        <f>D70+E70+F70+H70+I70+J70</f>
        <v>84000</v>
      </c>
      <c r="N68" s="186"/>
      <c r="O68" s="203">
        <f>M68+K68</f>
        <v>1213000</v>
      </c>
      <c r="P68" s="204"/>
      <c r="Q68" s="42" t="s">
        <v>6</v>
      </c>
      <c r="R68" s="39">
        <v>134835100</v>
      </c>
      <c r="S68" s="57"/>
      <c r="T68" s="195">
        <v>0</v>
      </c>
      <c r="U68" s="198">
        <v>0.89</v>
      </c>
      <c r="V68" s="57"/>
      <c r="W68" s="85" t="s">
        <v>6</v>
      </c>
      <c r="X68" s="44">
        <v>4730.3</v>
      </c>
      <c r="Y68" s="44">
        <v>6356.1</v>
      </c>
      <c r="Z68" s="44">
        <v>62</v>
      </c>
      <c r="AA68" s="44">
        <v>82.7</v>
      </c>
      <c r="AB68" s="44">
        <v>4959</v>
      </c>
      <c r="AC68" s="44">
        <v>6656.8</v>
      </c>
      <c r="AD68" s="44">
        <v>107.8</v>
      </c>
      <c r="AE68" s="82">
        <v>15.6</v>
      </c>
      <c r="AF68" s="7"/>
      <c r="AG68" s="85" t="s">
        <v>29</v>
      </c>
      <c r="AH68" s="15">
        <v>2.375</v>
      </c>
      <c r="AI68" s="15">
        <v>6</v>
      </c>
      <c r="AJ68" s="15">
        <v>1.6875</v>
      </c>
      <c r="AK68" s="15">
        <v>12</v>
      </c>
      <c r="AL68" s="16">
        <v>0</v>
      </c>
      <c r="AM68" s="62"/>
      <c r="AN68" s="64" t="s">
        <v>40</v>
      </c>
      <c r="AO68" s="20">
        <v>15.3</v>
      </c>
      <c r="AP68" s="21">
        <v>7.66</v>
      </c>
      <c r="AQ68" s="7"/>
      <c r="AR68" s="31" t="s">
        <v>37</v>
      </c>
      <c r="AS68" s="52">
        <v>0.06</v>
      </c>
      <c r="AT68" s="32" t="s">
        <v>38</v>
      </c>
      <c r="AU68" s="53" t="s">
        <v>75</v>
      </c>
      <c r="AV68" s="1"/>
      <c r="AW68" s="117" t="s">
        <v>45</v>
      </c>
      <c r="AX68" s="112">
        <v>680522000</v>
      </c>
      <c r="AY68" s="112">
        <v>527940100</v>
      </c>
      <c r="AZ68" s="113">
        <v>181363000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201"/>
      <c r="B69" s="68" t="s">
        <v>44</v>
      </c>
      <c r="C69" s="73">
        <f t="shared" ref="C69:J69" si="77">C64</f>
        <v>355766000</v>
      </c>
      <c r="D69" s="73">
        <f t="shared" si="77"/>
        <v>3126310</v>
      </c>
      <c r="E69" s="73">
        <f t="shared" si="77"/>
        <v>7871890</v>
      </c>
      <c r="F69" s="73">
        <f t="shared" si="77"/>
        <v>12808200</v>
      </c>
      <c r="G69" s="73">
        <f t="shared" si="77"/>
        <v>475000000</v>
      </c>
      <c r="H69" s="73">
        <f t="shared" si="77"/>
        <v>4213290</v>
      </c>
      <c r="I69" s="73">
        <f t="shared" si="77"/>
        <v>11651900</v>
      </c>
      <c r="J69" s="73">
        <f t="shared" si="77"/>
        <v>18386000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133729300</v>
      </c>
      <c r="S69" s="57"/>
      <c r="T69" s="196"/>
      <c r="U69" s="199"/>
      <c r="V69" s="57"/>
      <c r="W69" s="87" t="s">
        <v>7</v>
      </c>
      <c r="X69" s="5">
        <f>X64</f>
        <v>4716.3</v>
      </c>
      <c r="Y69" s="5">
        <f t="shared" ref="Y69:AE69" si="78">Y64</f>
        <v>6356.1</v>
      </c>
      <c r="Z69" s="5">
        <f t="shared" si="78"/>
        <v>61.9</v>
      </c>
      <c r="AA69" s="5">
        <f t="shared" si="78"/>
        <v>82.7</v>
      </c>
      <c r="AB69" s="5">
        <f t="shared" si="78"/>
        <v>4944.3999999999996</v>
      </c>
      <c r="AC69" s="5">
        <f t="shared" si="78"/>
        <v>6656.8</v>
      </c>
      <c r="AD69" s="5">
        <f t="shared" si="78"/>
        <v>107.6</v>
      </c>
      <c r="AE69" s="5">
        <f t="shared" si="78"/>
        <v>15.5</v>
      </c>
      <c r="AF69" s="7"/>
      <c r="AG69" s="87" t="s">
        <v>26</v>
      </c>
      <c r="AH69" s="6">
        <f>(AH68*10.74)</f>
        <v>25.5075</v>
      </c>
      <c r="AI69" s="6">
        <f>(AI68*2.2)</f>
        <v>13.200000000000001</v>
      </c>
      <c r="AJ69" s="6">
        <f>(AJ68*0.25)</f>
        <v>0.421875</v>
      </c>
      <c r="AK69" s="166">
        <f>AK68+AL68</f>
        <v>12</v>
      </c>
      <c r="AL69" s="167"/>
      <c r="AM69" s="10"/>
      <c r="AN69" s="22" t="s">
        <v>41</v>
      </c>
      <c r="AO69" s="23">
        <v>15.2</v>
      </c>
      <c r="AP69" s="24">
        <v>8</v>
      </c>
      <c r="AQ69" s="7"/>
      <c r="AR69" s="33" t="s">
        <v>36</v>
      </c>
      <c r="AS69" s="12">
        <v>0.31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679235000</v>
      </c>
      <c r="AY69" s="111">
        <f t="shared" si="79"/>
        <v>527940100</v>
      </c>
      <c r="AZ69" s="114">
        <f t="shared" si="79"/>
        <v>181327000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202"/>
      <c r="B70" s="66" t="s">
        <v>3</v>
      </c>
      <c r="C70" s="76">
        <f t="shared" ref="C70:J70" si="80">C68-C69</f>
        <v>1129000</v>
      </c>
      <c r="D70" s="76">
        <f t="shared" si="80"/>
        <v>10000</v>
      </c>
      <c r="E70" s="76">
        <f t="shared" si="80"/>
        <v>34000</v>
      </c>
      <c r="F70" s="77">
        <f t="shared" si="80"/>
        <v>40000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1105800</v>
      </c>
      <c r="S70" s="58"/>
      <c r="T70" s="197"/>
      <c r="U70" s="200"/>
      <c r="V70" s="58"/>
      <c r="W70" s="45" t="s">
        <v>3</v>
      </c>
      <c r="X70" s="46">
        <f>X68-X69</f>
        <v>14</v>
      </c>
      <c r="Y70" s="46">
        <f t="shared" ref="Y70:AE70" si="81">Y68-Y69</f>
        <v>0</v>
      </c>
      <c r="Z70" s="46">
        <f t="shared" si="81"/>
        <v>0.10000000000000142</v>
      </c>
      <c r="AA70" s="46">
        <f t="shared" si="81"/>
        <v>0</v>
      </c>
      <c r="AB70" s="46">
        <f t="shared" si="81"/>
        <v>14.600000000000364</v>
      </c>
      <c r="AC70" s="46">
        <f t="shared" si="81"/>
        <v>0</v>
      </c>
      <c r="AD70" s="46">
        <f t="shared" si="81"/>
        <v>0.20000000000000284</v>
      </c>
      <c r="AE70" s="83">
        <f t="shared" si="81"/>
        <v>9.9999999999999645E-2</v>
      </c>
      <c r="AF70" s="7"/>
      <c r="AG70" s="88" t="s">
        <v>28</v>
      </c>
      <c r="AH70" s="86">
        <f>(AH69)/((K68/1000000)*8.34)</f>
        <v>2.70899312436676</v>
      </c>
      <c r="AI70" s="86">
        <f>(AI69)/((K68/1000000)*8.34)</f>
        <v>1.4018900026126133</v>
      </c>
      <c r="AJ70" s="86">
        <f>(AJ69)/((K68/1000000)*8.34)</f>
        <v>4.4804723094863344E-2</v>
      </c>
      <c r="AK70" s="168">
        <f>(AK69)/((K68/1000000)*8.34)</f>
        <v>1.2744454569205574</v>
      </c>
      <c r="AL70" s="169"/>
      <c r="AM70" s="10"/>
      <c r="AN70" s="1"/>
      <c r="AO70" s="1"/>
      <c r="AP70" s="1"/>
      <c r="AQ70" s="7"/>
      <c r="AR70" s="89" t="s">
        <v>55</v>
      </c>
      <c r="AS70" s="79">
        <v>0.83</v>
      </c>
      <c r="AT70" s="90" t="s">
        <v>54</v>
      </c>
      <c r="AU70" s="35">
        <v>2.5000000000000001E-2</v>
      </c>
      <c r="AV70" s="1"/>
      <c r="AW70" s="110" t="s">
        <v>3</v>
      </c>
      <c r="AX70" s="115">
        <f>AX68-AX69</f>
        <v>1287000</v>
      </c>
      <c r="AY70" s="115">
        <f>AY68-AY69</f>
        <v>0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82">
        <v>18</v>
      </c>
      <c r="B72" s="67" t="s">
        <v>45</v>
      </c>
      <c r="C72" s="72">
        <v>357975000</v>
      </c>
      <c r="D72" s="37">
        <v>3146310</v>
      </c>
      <c r="E72" s="37">
        <v>7937890</v>
      </c>
      <c r="F72" s="39">
        <v>12879200</v>
      </c>
      <c r="G72" s="72">
        <v>475000000</v>
      </c>
      <c r="H72" s="37">
        <v>4213290</v>
      </c>
      <c r="I72" s="37">
        <v>11651900</v>
      </c>
      <c r="J72" s="39">
        <v>18386000</v>
      </c>
      <c r="K72" s="185">
        <f>C74+G74</f>
        <v>1080000</v>
      </c>
      <c r="L72" s="186"/>
      <c r="M72" s="191">
        <f>D74+E74+F74+H74+I74+J74</f>
        <v>73000</v>
      </c>
      <c r="N72" s="186"/>
      <c r="O72" s="203">
        <f>M72+K72</f>
        <v>1153000</v>
      </c>
      <c r="P72" s="204"/>
      <c r="Q72" s="42" t="s">
        <v>6</v>
      </c>
      <c r="R72" s="39">
        <v>135912100</v>
      </c>
      <c r="S72" s="57"/>
      <c r="T72" s="195">
        <v>0</v>
      </c>
      <c r="U72" s="198">
        <v>0.89</v>
      </c>
      <c r="V72" s="57"/>
      <c r="W72" s="85" t="s">
        <v>6</v>
      </c>
      <c r="X72" s="44">
        <v>4743.7</v>
      </c>
      <c r="Y72" s="44">
        <v>6356.1</v>
      </c>
      <c r="Z72" s="44">
        <v>62.1</v>
      </c>
      <c r="AA72" s="44">
        <v>82.7</v>
      </c>
      <c r="AB72" s="44">
        <v>4972.8999999999996</v>
      </c>
      <c r="AC72" s="44">
        <v>6656.8</v>
      </c>
      <c r="AD72" s="44">
        <v>107.9</v>
      </c>
      <c r="AE72" s="82">
        <v>15.6</v>
      </c>
      <c r="AF72" s="7"/>
      <c r="AG72" s="85" t="s">
        <v>29</v>
      </c>
      <c r="AH72" s="15">
        <v>2.5</v>
      </c>
      <c r="AI72" s="15">
        <v>6.25</v>
      </c>
      <c r="AJ72" s="15">
        <v>1.75</v>
      </c>
      <c r="AK72" s="15">
        <v>12</v>
      </c>
      <c r="AL72" s="16">
        <v>0</v>
      </c>
      <c r="AM72" s="62"/>
      <c r="AN72" s="64" t="s">
        <v>40</v>
      </c>
      <c r="AO72" s="20">
        <v>15.3</v>
      </c>
      <c r="AP72" s="21">
        <v>7.69</v>
      </c>
      <c r="AQ72" s="7"/>
      <c r="AR72" s="31" t="s">
        <v>37</v>
      </c>
      <c r="AS72" s="52">
        <v>5.5E-2</v>
      </c>
      <c r="AT72" s="32" t="s">
        <v>38</v>
      </c>
      <c r="AU72" s="53" t="s">
        <v>75</v>
      </c>
      <c r="AV72" s="1"/>
      <c r="AW72" s="117" t="s">
        <v>45</v>
      </c>
      <c r="AX72" s="112">
        <v>681721000</v>
      </c>
      <c r="AY72" s="112">
        <v>527940100</v>
      </c>
      <c r="AZ72" s="113">
        <v>181399000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201"/>
      <c r="B73" s="68" t="s">
        <v>44</v>
      </c>
      <c r="C73" s="73">
        <f t="shared" ref="C73:J73" si="82">C68</f>
        <v>356895000</v>
      </c>
      <c r="D73" s="74">
        <f t="shared" si="82"/>
        <v>3136310</v>
      </c>
      <c r="E73" s="74">
        <f t="shared" si="82"/>
        <v>7905890</v>
      </c>
      <c r="F73" s="75">
        <f t="shared" si="82"/>
        <v>12848200</v>
      </c>
      <c r="G73" s="73">
        <f t="shared" si="82"/>
        <v>475000000</v>
      </c>
      <c r="H73" s="74">
        <f t="shared" si="82"/>
        <v>4213290</v>
      </c>
      <c r="I73" s="74">
        <f t="shared" si="82"/>
        <v>11651900</v>
      </c>
      <c r="J73" s="75">
        <f t="shared" si="82"/>
        <v>18386000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134835100</v>
      </c>
      <c r="S73" s="57"/>
      <c r="T73" s="196"/>
      <c r="U73" s="199"/>
      <c r="V73" s="57"/>
      <c r="W73" s="87" t="s">
        <v>7</v>
      </c>
      <c r="X73" s="5">
        <f t="shared" ref="X73:AE73" si="83">X68</f>
        <v>4730.3</v>
      </c>
      <c r="Y73" s="5">
        <f t="shared" si="83"/>
        <v>6356.1</v>
      </c>
      <c r="Z73" s="5">
        <f t="shared" si="83"/>
        <v>62</v>
      </c>
      <c r="AA73" s="5">
        <f t="shared" si="83"/>
        <v>82.7</v>
      </c>
      <c r="AB73" s="5">
        <f t="shared" si="83"/>
        <v>4959</v>
      </c>
      <c r="AC73" s="5">
        <f t="shared" si="83"/>
        <v>6656.8</v>
      </c>
      <c r="AD73" s="5">
        <f t="shared" si="83"/>
        <v>107.8</v>
      </c>
      <c r="AE73" s="81">
        <f t="shared" si="83"/>
        <v>15.6</v>
      </c>
      <c r="AF73" s="7"/>
      <c r="AG73" s="87" t="s">
        <v>26</v>
      </c>
      <c r="AH73" s="6">
        <f>(AH72*10.74)</f>
        <v>26.85</v>
      </c>
      <c r="AI73" s="6">
        <f>(AI72*2.2)</f>
        <v>13.750000000000002</v>
      </c>
      <c r="AJ73" s="6">
        <f>(AJ72*0.25)</f>
        <v>0.4375</v>
      </c>
      <c r="AK73" s="166">
        <f>AK72+AL72</f>
        <v>12</v>
      </c>
      <c r="AL73" s="167"/>
      <c r="AM73" s="10"/>
      <c r="AN73" s="22" t="s">
        <v>41</v>
      </c>
      <c r="AO73" s="23">
        <v>16.2</v>
      </c>
      <c r="AP73" s="24">
        <v>7.95</v>
      </c>
      <c r="AQ73" s="7"/>
      <c r="AR73" s="33" t="s">
        <v>36</v>
      </c>
      <c r="AS73" s="12">
        <v>0.31900000000000001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680522000</v>
      </c>
      <c r="AY73" s="111">
        <f t="shared" si="84"/>
        <v>527940100</v>
      </c>
      <c r="AZ73" s="114">
        <f t="shared" si="84"/>
        <v>181363000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202"/>
      <c r="B74" s="66" t="s">
        <v>3</v>
      </c>
      <c r="C74" s="76">
        <f t="shared" ref="C74:J74" si="85">C72-C73</f>
        <v>1080000</v>
      </c>
      <c r="D74" s="76">
        <f t="shared" si="85"/>
        <v>10000</v>
      </c>
      <c r="E74" s="76">
        <f t="shared" si="85"/>
        <v>32000</v>
      </c>
      <c r="F74" s="77">
        <f t="shared" si="85"/>
        <v>31000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1077000</v>
      </c>
      <c r="S74" s="58"/>
      <c r="T74" s="197"/>
      <c r="U74" s="200"/>
      <c r="V74" s="58"/>
      <c r="W74" s="45" t="s">
        <v>3</v>
      </c>
      <c r="X74" s="46">
        <f>X72-X73</f>
        <v>13.399999999999636</v>
      </c>
      <c r="Y74" s="46">
        <f t="shared" ref="Y74:AE74" si="86">Y72-Y73</f>
        <v>0</v>
      </c>
      <c r="Z74" s="46">
        <f t="shared" si="86"/>
        <v>0.10000000000000142</v>
      </c>
      <c r="AA74" s="46">
        <f t="shared" si="86"/>
        <v>0</v>
      </c>
      <c r="AB74" s="46">
        <f t="shared" si="86"/>
        <v>13.899999999999636</v>
      </c>
      <c r="AC74" s="46">
        <f t="shared" si="86"/>
        <v>0</v>
      </c>
      <c r="AD74" s="46">
        <f t="shared" si="86"/>
        <v>0.10000000000000853</v>
      </c>
      <c r="AE74" s="83">
        <f t="shared" si="86"/>
        <v>0</v>
      </c>
      <c r="AF74" s="7"/>
      <c r="AG74" s="88" t="s">
        <v>28</v>
      </c>
      <c r="AH74" s="86">
        <f>(AH73)/((K72/1000000)*8.34)</f>
        <v>2.9809485744737541</v>
      </c>
      <c r="AI74" s="86">
        <f>(AI73)/((K72/1000000)*8.34)</f>
        <v>1.5265565325517365</v>
      </c>
      <c r="AJ74" s="86">
        <f>(AJ73)/((K72/1000000)*8.34)</f>
        <v>4.8572253308464333E-2</v>
      </c>
      <c r="AK74" s="168">
        <f>(AK73)/((K72/1000000)*8.34)</f>
        <v>1.3322675193178788</v>
      </c>
      <c r="AL74" s="169"/>
      <c r="AM74" s="10"/>
      <c r="AN74" s="1"/>
      <c r="AO74" s="1"/>
      <c r="AP74" s="1"/>
      <c r="AQ74" s="7"/>
      <c r="AR74" s="89" t="s">
        <v>55</v>
      </c>
      <c r="AS74" s="79">
        <v>0.95</v>
      </c>
      <c r="AT74" s="90" t="s">
        <v>54</v>
      </c>
      <c r="AU74" s="35">
        <v>2.7E-2</v>
      </c>
      <c r="AV74" s="1"/>
      <c r="AW74" s="110" t="s">
        <v>3</v>
      </c>
      <c r="AX74" s="115">
        <f>AX72-AX73</f>
        <v>1199000</v>
      </c>
      <c r="AY74" s="115">
        <f>AY72-AY73</f>
        <v>0</v>
      </c>
      <c r="AZ74" s="116">
        <f>AZ72-AZ73</f>
        <v>36000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82">
        <v>19</v>
      </c>
      <c r="B76" s="67" t="s">
        <v>45</v>
      </c>
      <c r="C76" s="72">
        <v>358941000</v>
      </c>
      <c r="D76" s="37">
        <v>3155310</v>
      </c>
      <c r="E76" s="37">
        <v>7937890</v>
      </c>
      <c r="F76" s="39">
        <v>12887200</v>
      </c>
      <c r="G76" s="72">
        <v>475000000</v>
      </c>
      <c r="H76" s="37">
        <v>4213290</v>
      </c>
      <c r="I76" s="37">
        <v>11651900</v>
      </c>
      <c r="J76" s="39">
        <v>18386000</v>
      </c>
      <c r="K76" s="185">
        <f>C78+G78</f>
        <v>966000</v>
      </c>
      <c r="L76" s="186"/>
      <c r="M76" s="191">
        <f>D78+E78+F78+H78+I78+J78</f>
        <v>17000</v>
      </c>
      <c r="N76" s="186"/>
      <c r="O76" s="203">
        <f>M76+K76</f>
        <v>983000</v>
      </c>
      <c r="P76" s="204"/>
      <c r="Q76" s="42" t="s">
        <v>6</v>
      </c>
      <c r="R76" s="39">
        <v>136943900</v>
      </c>
      <c r="S76" s="57"/>
      <c r="T76" s="195">
        <v>0</v>
      </c>
      <c r="U76" s="198">
        <v>0.83</v>
      </c>
      <c r="V76" s="57"/>
      <c r="W76" s="85" t="s">
        <v>6</v>
      </c>
      <c r="X76" s="44">
        <v>4755.6000000000004</v>
      </c>
      <c r="Y76" s="44">
        <v>6356.1</v>
      </c>
      <c r="Z76" s="44">
        <v>62.3</v>
      </c>
      <c r="AA76" s="44">
        <v>82.7</v>
      </c>
      <c r="AB76" s="44">
        <v>4985.1000000000004</v>
      </c>
      <c r="AC76" s="44">
        <v>6656.8</v>
      </c>
      <c r="AD76" s="44">
        <v>107.9</v>
      </c>
      <c r="AE76" s="82">
        <v>15.6</v>
      </c>
      <c r="AF76" s="7"/>
      <c r="AG76" s="85" t="s">
        <v>29</v>
      </c>
      <c r="AH76" s="15">
        <v>2.25</v>
      </c>
      <c r="AI76" s="15">
        <v>5.5</v>
      </c>
      <c r="AJ76" s="15">
        <v>1.375</v>
      </c>
      <c r="AK76" s="15">
        <v>11</v>
      </c>
      <c r="AL76" s="16">
        <v>0</v>
      </c>
      <c r="AM76" s="62"/>
      <c r="AN76" s="64" t="s">
        <v>40</v>
      </c>
      <c r="AO76" s="20">
        <v>13.8</v>
      </c>
      <c r="AP76" s="21">
        <v>7.64</v>
      </c>
      <c r="AQ76" s="7"/>
      <c r="AR76" s="31" t="s">
        <v>37</v>
      </c>
      <c r="AS76" s="52">
        <v>6.4000000000000001E-2</v>
      </c>
      <c r="AT76" s="32" t="s">
        <v>38</v>
      </c>
      <c r="AU76" s="53" t="s">
        <v>75</v>
      </c>
      <c r="AV76" s="1"/>
      <c r="AW76" s="117" t="s">
        <v>45</v>
      </c>
      <c r="AX76" s="112">
        <v>682781000</v>
      </c>
      <c r="AY76" s="112">
        <v>527940100</v>
      </c>
      <c r="AZ76" s="113">
        <v>181399000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201"/>
      <c r="B77" s="68" t="s">
        <v>44</v>
      </c>
      <c r="C77" s="73">
        <f t="shared" ref="C77:J77" si="87">C72</f>
        <v>357975000</v>
      </c>
      <c r="D77" s="74">
        <f t="shared" si="87"/>
        <v>3146310</v>
      </c>
      <c r="E77" s="74">
        <f t="shared" si="87"/>
        <v>7937890</v>
      </c>
      <c r="F77" s="75">
        <f t="shared" si="87"/>
        <v>12879200</v>
      </c>
      <c r="G77" s="73">
        <f t="shared" si="87"/>
        <v>475000000</v>
      </c>
      <c r="H77" s="74">
        <f t="shared" si="87"/>
        <v>4213290</v>
      </c>
      <c r="I77" s="74">
        <f t="shared" si="87"/>
        <v>11651900</v>
      </c>
      <c r="J77" s="75">
        <f t="shared" si="87"/>
        <v>18386000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135912100</v>
      </c>
      <c r="S77" s="57"/>
      <c r="T77" s="196"/>
      <c r="U77" s="199"/>
      <c r="V77" s="57"/>
      <c r="W77" s="87" t="s">
        <v>7</v>
      </c>
      <c r="X77" s="5">
        <f t="shared" ref="X77:AE77" si="88">X72</f>
        <v>4743.7</v>
      </c>
      <c r="Y77" s="5">
        <f t="shared" si="88"/>
        <v>6356.1</v>
      </c>
      <c r="Z77" s="5">
        <f t="shared" si="88"/>
        <v>62.1</v>
      </c>
      <c r="AA77" s="5">
        <f t="shared" si="88"/>
        <v>82.7</v>
      </c>
      <c r="AB77" s="5">
        <f t="shared" si="88"/>
        <v>4972.8999999999996</v>
      </c>
      <c r="AC77" s="5">
        <f t="shared" si="88"/>
        <v>6656.8</v>
      </c>
      <c r="AD77" s="5">
        <f t="shared" si="88"/>
        <v>107.9</v>
      </c>
      <c r="AE77" s="81">
        <f t="shared" si="88"/>
        <v>15.6</v>
      </c>
      <c r="AF77" s="7"/>
      <c r="AG77" s="87" t="s">
        <v>26</v>
      </c>
      <c r="AH77" s="6">
        <f>(AH76*10.74)</f>
        <v>24.164999999999999</v>
      </c>
      <c r="AI77" s="6">
        <f>(AI76*2.2)</f>
        <v>12.100000000000001</v>
      </c>
      <c r="AJ77" s="6">
        <f>(AJ76*0.25)</f>
        <v>0.34375</v>
      </c>
      <c r="AK77" s="166">
        <f>AK76+AL76</f>
        <v>11</v>
      </c>
      <c r="AL77" s="167"/>
      <c r="AM77" s="10"/>
      <c r="AN77" s="22" t="s">
        <v>41</v>
      </c>
      <c r="AO77" s="23">
        <v>14.8</v>
      </c>
      <c r="AP77" s="24">
        <v>7.86</v>
      </c>
      <c r="AQ77" s="7"/>
      <c r="AR77" s="33" t="s">
        <v>36</v>
      </c>
      <c r="AS77" s="12">
        <v>0.35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681721000</v>
      </c>
      <c r="AY77" s="111">
        <f t="shared" si="89"/>
        <v>527940100</v>
      </c>
      <c r="AZ77" s="114">
        <f t="shared" si="89"/>
        <v>181399000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202"/>
      <c r="B78" s="66" t="s">
        <v>3</v>
      </c>
      <c r="C78" s="76">
        <f t="shared" ref="C78:J78" si="90">C76-C77</f>
        <v>966000</v>
      </c>
      <c r="D78" s="76">
        <f t="shared" si="90"/>
        <v>9000</v>
      </c>
      <c r="E78" s="76">
        <f t="shared" si="90"/>
        <v>0</v>
      </c>
      <c r="F78" s="77">
        <f t="shared" si="90"/>
        <v>8000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1031800</v>
      </c>
      <c r="S78" s="58"/>
      <c r="T78" s="197"/>
      <c r="U78" s="200"/>
      <c r="V78" s="58"/>
      <c r="W78" s="45" t="s">
        <v>3</v>
      </c>
      <c r="X78" s="46">
        <f>X76-X77</f>
        <v>11.900000000000546</v>
      </c>
      <c r="Y78" s="46">
        <f t="shared" ref="Y78:AE78" si="91">Y76-Y77</f>
        <v>0</v>
      </c>
      <c r="Z78" s="46">
        <f t="shared" si="91"/>
        <v>0.19999999999999574</v>
      </c>
      <c r="AA78" s="46">
        <f t="shared" si="91"/>
        <v>0</v>
      </c>
      <c r="AB78" s="46">
        <f t="shared" si="91"/>
        <v>12.200000000000728</v>
      </c>
      <c r="AC78" s="46">
        <f t="shared" si="91"/>
        <v>0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2.9994637830108584</v>
      </c>
      <c r="AI78" s="86">
        <f>(AI77)/((K76/1000000)*8.34)</f>
        <v>1.501904066808665</v>
      </c>
      <c r="AJ78" s="86">
        <f>(AJ77)/((K76/1000000)*8.34)</f>
        <v>4.2667729170700705E-2</v>
      </c>
      <c r="AK78" s="168">
        <f>(AK77)/((K76/1000000)*8.34)</f>
        <v>1.3653673334624226</v>
      </c>
      <c r="AL78" s="169"/>
      <c r="AM78" s="10"/>
      <c r="AN78" s="1"/>
      <c r="AO78" s="1"/>
      <c r="AP78" s="1"/>
      <c r="AQ78" s="7"/>
      <c r="AR78" s="89" t="s">
        <v>55</v>
      </c>
      <c r="AS78" s="79">
        <v>0.83</v>
      </c>
      <c r="AT78" s="90" t="s">
        <v>54</v>
      </c>
      <c r="AU78" s="35">
        <v>2.8000000000000001E-2</v>
      </c>
      <c r="AV78" s="1"/>
      <c r="AW78" s="110" t="s">
        <v>3</v>
      </c>
      <c r="AX78" s="115">
        <f>AX76-AX77</f>
        <v>1060000</v>
      </c>
      <c r="AY78" s="115">
        <f>AY76-AY77</f>
        <v>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82">
        <v>20</v>
      </c>
      <c r="B80" s="67" t="s">
        <v>45</v>
      </c>
      <c r="C80" s="72">
        <v>359948000</v>
      </c>
      <c r="D80" s="37">
        <v>3165310</v>
      </c>
      <c r="E80" s="37">
        <v>7970890</v>
      </c>
      <c r="F80" s="39">
        <v>12918200</v>
      </c>
      <c r="G80" s="72">
        <v>475000000</v>
      </c>
      <c r="H80" s="37">
        <v>4213290</v>
      </c>
      <c r="I80" s="37">
        <v>11651900</v>
      </c>
      <c r="J80" s="39">
        <v>18386000</v>
      </c>
      <c r="K80" s="185">
        <f>C82+G82</f>
        <v>1007000</v>
      </c>
      <c r="L80" s="186"/>
      <c r="M80" s="191">
        <f>D82+E82+F82+H82+I82+J82</f>
        <v>74000</v>
      </c>
      <c r="N80" s="186"/>
      <c r="O80" s="203">
        <f>M80+K80</f>
        <v>1081000</v>
      </c>
      <c r="P80" s="204"/>
      <c r="Q80" s="42" t="s">
        <v>6</v>
      </c>
      <c r="R80" s="39">
        <v>137965800</v>
      </c>
      <c r="S80" s="57"/>
      <c r="T80" s="195">
        <v>0</v>
      </c>
      <c r="U80" s="198">
        <v>0.81</v>
      </c>
      <c r="V80" s="57"/>
      <c r="W80" s="85" t="s">
        <v>6</v>
      </c>
      <c r="X80" s="44">
        <v>4768.1000000000004</v>
      </c>
      <c r="Y80" s="44">
        <v>6356.1</v>
      </c>
      <c r="Z80" s="44">
        <v>62.4</v>
      </c>
      <c r="AA80" s="44">
        <v>82.7</v>
      </c>
      <c r="AB80" s="44">
        <v>4998.1000000000004</v>
      </c>
      <c r="AC80" s="44">
        <v>6656.8</v>
      </c>
      <c r="AD80" s="44">
        <v>108.1</v>
      </c>
      <c r="AE80" s="82">
        <v>15.7</v>
      </c>
      <c r="AF80" s="7"/>
      <c r="AG80" s="85" t="s">
        <v>29</v>
      </c>
      <c r="AH80" s="15">
        <v>2.25</v>
      </c>
      <c r="AI80" s="15">
        <v>6.375</v>
      </c>
      <c r="AJ80" s="15">
        <v>1.9375</v>
      </c>
      <c r="AK80" s="15">
        <v>15</v>
      </c>
      <c r="AL80" s="16">
        <v>0</v>
      </c>
      <c r="AM80" s="62"/>
      <c r="AN80" s="64" t="s">
        <v>40</v>
      </c>
      <c r="AO80" s="20">
        <v>13.6</v>
      </c>
      <c r="AP80" s="21">
        <v>7.69</v>
      </c>
      <c r="AQ80" s="7"/>
      <c r="AR80" s="31" t="s">
        <v>37</v>
      </c>
      <c r="AS80" s="52">
        <v>5.8999999999999997E-2</v>
      </c>
      <c r="AT80" s="32" t="s">
        <v>38</v>
      </c>
      <c r="AU80" s="53" t="s">
        <v>75</v>
      </c>
      <c r="AV80" s="1"/>
      <c r="AW80" s="117" t="s">
        <v>45</v>
      </c>
      <c r="AX80" s="112">
        <v>683919000</v>
      </c>
      <c r="AY80" s="112">
        <v>527940100</v>
      </c>
      <c r="AZ80" s="113">
        <v>181435000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201"/>
      <c r="B81" s="68" t="s">
        <v>44</v>
      </c>
      <c r="C81" s="73">
        <f t="shared" ref="C81:J81" si="92">C76</f>
        <v>358941000</v>
      </c>
      <c r="D81" s="74">
        <f t="shared" si="92"/>
        <v>3155310</v>
      </c>
      <c r="E81" s="74">
        <f t="shared" si="92"/>
        <v>7937890</v>
      </c>
      <c r="F81" s="75">
        <f t="shared" si="92"/>
        <v>12887200</v>
      </c>
      <c r="G81" s="73">
        <f t="shared" si="92"/>
        <v>475000000</v>
      </c>
      <c r="H81" s="74">
        <f t="shared" si="92"/>
        <v>4213290</v>
      </c>
      <c r="I81" s="74">
        <f t="shared" si="92"/>
        <v>11651900</v>
      </c>
      <c r="J81" s="75">
        <f t="shared" si="92"/>
        <v>18386000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136943900</v>
      </c>
      <c r="S81" s="57"/>
      <c r="T81" s="196"/>
      <c r="U81" s="199"/>
      <c r="V81" s="57"/>
      <c r="W81" s="87" t="s">
        <v>7</v>
      </c>
      <c r="X81" s="5">
        <f t="shared" ref="X81:AE81" si="93">X76</f>
        <v>4755.6000000000004</v>
      </c>
      <c r="Y81" s="5">
        <f t="shared" si="93"/>
        <v>6356.1</v>
      </c>
      <c r="Z81" s="5">
        <f t="shared" si="93"/>
        <v>62.3</v>
      </c>
      <c r="AA81" s="5">
        <f t="shared" si="93"/>
        <v>82.7</v>
      </c>
      <c r="AB81" s="5">
        <f t="shared" si="93"/>
        <v>4985.1000000000004</v>
      </c>
      <c r="AC81" s="5">
        <f t="shared" si="93"/>
        <v>6656.8</v>
      </c>
      <c r="AD81" s="5">
        <f t="shared" si="93"/>
        <v>107.9</v>
      </c>
      <c r="AE81" s="81">
        <f t="shared" si="93"/>
        <v>15.6</v>
      </c>
      <c r="AF81" s="7"/>
      <c r="AG81" s="87" t="s">
        <v>26</v>
      </c>
      <c r="AH81" s="6">
        <f>(AH80*10.74)</f>
        <v>24.164999999999999</v>
      </c>
      <c r="AI81" s="6">
        <f>(AI80*2.2)</f>
        <v>14.025</v>
      </c>
      <c r="AJ81" s="6">
        <f>(AJ80*0.25)</f>
        <v>0.484375</v>
      </c>
      <c r="AK81" s="166">
        <f>AK80+AL80</f>
        <v>15</v>
      </c>
      <c r="AL81" s="167"/>
      <c r="AM81" s="10"/>
      <c r="AN81" s="22" t="s">
        <v>41</v>
      </c>
      <c r="AO81" s="23">
        <v>14.5</v>
      </c>
      <c r="AP81" s="24">
        <v>8.1</v>
      </c>
      <c r="AQ81" s="7"/>
      <c r="AR81" s="33" t="s">
        <v>36</v>
      </c>
      <c r="AS81" s="12">
        <v>0.32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682781000</v>
      </c>
      <c r="AY81" s="111">
        <f t="shared" si="94"/>
        <v>527940100</v>
      </c>
      <c r="AZ81" s="114">
        <f t="shared" si="94"/>
        <v>181399000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202"/>
      <c r="B82" s="66" t="s">
        <v>3</v>
      </c>
      <c r="C82" s="76">
        <f t="shared" ref="C82:J82" si="95">C80-C81</f>
        <v>1007000</v>
      </c>
      <c r="D82" s="76">
        <f t="shared" si="95"/>
        <v>10000</v>
      </c>
      <c r="E82" s="76">
        <f t="shared" si="95"/>
        <v>33000</v>
      </c>
      <c r="F82" s="77">
        <f t="shared" si="95"/>
        <v>31000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1021900</v>
      </c>
      <c r="S82" s="58"/>
      <c r="T82" s="197"/>
      <c r="U82" s="200"/>
      <c r="V82" s="58"/>
      <c r="W82" s="45" t="s">
        <v>3</v>
      </c>
      <c r="X82" s="46">
        <f>X80-X81</f>
        <v>12.5</v>
      </c>
      <c r="Y82" s="46">
        <f t="shared" ref="Y82:AE82" si="96">Y80-Y81</f>
        <v>0</v>
      </c>
      <c r="Z82" s="46">
        <f t="shared" si="96"/>
        <v>0.10000000000000142</v>
      </c>
      <c r="AA82" s="46">
        <f t="shared" si="96"/>
        <v>0</v>
      </c>
      <c r="AB82" s="46">
        <f t="shared" si="96"/>
        <v>13</v>
      </c>
      <c r="AC82" s="46">
        <f t="shared" si="96"/>
        <v>0</v>
      </c>
      <c r="AD82" s="46">
        <f t="shared" si="96"/>
        <v>0.19999999999998863</v>
      </c>
      <c r="AE82" s="83">
        <f t="shared" si="96"/>
        <v>9.9999999999999645E-2</v>
      </c>
      <c r="AF82" s="7"/>
      <c r="AG82" s="88" t="s">
        <v>28</v>
      </c>
      <c r="AH82" s="86">
        <f>(AH81)/((K80/1000000)*8.34)</f>
        <v>2.8773406299786388</v>
      </c>
      <c r="AI82" s="86">
        <f>(AI81)/((K80/1000000)*8.34)</f>
        <v>1.6699649218063486</v>
      </c>
      <c r="AJ82" s="86">
        <f>(AJ81)/((K80/1000000)*8.34)</f>
        <v>5.7674813475932264E-2</v>
      </c>
      <c r="AK82" s="168">
        <f>(AK81)/((K80/1000000)*8.34)</f>
        <v>1.786058739899838</v>
      </c>
      <c r="AL82" s="169"/>
      <c r="AM82" s="10"/>
      <c r="AN82" s="1"/>
      <c r="AO82" s="1"/>
      <c r="AP82" s="1"/>
      <c r="AQ82" s="7"/>
      <c r="AR82" s="89" t="s">
        <v>55</v>
      </c>
      <c r="AS82" s="79">
        <v>0.85</v>
      </c>
      <c r="AT82" s="90" t="s">
        <v>54</v>
      </c>
      <c r="AU82" s="35">
        <v>2.4E-2</v>
      </c>
      <c r="AV82" s="1"/>
      <c r="AW82" s="110" t="s">
        <v>3</v>
      </c>
      <c r="AX82" s="115">
        <f>AX80-AX81</f>
        <v>1138000</v>
      </c>
      <c r="AY82" s="115">
        <f>AY80-AY81</f>
        <v>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82">
        <v>21</v>
      </c>
      <c r="B84" s="67" t="s">
        <v>45</v>
      </c>
      <c r="C84" s="72">
        <v>361017000</v>
      </c>
      <c r="D84" s="37">
        <v>3165310</v>
      </c>
      <c r="E84" s="37">
        <v>8002890</v>
      </c>
      <c r="F84" s="39">
        <v>12950200</v>
      </c>
      <c r="G84" s="72">
        <v>475000000</v>
      </c>
      <c r="H84" s="37">
        <v>4213290</v>
      </c>
      <c r="I84" s="37">
        <v>11651900</v>
      </c>
      <c r="J84" s="39">
        <v>18386000</v>
      </c>
      <c r="K84" s="185">
        <f>C86+G86</f>
        <v>1069000</v>
      </c>
      <c r="L84" s="186"/>
      <c r="M84" s="191">
        <f>D86+E86+F86+H86+I86+J86</f>
        <v>64000</v>
      </c>
      <c r="N84" s="186"/>
      <c r="O84" s="203">
        <f>M84+K84</f>
        <v>1133000</v>
      </c>
      <c r="P84" s="204"/>
      <c r="Q84" s="42" t="s">
        <v>6</v>
      </c>
      <c r="R84" s="39">
        <v>138978900</v>
      </c>
      <c r="S84" s="57"/>
      <c r="T84" s="195">
        <v>0.84</v>
      </c>
      <c r="U84" s="198">
        <v>0.83</v>
      </c>
      <c r="V84" s="57"/>
      <c r="W84" s="85" t="s">
        <v>6</v>
      </c>
      <c r="X84" s="44">
        <v>4781</v>
      </c>
      <c r="Y84" s="44">
        <v>6356.1</v>
      </c>
      <c r="Z84" s="44">
        <v>62.4</v>
      </c>
      <c r="AA84" s="44">
        <v>82.77</v>
      </c>
      <c r="AB84" s="44">
        <v>5011.3999999999996</v>
      </c>
      <c r="AC84" s="44">
        <v>6656.8</v>
      </c>
      <c r="AD84" s="44">
        <v>108.1</v>
      </c>
      <c r="AE84" s="82">
        <v>15.7</v>
      </c>
      <c r="AF84" s="7"/>
      <c r="AG84" s="85" t="s">
        <v>29</v>
      </c>
      <c r="AH84" s="15">
        <v>2.5</v>
      </c>
      <c r="AI84" s="15">
        <v>6.125</v>
      </c>
      <c r="AJ84" s="15">
        <v>1.5625</v>
      </c>
      <c r="AK84" s="15">
        <v>15</v>
      </c>
      <c r="AL84" s="16">
        <v>0</v>
      </c>
      <c r="AM84" s="62"/>
      <c r="AN84" s="64" t="s">
        <v>40</v>
      </c>
      <c r="AO84" s="20">
        <v>13.7</v>
      </c>
      <c r="AP84" s="21">
        <v>7.87</v>
      </c>
      <c r="AQ84" s="7"/>
      <c r="AR84" s="31" t="s">
        <v>37</v>
      </c>
      <c r="AS84" s="52">
        <v>6.6000000000000003E-2</v>
      </c>
      <c r="AT84" s="32" t="s">
        <v>38</v>
      </c>
      <c r="AU84" s="53" t="s">
        <v>75</v>
      </c>
      <c r="AV84" s="1"/>
      <c r="AW84" s="117" t="s">
        <v>45</v>
      </c>
      <c r="AX84" s="112">
        <v>685079000</v>
      </c>
      <c r="AY84" s="112">
        <v>527940100</v>
      </c>
      <c r="AZ84" s="113">
        <v>181470000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201"/>
      <c r="B85" s="68" t="s">
        <v>44</v>
      </c>
      <c r="C85" s="73">
        <f t="shared" ref="C85:J85" si="97">C80</f>
        <v>359948000</v>
      </c>
      <c r="D85" s="74">
        <f t="shared" si="97"/>
        <v>3165310</v>
      </c>
      <c r="E85" s="74">
        <f t="shared" si="97"/>
        <v>7970890</v>
      </c>
      <c r="F85" s="75">
        <f t="shared" si="97"/>
        <v>12918200</v>
      </c>
      <c r="G85" s="73">
        <f t="shared" si="97"/>
        <v>475000000</v>
      </c>
      <c r="H85" s="74">
        <f t="shared" si="97"/>
        <v>4213290</v>
      </c>
      <c r="I85" s="74">
        <f t="shared" si="97"/>
        <v>11651900</v>
      </c>
      <c r="J85" s="75">
        <f t="shared" si="97"/>
        <v>18386000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137965800</v>
      </c>
      <c r="S85" s="57"/>
      <c r="T85" s="196"/>
      <c r="U85" s="199"/>
      <c r="V85" s="57"/>
      <c r="W85" s="87" t="s">
        <v>7</v>
      </c>
      <c r="X85" s="5">
        <f t="shared" ref="X85:AE85" si="98">X80</f>
        <v>4768.1000000000004</v>
      </c>
      <c r="Y85" s="5">
        <f t="shared" si="98"/>
        <v>6356.1</v>
      </c>
      <c r="Z85" s="5">
        <f t="shared" si="98"/>
        <v>62.4</v>
      </c>
      <c r="AA85" s="5">
        <f t="shared" si="98"/>
        <v>82.7</v>
      </c>
      <c r="AB85" s="5">
        <f t="shared" si="98"/>
        <v>4998.1000000000004</v>
      </c>
      <c r="AC85" s="5">
        <f t="shared" si="98"/>
        <v>6656.8</v>
      </c>
      <c r="AD85" s="5">
        <f t="shared" si="98"/>
        <v>108.1</v>
      </c>
      <c r="AE85" s="81">
        <f t="shared" si="98"/>
        <v>15.7</v>
      </c>
      <c r="AF85" s="7"/>
      <c r="AG85" s="87" t="s">
        <v>26</v>
      </c>
      <c r="AH85" s="6">
        <f>(AH84*10.74)</f>
        <v>26.85</v>
      </c>
      <c r="AI85" s="6">
        <f>(AI84*2.2)</f>
        <v>13.475000000000001</v>
      </c>
      <c r="AJ85" s="6">
        <f>(AJ84*0.25)</f>
        <v>0.390625</v>
      </c>
      <c r="AK85" s="166">
        <f>AK84+AL84</f>
        <v>15</v>
      </c>
      <c r="AL85" s="167"/>
      <c r="AM85" s="10"/>
      <c r="AN85" s="22" t="s">
        <v>41</v>
      </c>
      <c r="AO85" s="23">
        <v>15</v>
      </c>
      <c r="AP85" s="24">
        <v>8.1300000000000008</v>
      </c>
      <c r="AQ85" s="7"/>
      <c r="AR85" s="33" t="s">
        <v>36</v>
      </c>
      <c r="AS85" s="12">
        <v>0.438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683919000</v>
      </c>
      <c r="AY85" s="111">
        <f t="shared" si="99"/>
        <v>527940100</v>
      </c>
      <c r="AZ85" s="114">
        <f t="shared" si="99"/>
        <v>181435000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202"/>
      <c r="B86" s="66" t="s">
        <v>3</v>
      </c>
      <c r="C86" s="76">
        <f t="shared" ref="C86:J86" si="100">C84-C85</f>
        <v>1069000</v>
      </c>
      <c r="D86" s="76">
        <f t="shared" si="100"/>
        <v>0</v>
      </c>
      <c r="E86" s="76">
        <f t="shared" si="100"/>
        <v>32000</v>
      </c>
      <c r="F86" s="77">
        <f t="shared" si="100"/>
        <v>32000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1013100</v>
      </c>
      <c r="S86" s="58"/>
      <c r="T86" s="197"/>
      <c r="U86" s="200"/>
      <c r="V86" s="58"/>
      <c r="W86" s="45" t="s">
        <v>3</v>
      </c>
      <c r="X86" s="46">
        <f>X84-X85</f>
        <v>12.899999999999636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6.9999999999993179E-2</v>
      </c>
      <c r="AB86" s="46">
        <f t="shared" si="101"/>
        <v>13.299999999999272</v>
      </c>
      <c r="AC86" s="46">
        <f t="shared" si="101"/>
        <v>0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3.0116225074196961</v>
      </c>
      <c r="AI86" s="86">
        <f>(AI85)/((K84/1000000)*8.34)</f>
        <v>1.5114194892916353</v>
      </c>
      <c r="AJ86" s="86">
        <f>(AJ85)/((K84/1000000)*8.34)</f>
        <v>4.3814340482712058E-2</v>
      </c>
      <c r="AK86" s="168">
        <f>(AK85)/((K84/1000000)*8.34)</f>
        <v>1.6824706745361429</v>
      </c>
      <c r="AL86" s="169"/>
      <c r="AM86" s="10"/>
      <c r="AN86" s="1"/>
      <c r="AO86" s="1"/>
      <c r="AP86" s="1"/>
      <c r="AQ86" s="7"/>
      <c r="AR86" s="89" t="s">
        <v>55</v>
      </c>
      <c r="AS86" s="79">
        <v>0.85</v>
      </c>
      <c r="AT86" s="90" t="s">
        <v>54</v>
      </c>
      <c r="AU86" s="35">
        <v>3.5999999999999997E-2</v>
      </c>
      <c r="AV86" s="1"/>
      <c r="AW86" s="110" t="s">
        <v>3</v>
      </c>
      <c r="AX86" s="115">
        <f>AX84-AX85</f>
        <v>1160000</v>
      </c>
      <c r="AY86" s="115">
        <f>AY84-AY85</f>
        <v>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82">
        <v>22</v>
      </c>
      <c r="B88" s="67" t="s">
        <v>45</v>
      </c>
      <c r="C88" s="72">
        <v>361936000</v>
      </c>
      <c r="D88" s="37">
        <v>3184310</v>
      </c>
      <c r="E88" s="37">
        <v>8002890</v>
      </c>
      <c r="F88" s="39">
        <v>12958200</v>
      </c>
      <c r="G88" s="72">
        <v>475000000</v>
      </c>
      <c r="H88" s="37">
        <v>4213290</v>
      </c>
      <c r="I88" s="37">
        <v>11651900</v>
      </c>
      <c r="J88" s="39">
        <v>18386000</v>
      </c>
      <c r="K88" s="185">
        <f>C90+G90</f>
        <v>919000</v>
      </c>
      <c r="L88" s="186"/>
      <c r="M88" s="191">
        <f>D90+E90+F90+H90+I90+J90</f>
        <v>27000</v>
      </c>
      <c r="N88" s="186"/>
      <c r="O88" s="203">
        <f>M88+K88</f>
        <v>946000</v>
      </c>
      <c r="P88" s="204"/>
      <c r="Q88" s="42" t="s">
        <v>6</v>
      </c>
      <c r="R88" s="39">
        <v>139935200</v>
      </c>
      <c r="S88" s="57"/>
      <c r="T88" s="195">
        <v>0.15</v>
      </c>
      <c r="U88" s="198">
        <v>0.78</v>
      </c>
      <c r="V88" s="57"/>
      <c r="W88" s="85" t="s">
        <v>6</v>
      </c>
      <c r="X88" s="44">
        <v>4792.6000000000004</v>
      </c>
      <c r="Y88" s="44">
        <v>6356.1</v>
      </c>
      <c r="Z88" s="44">
        <v>62.6</v>
      </c>
      <c r="AA88" s="44">
        <v>82.8</v>
      </c>
      <c r="AB88" s="44">
        <v>5023.6000000000004</v>
      </c>
      <c r="AC88" s="44">
        <v>6656.8</v>
      </c>
      <c r="AD88" s="44">
        <v>108.1</v>
      </c>
      <c r="AE88" s="82">
        <v>15.7</v>
      </c>
      <c r="AF88" s="7"/>
      <c r="AG88" s="85" t="s">
        <v>29</v>
      </c>
      <c r="AH88" s="15">
        <v>5.75</v>
      </c>
      <c r="AI88" s="15">
        <v>5.5</v>
      </c>
      <c r="AJ88" s="15">
        <v>1.5</v>
      </c>
      <c r="AK88" s="15">
        <v>14</v>
      </c>
      <c r="AL88" s="16">
        <v>0</v>
      </c>
      <c r="AM88" s="62"/>
      <c r="AN88" s="64" t="s">
        <v>40</v>
      </c>
      <c r="AO88" s="20">
        <v>13.4</v>
      </c>
      <c r="AP88" s="21">
        <v>8.26</v>
      </c>
      <c r="AQ88" s="7"/>
      <c r="AR88" s="31" t="s">
        <v>37</v>
      </c>
      <c r="AS88" s="52">
        <v>0.06</v>
      </c>
      <c r="AT88" s="32" t="s">
        <v>38</v>
      </c>
      <c r="AU88" s="53" t="s">
        <v>75</v>
      </c>
      <c r="AV88" s="1"/>
      <c r="AW88" s="117" t="s">
        <v>45</v>
      </c>
      <c r="AX88" s="112">
        <v>686121000</v>
      </c>
      <c r="AY88" s="112">
        <v>527940100</v>
      </c>
      <c r="AZ88" s="113">
        <v>181470000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201"/>
      <c r="B89" s="68" t="s">
        <v>44</v>
      </c>
      <c r="C89" s="73">
        <f t="shared" ref="C89:J89" si="102">C84</f>
        <v>361017000</v>
      </c>
      <c r="D89" s="74">
        <f t="shared" si="102"/>
        <v>3165310</v>
      </c>
      <c r="E89" s="74">
        <f t="shared" si="102"/>
        <v>8002890</v>
      </c>
      <c r="F89" s="75">
        <f t="shared" si="102"/>
        <v>12950200</v>
      </c>
      <c r="G89" s="73">
        <f t="shared" si="102"/>
        <v>475000000</v>
      </c>
      <c r="H89" s="74">
        <f t="shared" si="102"/>
        <v>4213290</v>
      </c>
      <c r="I89" s="74">
        <f t="shared" si="102"/>
        <v>11651900</v>
      </c>
      <c r="J89" s="75">
        <f t="shared" si="102"/>
        <v>18386000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138978900</v>
      </c>
      <c r="S89" s="57"/>
      <c r="T89" s="196"/>
      <c r="U89" s="199"/>
      <c r="V89" s="57"/>
      <c r="W89" s="87" t="s">
        <v>7</v>
      </c>
      <c r="X89" s="5">
        <f t="shared" ref="X89:AE89" si="103">X84</f>
        <v>4781</v>
      </c>
      <c r="Y89" s="5">
        <f t="shared" si="103"/>
        <v>6356.1</v>
      </c>
      <c r="Z89" s="5">
        <f t="shared" si="103"/>
        <v>62.4</v>
      </c>
      <c r="AA89" s="5">
        <f t="shared" si="103"/>
        <v>82.77</v>
      </c>
      <c r="AB89" s="5">
        <f t="shared" si="103"/>
        <v>5011.3999999999996</v>
      </c>
      <c r="AC89" s="5">
        <f t="shared" si="103"/>
        <v>6656.8</v>
      </c>
      <c r="AD89" s="5">
        <f t="shared" si="103"/>
        <v>108.1</v>
      </c>
      <c r="AE89" s="81">
        <f t="shared" si="103"/>
        <v>15.7</v>
      </c>
      <c r="AF89" s="7"/>
      <c r="AG89" s="87" t="s">
        <v>26</v>
      </c>
      <c r="AH89" s="6">
        <f>(AH88*10.74)</f>
        <v>61.755000000000003</v>
      </c>
      <c r="AI89" s="6">
        <f>(AI88*2.2)</f>
        <v>12.100000000000001</v>
      </c>
      <c r="AJ89" s="6">
        <f>(AJ88*0.25)</f>
        <v>0.375</v>
      </c>
      <c r="AK89" s="166">
        <f>AK88+AL88</f>
        <v>14</v>
      </c>
      <c r="AL89" s="167"/>
      <c r="AM89" s="10"/>
      <c r="AN89" s="22" t="s">
        <v>41</v>
      </c>
      <c r="AO89" s="23">
        <v>14.3</v>
      </c>
      <c r="AP89" s="24">
        <v>8.1199999999999992</v>
      </c>
      <c r="AQ89" s="7"/>
      <c r="AR89" s="33" t="s">
        <v>36</v>
      </c>
      <c r="AS89" s="12">
        <v>0.51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685079000</v>
      </c>
      <c r="AY89" s="111">
        <f t="shared" si="104"/>
        <v>527940100</v>
      </c>
      <c r="AZ89" s="114">
        <f t="shared" si="104"/>
        <v>181470000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202"/>
      <c r="B90" s="66" t="s">
        <v>3</v>
      </c>
      <c r="C90" s="76">
        <f t="shared" ref="C90:J90" si="105">C88-C89</f>
        <v>919000</v>
      </c>
      <c r="D90" s="76">
        <f t="shared" si="105"/>
        <v>19000</v>
      </c>
      <c r="E90" s="76">
        <f t="shared" si="105"/>
        <v>0</v>
      </c>
      <c r="F90" s="77">
        <f t="shared" si="105"/>
        <v>8000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956300</v>
      </c>
      <c r="S90" s="58"/>
      <c r="T90" s="197"/>
      <c r="U90" s="200"/>
      <c r="V90" s="58"/>
      <c r="W90" s="45" t="s">
        <v>3</v>
      </c>
      <c r="X90" s="46">
        <f>X88-X89</f>
        <v>11.600000000000364</v>
      </c>
      <c r="Y90" s="46">
        <f t="shared" ref="Y90:AE90" si="106">Y88-Y89</f>
        <v>0</v>
      </c>
      <c r="Z90" s="46">
        <f t="shared" si="106"/>
        <v>0.20000000000000284</v>
      </c>
      <c r="AA90" s="46">
        <f t="shared" si="106"/>
        <v>3.0000000000001137E-2</v>
      </c>
      <c r="AB90" s="46">
        <f t="shared" si="106"/>
        <v>12.200000000000728</v>
      </c>
      <c r="AC90" s="46">
        <f t="shared" si="106"/>
        <v>0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>
        <f>(AH89)/((K88/1000000)*8.34)</f>
        <v>8.0573191066298211</v>
      </c>
      <c r="AI90" s="86">
        <f>(AI89)/((K88/1000000)*8.34)</f>
        <v>1.5787152650023617</v>
      </c>
      <c r="AJ90" s="86">
        <f>(AJ89)/((K88/1000000)*8.34)</f>
        <v>4.8927125981478144E-2</v>
      </c>
      <c r="AK90" s="168">
        <f>(AK89)/((K88/1000000)*8.34)</f>
        <v>1.8266127033085175</v>
      </c>
      <c r="AL90" s="169"/>
      <c r="AM90" s="10"/>
      <c r="AN90" s="1"/>
      <c r="AO90" s="1"/>
      <c r="AP90" s="1"/>
      <c r="AQ90" s="7"/>
      <c r="AR90" s="89" t="s">
        <v>55</v>
      </c>
      <c r="AS90" s="79">
        <v>2.0499999999999998</v>
      </c>
      <c r="AT90" s="90" t="s">
        <v>54</v>
      </c>
      <c r="AU90" s="35">
        <v>2.4E-2</v>
      </c>
      <c r="AV90" s="1"/>
      <c r="AW90" s="110" t="s">
        <v>3</v>
      </c>
      <c r="AX90" s="115">
        <f>AX88-AX89</f>
        <v>1042000</v>
      </c>
      <c r="AY90" s="115">
        <f>AY88-AY89</f>
        <v>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82">
        <v>23</v>
      </c>
      <c r="B92" s="67" t="s">
        <v>45</v>
      </c>
      <c r="C92" s="72">
        <v>362756000</v>
      </c>
      <c r="D92" s="37">
        <v>3194310</v>
      </c>
      <c r="E92" s="37">
        <v>8035900</v>
      </c>
      <c r="F92" s="39">
        <v>12981200</v>
      </c>
      <c r="G92" s="72">
        <v>475000000</v>
      </c>
      <c r="H92" s="37">
        <v>4213290</v>
      </c>
      <c r="I92" s="37">
        <v>11651900</v>
      </c>
      <c r="J92" s="39">
        <v>18386000</v>
      </c>
      <c r="K92" s="185">
        <f>C94+G94</f>
        <v>820000</v>
      </c>
      <c r="L92" s="186"/>
      <c r="M92" s="191">
        <f>D94+E94+F94+H94+I94+J94</f>
        <v>66010</v>
      </c>
      <c r="N92" s="186"/>
      <c r="O92" s="203">
        <f>M92+K92</f>
        <v>886010</v>
      </c>
      <c r="P92" s="204"/>
      <c r="Q92" s="42" t="s">
        <v>6</v>
      </c>
      <c r="R92" s="39">
        <v>140781200</v>
      </c>
      <c r="S92" s="57"/>
      <c r="T92" s="195">
        <v>0.04</v>
      </c>
      <c r="U92" s="198">
        <v>0.7</v>
      </c>
      <c r="V92" s="57"/>
      <c r="W92" s="85" t="s">
        <v>6</v>
      </c>
      <c r="X92" s="44">
        <v>4802.8999999999996</v>
      </c>
      <c r="Y92" s="44">
        <v>6356.1</v>
      </c>
      <c r="Z92" s="44">
        <v>62.8</v>
      </c>
      <c r="AA92" s="44">
        <v>82.8</v>
      </c>
      <c r="AB92" s="44">
        <v>5034.2</v>
      </c>
      <c r="AC92" s="44">
        <v>6656.8</v>
      </c>
      <c r="AD92" s="44">
        <v>108.6</v>
      </c>
      <c r="AE92" s="82">
        <v>15.8</v>
      </c>
      <c r="AF92" s="7"/>
      <c r="AG92" s="85" t="s">
        <v>29</v>
      </c>
      <c r="AH92" s="15">
        <v>4.875</v>
      </c>
      <c r="AI92" s="15">
        <v>5.5</v>
      </c>
      <c r="AJ92" s="15">
        <v>1.625</v>
      </c>
      <c r="AK92" s="15">
        <v>19</v>
      </c>
      <c r="AL92" s="16">
        <v>0</v>
      </c>
      <c r="AM92" s="62"/>
      <c r="AN92" s="64" t="s">
        <v>40</v>
      </c>
      <c r="AO92" s="20">
        <v>12.8</v>
      </c>
      <c r="AP92" s="21">
        <v>8.3000000000000007</v>
      </c>
      <c r="AQ92" s="7"/>
      <c r="AR92" s="31" t="s">
        <v>37</v>
      </c>
      <c r="AS92" s="52">
        <v>5.8999999999999997E-2</v>
      </c>
      <c r="AT92" s="32" t="s">
        <v>38</v>
      </c>
      <c r="AU92" s="53" t="s">
        <v>75</v>
      </c>
      <c r="AV92" s="1"/>
      <c r="AW92" s="117" t="s">
        <v>45</v>
      </c>
      <c r="AX92" s="112">
        <v>687046000</v>
      </c>
      <c r="AY92" s="112">
        <v>527940100</v>
      </c>
      <c r="AZ92" s="113">
        <v>181541000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201"/>
      <c r="B93" s="68" t="s">
        <v>44</v>
      </c>
      <c r="C93" s="73">
        <f t="shared" ref="C93:J93" si="107">C88</f>
        <v>361936000</v>
      </c>
      <c r="D93" s="74">
        <f t="shared" si="107"/>
        <v>3184310</v>
      </c>
      <c r="E93" s="74">
        <f t="shared" si="107"/>
        <v>8002890</v>
      </c>
      <c r="F93" s="75">
        <f t="shared" si="107"/>
        <v>12958200</v>
      </c>
      <c r="G93" s="73">
        <f t="shared" si="107"/>
        <v>475000000</v>
      </c>
      <c r="H93" s="74">
        <f t="shared" si="107"/>
        <v>4213290</v>
      </c>
      <c r="I93" s="74">
        <f t="shared" si="107"/>
        <v>11651900</v>
      </c>
      <c r="J93" s="75">
        <f t="shared" si="107"/>
        <v>18386000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139935200</v>
      </c>
      <c r="S93" s="57"/>
      <c r="T93" s="196"/>
      <c r="U93" s="199"/>
      <c r="V93" s="57"/>
      <c r="W93" s="87" t="s">
        <v>7</v>
      </c>
      <c r="X93" s="5">
        <f t="shared" ref="X93:AE93" si="108">X88</f>
        <v>4792.6000000000004</v>
      </c>
      <c r="Y93" s="5">
        <f t="shared" si="108"/>
        <v>6356.1</v>
      </c>
      <c r="Z93" s="5">
        <f t="shared" si="108"/>
        <v>62.6</v>
      </c>
      <c r="AA93" s="5">
        <f t="shared" si="108"/>
        <v>82.8</v>
      </c>
      <c r="AB93" s="5">
        <f t="shared" si="108"/>
        <v>5023.6000000000004</v>
      </c>
      <c r="AC93" s="5">
        <f t="shared" si="108"/>
        <v>6656.8</v>
      </c>
      <c r="AD93" s="5">
        <f t="shared" si="108"/>
        <v>108.1</v>
      </c>
      <c r="AE93" s="81">
        <f t="shared" si="108"/>
        <v>15.7</v>
      </c>
      <c r="AF93" s="7"/>
      <c r="AG93" s="87" t="s">
        <v>26</v>
      </c>
      <c r="AH93" s="6">
        <f>(AH92*10.74)</f>
        <v>52.357500000000002</v>
      </c>
      <c r="AI93" s="6">
        <f>(AI92*2.2)</f>
        <v>12.100000000000001</v>
      </c>
      <c r="AJ93" s="6">
        <f>(AJ92*0.25)</f>
        <v>0.40625</v>
      </c>
      <c r="AK93" s="166">
        <f>AK92+AL92</f>
        <v>19</v>
      </c>
      <c r="AL93" s="167"/>
      <c r="AM93" s="10"/>
      <c r="AN93" s="22" t="s">
        <v>41</v>
      </c>
      <c r="AO93" s="23">
        <v>13.6</v>
      </c>
      <c r="AP93" s="24">
        <v>8.2100000000000009</v>
      </c>
      <c r="AQ93" s="7"/>
      <c r="AR93" s="33" t="s">
        <v>36</v>
      </c>
      <c r="AS93" s="12">
        <v>0.69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686121000</v>
      </c>
      <c r="AY93" s="111">
        <f t="shared" si="109"/>
        <v>527940100</v>
      </c>
      <c r="AZ93" s="114">
        <f t="shared" si="109"/>
        <v>181470000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202"/>
      <c r="B94" s="66" t="s">
        <v>3</v>
      </c>
      <c r="C94" s="76">
        <f t="shared" ref="C94:J94" si="110">C92-C93</f>
        <v>820000</v>
      </c>
      <c r="D94" s="76">
        <f t="shared" si="110"/>
        <v>10000</v>
      </c>
      <c r="E94" s="76">
        <f t="shared" si="110"/>
        <v>33010</v>
      </c>
      <c r="F94" s="77">
        <f t="shared" si="110"/>
        <v>23000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846000</v>
      </c>
      <c r="S94" s="58"/>
      <c r="T94" s="197"/>
      <c r="U94" s="200"/>
      <c r="V94" s="58"/>
      <c r="W94" s="45" t="s">
        <v>3</v>
      </c>
      <c r="X94" s="46">
        <f>X92-X93</f>
        <v>10.299999999999272</v>
      </c>
      <c r="Y94" s="46">
        <f t="shared" ref="Y94:AE94" si="111">Y92-Y93</f>
        <v>0</v>
      </c>
      <c r="Z94" s="46">
        <f t="shared" si="111"/>
        <v>0.19999999999999574</v>
      </c>
      <c r="AA94" s="46">
        <f t="shared" si="111"/>
        <v>0</v>
      </c>
      <c r="AB94" s="46">
        <f t="shared" si="111"/>
        <v>10.599999999999454</v>
      </c>
      <c r="AC94" s="46">
        <f t="shared" si="111"/>
        <v>0</v>
      </c>
      <c r="AD94" s="46">
        <f t="shared" si="111"/>
        <v>0.5</v>
      </c>
      <c r="AE94" s="83">
        <f t="shared" si="111"/>
        <v>0.10000000000000142</v>
      </c>
      <c r="AF94" s="7"/>
      <c r="AG94" s="88" t="s">
        <v>28</v>
      </c>
      <c r="AH94" s="86">
        <f>(AH93)/((K92/1000000)*8.34)</f>
        <v>7.6559484120021066</v>
      </c>
      <c r="AI94" s="86">
        <f>(AI93)/((K92/1000000)*8.34)</f>
        <v>1.7693162543136227</v>
      </c>
      <c r="AJ94" s="86">
        <f>(AJ93)/((K92/1000000)*8.34)</f>
        <v>5.9403696554951167E-2</v>
      </c>
      <c r="AK94" s="168">
        <f>(AK93)/((K92/1000000)*8.34)</f>
        <v>2.77826519272387</v>
      </c>
      <c r="AL94" s="169"/>
      <c r="AM94" s="10"/>
      <c r="AN94" s="1"/>
      <c r="AO94" s="1"/>
      <c r="AP94" s="1"/>
      <c r="AQ94" s="7"/>
      <c r="AR94" s="89" t="s">
        <v>55</v>
      </c>
      <c r="AS94" s="79">
        <v>1.87</v>
      </c>
      <c r="AT94" s="90" t="s">
        <v>54</v>
      </c>
      <c r="AU94" s="35">
        <v>2.4E-2</v>
      </c>
      <c r="AV94" s="1"/>
      <c r="AW94" s="110" t="s">
        <v>3</v>
      </c>
      <c r="AX94" s="115">
        <f>AX92-AX93</f>
        <v>925000</v>
      </c>
      <c r="AY94" s="115">
        <f>AY92-AY93</f>
        <v>0</v>
      </c>
      <c r="AZ94" s="116">
        <f>AZ92-AZ93</f>
        <v>71000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82">
        <v>24</v>
      </c>
      <c r="B96" s="67" t="s">
        <v>45</v>
      </c>
      <c r="C96" s="72">
        <v>362756000</v>
      </c>
      <c r="D96" s="37">
        <v>3194310</v>
      </c>
      <c r="E96" s="37">
        <v>8035900</v>
      </c>
      <c r="F96" s="39">
        <v>12981200</v>
      </c>
      <c r="G96" s="72">
        <v>475830000</v>
      </c>
      <c r="H96" s="37">
        <v>4222290</v>
      </c>
      <c r="I96" s="37">
        <v>11683900</v>
      </c>
      <c r="J96" s="39">
        <v>18424000</v>
      </c>
      <c r="K96" s="185">
        <f>C98+G98</f>
        <v>830000</v>
      </c>
      <c r="L96" s="186"/>
      <c r="M96" s="191">
        <f>D98+E98+F98+H98+I98+J98</f>
        <v>79000</v>
      </c>
      <c r="N96" s="186"/>
      <c r="O96" s="203">
        <f>M96+K96</f>
        <v>909000</v>
      </c>
      <c r="P96" s="204"/>
      <c r="Q96" s="42" t="s">
        <v>6</v>
      </c>
      <c r="R96" s="39">
        <v>141693500</v>
      </c>
      <c r="S96" s="57"/>
      <c r="T96" s="195">
        <v>7.0000000000000007E-2</v>
      </c>
      <c r="U96" s="198">
        <v>0.81</v>
      </c>
      <c r="V96" s="57"/>
      <c r="W96" s="85" t="s">
        <v>6</v>
      </c>
      <c r="X96" s="44">
        <v>4802.8999999999996</v>
      </c>
      <c r="Y96" s="44">
        <v>6366.5</v>
      </c>
      <c r="Z96" s="44">
        <v>62.8</v>
      </c>
      <c r="AA96" s="44">
        <v>82.8</v>
      </c>
      <c r="AB96" s="44">
        <v>5034.2</v>
      </c>
      <c r="AC96" s="44">
        <v>6667.9</v>
      </c>
      <c r="AD96" s="44">
        <v>108.6</v>
      </c>
      <c r="AE96" s="82">
        <v>15.8</v>
      </c>
      <c r="AF96" s="7"/>
      <c r="AG96" s="85" t="s">
        <v>29</v>
      </c>
      <c r="AH96" s="15">
        <v>3</v>
      </c>
      <c r="AI96" s="15">
        <v>4.75</v>
      </c>
      <c r="AJ96" s="15">
        <v>1.3125</v>
      </c>
      <c r="AK96" s="15">
        <v>0</v>
      </c>
      <c r="AL96" s="16">
        <v>14</v>
      </c>
      <c r="AM96" s="62"/>
      <c r="AN96" s="64" t="s">
        <v>40</v>
      </c>
      <c r="AO96" s="20">
        <v>12.4</v>
      </c>
      <c r="AP96" s="21">
        <v>7.61</v>
      </c>
      <c r="AQ96" s="7"/>
      <c r="AR96" s="31" t="s">
        <v>37</v>
      </c>
      <c r="AS96" s="52" t="s">
        <v>75</v>
      </c>
      <c r="AT96" s="32" t="s">
        <v>38</v>
      </c>
      <c r="AU96" s="53">
        <v>4.4999999999999998E-2</v>
      </c>
      <c r="AV96" s="1"/>
      <c r="AW96" s="117" t="s">
        <v>45</v>
      </c>
      <c r="AX96" s="112">
        <v>687046000</v>
      </c>
      <c r="AY96" s="112">
        <v>528883078</v>
      </c>
      <c r="AZ96" s="113">
        <v>181541000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201"/>
      <c r="B97" s="68" t="s">
        <v>44</v>
      </c>
      <c r="C97" s="73">
        <f t="shared" ref="C97:J97" si="112">C92</f>
        <v>362756000</v>
      </c>
      <c r="D97" s="74">
        <f t="shared" si="112"/>
        <v>3194310</v>
      </c>
      <c r="E97" s="74">
        <f t="shared" si="112"/>
        <v>8035900</v>
      </c>
      <c r="F97" s="75">
        <f t="shared" si="112"/>
        <v>12981200</v>
      </c>
      <c r="G97" s="73">
        <f t="shared" si="112"/>
        <v>475000000</v>
      </c>
      <c r="H97" s="74">
        <f t="shared" si="112"/>
        <v>4213290</v>
      </c>
      <c r="I97" s="74">
        <f t="shared" si="112"/>
        <v>11651900</v>
      </c>
      <c r="J97" s="75">
        <f t="shared" si="112"/>
        <v>18386000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140781200</v>
      </c>
      <c r="S97" s="57"/>
      <c r="T97" s="196"/>
      <c r="U97" s="199"/>
      <c r="V97" s="57"/>
      <c r="W97" s="87" t="s">
        <v>7</v>
      </c>
      <c r="X97" s="5">
        <f t="shared" ref="X97:AE97" si="113">X92</f>
        <v>4802.8999999999996</v>
      </c>
      <c r="Y97" s="5">
        <f t="shared" si="113"/>
        <v>6356.1</v>
      </c>
      <c r="Z97" s="5">
        <f t="shared" si="113"/>
        <v>62.8</v>
      </c>
      <c r="AA97" s="5">
        <f t="shared" si="113"/>
        <v>82.8</v>
      </c>
      <c r="AB97" s="5">
        <f t="shared" si="113"/>
        <v>5034.2</v>
      </c>
      <c r="AC97" s="5">
        <f t="shared" si="113"/>
        <v>6656.8</v>
      </c>
      <c r="AD97" s="5">
        <f t="shared" si="113"/>
        <v>108.6</v>
      </c>
      <c r="AE97" s="81">
        <f t="shared" si="113"/>
        <v>15.8</v>
      </c>
      <c r="AF97" s="7"/>
      <c r="AG97" s="87" t="s">
        <v>26</v>
      </c>
      <c r="AH97" s="6">
        <f>(AH96*10.74)</f>
        <v>32.22</v>
      </c>
      <c r="AI97" s="6">
        <f>(AI96*2.2)</f>
        <v>10.450000000000001</v>
      </c>
      <c r="AJ97" s="6">
        <f>(AJ96*0.25)</f>
        <v>0.328125</v>
      </c>
      <c r="AK97" s="166">
        <f>AK96+AL96</f>
        <v>14</v>
      </c>
      <c r="AL97" s="167"/>
      <c r="AM97" s="10"/>
      <c r="AN97" s="22" t="s">
        <v>41</v>
      </c>
      <c r="AO97" s="23">
        <v>13</v>
      </c>
      <c r="AP97" s="24">
        <v>7.97</v>
      </c>
      <c r="AQ97" s="7"/>
      <c r="AR97" s="33" t="s">
        <v>36</v>
      </c>
      <c r="AS97" s="12" t="s">
        <v>75</v>
      </c>
      <c r="AT97" s="2" t="s">
        <v>39</v>
      </c>
      <c r="AU97" s="36">
        <v>0.44</v>
      </c>
      <c r="AV97" s="1"/>
      <c r="AW97" s="118" t="s">
        <v>71</v>
      </c>
      <c r="AX97" s="111">
        <f t="shared" ref="AX97:AY97" si="114">AX92</f>
        <v>687046000</v>
      </c>
      <c r="AY97" s="111">
        <f t="shared" si="114"/>
        <v>527940100</v>
      </c>
      <c r="AZ97" s="114">
        <f>AZ92</f>
        <v>181541000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202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830000</v>
      </c>
      <c r="H98" s="76">
        <f t="shared" si="115"/>
        <v>9000</v>
      </c>
      <c r="I98" s="76">
        <f t="shared" si="115"/>
        <v>32000</v>
      </c>
      <c r="J98" s="77">
        <f t="shared" si="115"/>
        <v>38000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912300</v>
      </c>
      <c r="S98" s="58"/>
      <c r="T98" s="197"/>
      <c r="U98" s="200"/>
      <c r="V98" s="58"/>
      <c r="W98" s="45" t="s">
        <v>3</v>
      </c>
      <c r="X98" s="46">
        <f>X96-X97</f>
        <v>0</v>
      </c>
      <c r="Y98" s="46">
        <f t="shared" ref="Y98:AE98" si="116">Y96-Y97</f>
        <v>10.399999999999636</v>
      </c>
      <c r="Z98" s="46">
        <f t="shared" si="116"/>
        <v>0</v>
      </c>
      <c r="AA98" s="46">
        <f t="shared" si="116"/>
        <v>0</v>
      </c>
      <c r="AB98" s="46">
        <f t="shared" si="116"/>
        <v>0</v>
      </c>
      <c r="AC98" s="46">
        <f t="shared" si="116"/>
        <v>11.099999999999454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4.6545895813469711</v>
      </c>
      <c r="AI98" s="86">
        <f>(AI97)/((K96/1000000)*8.34)</f>
        <v>1.5096356649620066</v>
      </c>
      <c r="AJ98" s="86">
        <f>(AJ97)/((K96/1000000)*8.34)</f>
        <v>4.740183756609171E-2</v>
      </c>
      <c r="AK98" s="168">
        <f>(AK97)/((K96/1000000)*8.34)</f>
        <v>2.022478402819913</v>
      </c>
      <c r="AL98" s="169"/>
      <c r="AM98" s="10"/>
      <c r="AN98" s="1"/>
      <c r="AO98" s="1"/>
      <c r="AP98" s="1"/>
      <c r="AQ98" s="7"/>
      <c r="AR98" s="89" t="s">
        <v>55</v>
      </c>
      <c r="AS98" s="79">
        <v>1.39</v>
      </c>
      <c r="AT98" s="90" t="s">
        <v>54</v>
      </c>
      <c r="AU98" s="35">
        <v>3.1E-2</v>
      </c>
      <c r="AV98" s="1"/>
      <c r="AW98" s="110" t="s">
        <v>3</v>
      </c>
      <c r="AX98" s="115">
        <f>AX96-AX97</f>
        <v>0</v>
      </c>
      <c r="AY98" s="115">
        <f>AY96-AY97</f>
        <v>942978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82">
        <v>25</v>
      </c>
      <c r="B100" s="67" t="s">
        <v>45</v>
      </c>
      <c r="C100" s="72">
        <v>362756000</v>
      </c>
      <c r="D100" s="37">
        <v>3194310</v>
      </c>
      <c r="E100" s="37">
        <v>8035900</v>
      </c>
      <c r="F100" s="39">
        <v>12981200</v>
      </c>
      <c r="G100" s="72">
        <v>476899000</v>
      </c>
      <c r="H100" s="37">
        <v>4241280</v>
      </c>
      <c r="I100" s="37">
        <v>11683900</v>
      </c>
      <c r="J100" s="39">
        <v>18432000</v>
      </c>
      <c r="K100" s="185">
        <f>C102+G102</f>
        <v>1069000</v>
      </c>
      <c r="L100" s="186"/>
      <c r="M100" s="191">
        <f>D102+E102+F102+H102+I102+J102</f>
        <v>26990</v>
      </c>
      <c r="N100" s="186"/>
      <c r="O100" s="203">
        <f>M100+K100</f>
        <v>1095990</v>
      </c>
      <c r="P100" s="204"/>
      <c r="Q100" s="42" t="s">
        <v>6</v>
      </c>
      <c r="R100" s="39">
        <v>142710400</v>
      </c>
      <c r="S100" s="57"/>
      <c r="T100" s="195">
        <v>0.06</v>
      </c>
      <c r="U100" s="198">
        <v>0.81</v>
      </c>
      <c r="V100" s="57"/>
      <c r="W100" s="85" t="s">
        <v>6</v>
      </c>
      <c r="X100" s="44">
        <v>4802.8999999999996</v>
      </c>
      <c r="Y100" s="44">
        <v>6379.7</v>
      </c>
      <c r="Z100" s="44">
        <v>62.8</v>
      </c>
      <c r="AA100" s="44">
        <v>83.1</v>
      </c>
      <c r="AB100" s="44">
        <v>5034.2</v>
      </c>
      <c r="AC100" s="44">
        <v>6681.6</v>
      </c>
      <c r="AD100" s="44">
        <v>108.6</v>
      </c>
      <c r="AE100" s="82">
        <v>15.8</v>
      </c>
      <c r="AF100" s="7"/>
      <c r="AG100" s="85" t="s">
        <v>29</v>
      </c>
      <c r="AH100" s="15">
        <v>2.75</v>
      </c>
      <c r="AI100" s="15">
        <v>6.25</v>
      </c>
      <c r="AJ100" s="15">
        <v>1.875</v>
      </c>
      <c r="AK100" s="15">
        <v>0</v>
      </c>
      <c r="AL100" s="16">
        <v>19</v>
      </c>
      <c r="AM100" s="62"/>
      <c r="AN100" s="64" t="s">
        <v>40</v>
      </c>
      <c r="AO100" s="20">
        <v>14.3</v>
      </c>
      <c r="AP100" s="21">
        <v>7.54</v>
      </c>
      <c r="AQ100" s="7"/>
      <c r="AR100" s="31" t="s">
        <v>37</v>
      </c>
      <c r="AS100" s="52" t="s">
        <v>75</v>
      </c>
      <c r="AT100" s="32" t="s">
        <v>38</v>
      </c>
      <c r="AU100" s="53">
        <v>4.1000000000000002E-2</v>
      </c>
      <c r="AV100" s="1"/>
      <c r="AW100" s="117" t="s">
        <v>45</v>
      </c>
      <c r="AX100" s="112">
        <v>687046000</v>
      </c>
      <c r="AY100" s="112">
        <v>530034900</v>
      </c>
      <c r="AZ100" s="113">
        <v>181541000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201"/>
      <c r="B101" s="68" t="s">
        <v>44</v>
      </c>
      <c r="C101" s="73">
        <f t="shared" ref="C101:J101" si="117">C96</f>
        <v>362756000</v>
      </c>
      <c r="D101" s="74">
        <f t="shared" si="117"/>
        <v>3194310</v>
      </c>
      <c r="E101" s="74">
        <f t="shared" si="117"/>
        <v>8035900</v>
      </c>
      <c r="F101" s="75">
        <f t="shared" si="117"/>
        <v>12981200</v>
      </c>
      <c r="G101" s="73">
        <f t="shared" si="117"/>
        <v>475830000</v>
      </c>
      <c r="H101" s="74">
        <f t="shared" si="117"/>
        <v>4222290</v>
      </c>
      <c r="I101" s="74">
        <f t="shared" si="117"/>
        <v>11683900</v>
      </c>
      <c r="J101" s="75">
        <f t="shared" si="117"/>
        <v>18424000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141693500</v>
      </c>
      <c r="S101" s="57"/>
      <c r="T101" s="196"/>
      <c r="U101" s="199"/>
      <c r="V101" s="57"/>
      <c r="W101" s="87" t="s">
        <v>7</v>
      </c>
      <c r="X101" s="5">
        <f t="shared" ref="X101:AE101" si="118">X96</f>
        <v>4802.8999999999996</v>
      </c>
      <c r="Y101" s="5">
        <f t="shared" si="118"/>
        <v>6366.5</v>
      </c>
      <c r="Z101" s="5">
        <f t="shared" si="118"/>
        <v>62.8</v>
      </c>
      <c r="AA101" s="5">
        <f t="shared" si="118"/>
        <v>82.8</v>
      </c>
      <c r="AB101" s="5">
        <f t="shared" si="118"/>
        <v>5034.2</v>
      </c>
      <c r="AC101" s="5">
        <f t="shared" si="118"/>
        <v>6667.9</v>
      </c>
      <c r="AD101" s="5">
        <f t="shared" si="118"/>
        <v>108.6</v>
      </c>
      <c r="AE101" s="81">
        <f t="shared" si="118"/>
        <v>15.8</v>
      </c>
      <c r="AF101" s="7"/>
      <c r="AG101" s="87" t="s">
        <v>26</v>
      </c>
      <c r="AH101" s="6">
        <f>(AH100*10.74)</f>
        <v>29.535</v>
      </c>
      <c r="AI101" s="6">
        <f>(AI100*2.2)</f>
        <v>13.750000000000002</v>
      </c>
      <c r="AJ101" s="6">
        <f>(AJ100*0.25)</f>
        <v>0.46875</v>
      </c>
      <c r="AK101" s="166">
        <f>AK100+AL100</f>
        <v>19</v>
      </c>
      <c r="AL101" s="167"/>
      <c r="AM101" s="10"/>
      <c r="AN101" s="22" t="s">
        <v>41</v>
      </c>
      <c r="AO101" s="23">
        <v>14.2</v>
      </c>
      <c r="AP101" s="24">
        <v>7.92</v>
      </c>
      <c r="AQ101" s="7"/>
      <c r="AR101" s="33" t="s">
        <v>36</v>
      </c>
      <c r="AS101" s="12" t="s">
        <v>75</v>
      </c>
      <c r="AT101" s="2" t="s">
        <v>39</v>
      </c>
      <c r="AU101" s="36">
        <v>0.98499999999999999</v>
      </c>
      <c r="AV101" s="1"/>
      <c r="AW101" s="118" t="s">
        <v>71</v>
      </c>
      <c r="AX101" s="111">
        <f t="shared" ref="AX101:AZ101" si="119">AX96</f>
        <v>687046000</v>
      </c>
      <c r="AY101" s="111">
        <f t="shared" si="119"/>
        <v>528883078</v>
      </c>
      <c r="AZ101" s="114">
        <f t="shared" si="119"/>
        <v>181541000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202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1069000</v>
      </c>
      <c r="H102" s="76">
        <f t="shared" si="120"/>
        <v>18990</v>
      </c>
      <c r="I102" s="76">
        <f t="shared" si="120"/>
        <v>0</v>
      </c>
      <c r="J102" s="77">
        <f t="shared" si="120"/>
        <v>8000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1016900</v>
      </c>
      <c r="S102" s="58"/>
      <c r="T102" s="197"/>
      <c r="U102" s="200"/>
      <c r="V102" s="58"/>
      <c r="W102" s="45" t="s">
        <v>3</v>
      </c>
      <c r="X102" s="46">
        <f>X100-X101</f>
        <v>0</v>
      </c>
      <c r="Y102" s="46">
        <f t="shared" ref="Y102:AE102" si="121">Y100-Y101</f>
        <v>13.199999999999818</v>
      </c>
      <c r="Z102" s="46">
        <f t="shared" si="121"/>
        <v>0</v>
      </c>
      <c r="AA102" s="46">
        <f t="shared" si="121"/>
        <v>0.29999999999999716</v>
      </c>
      <c r="AB102" s="46">
        <f t="shared" si="121"/>
        <v>0</v>
      </c>
      <c r="AC102" s="46">
        <f t="shared" si="121"/>
        <v>13.700000000000728</v>
      </c>
      <c r="AD102" s="46">
        <f t="shared" si="121"/>
        <v>0</v>
      </c>
      <c r="AE102" s="83">
        <f t="shared" si="121"/>
        <v>0</v>
      </c>
      <c r="AF102" s="7"/>
      <c r="AG102" s="88" t="s">
        <v>28</v>
      </c>
      <c r="AH102" s="86">
        <f>(AH101)/((K100/1000000)*8.34)</f>
        <v>3.3127847581616656</v>
      </c>
      <c r="AI102" s="86">
        <f>(AI101)/((K100/1000000)*8.34)</f>
        <v>1.5422647849914646</v>
      </c>
      <c r="AJ102" s="86">
        <f>(AJ101)/((K100/1000000)*8.34)</f>
        <v>5.2577208579254464E-2</v>
      </c>
      <c r="AK102" s="168">
        <f>(AK101)/((K100/1000000)*8.34)</f>
        <v>2.1311295210791146</v>
      </c>
      <c r="AL102" s="169"/>
      <c r="AM102" s="10"/>
      <c r="AN102" s="1"/>
      <c r="AO102" s="1"/>
      <c r="AP102" s="1"/>
      <c r="AQ102" s="7"/>
      <c r="AR102" s="89" t="s">
        <v>55</v>
      </c>
      <c r="AS102" s="79">
        <v>3.41</v>
      </c>
      <c r="AT102" s="90" t="s">
        <v>54</v>
      </c>
      <c r="AU102" s="35">
        <v>2.4E-2</v>
      </c>
      <c r="AV102" s="1"/>
      <c r="AW102" s="110" t="s">
        <v>3</v>
      </c>
      <c r="AX102" s="115">
        <f>AX100-AX101</f>
        <v>0</v>
      </c>
      <c r="AY102" s="115">
        <f>AY100-AY101</f>
        <v>1151822</v>
      </c>
      <c r="AZ102" s="116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82">
        <v>26</v>
      </c>
      <c r="B104" s="67" t="s">
        <v>45</v>
      </c>
      <c r="C104" s="72">
        <v>362756000</v>
      </c>
      <c r="D104" s="37">
        <v>3194310</v>
      </c>
      <c r="E104" s="37">
        <v>8035900</v>
      </c>
      <c r="F104" s="39">
        <v>12981200</v>
      </c>
      <c r="G104" s="72">
        <v>477603000</v>
      </c>
      <c r="H104" s="37">
        <v>4250280</v>
      </c>
      <c r="I104" s="37">
        <v>11715900</v>
      </c>
      <c r="J104" s="39">
        <v>18471000</v>
      </c>
      <c r="K104" s="185">
        <f>C106+G106</f>
        <v>704000</v>
      </c>
      <c r="L104" s="186"/>
      <c r="M104" s="191">
        <f>D106+E106+F106+H106+I106+J106</f>
        <v>80000</v>
      </c>
      <c r="N104" s="186"/>
      <c r="O104" s="203">
        <f>M104+K104</f>
        <v>784000</v>
      </c>
      <c r="P104" s="204"/>
      <c r="Q104" s="42" t="s">
        <v>6</v>
      </c>
      <c r="R104" s="39">
        <v>143638500</v>
      </c>
      <c r="S104" s="57"/>
      <c r="T104" s="195">
        <v>0.05</v>
      </c>
      <c r="U104" s="198">
        <v>0.92</v>
      </c>
      <c r="V104" s="57"/>
      <c r="W104" s="85" t="s">
        <v>6</v>
      </c>
      <c r="X104" s="44">
        <v>4802.8999999999996</v>
      </c>
      <c r="Y104" s="44">
        <v>6388.7</v>
      </c>
      <c r="Z104" s="44">
        <v>62.8</v>
      </c>
      <c r="AA104" s="44">
        <v>83.3</v>
      </c>
      <c r="AB104" s="44">
        <v>5034.2</v>
      </c>
      <c r="AC104" s="44">
        <v>6691.2</v>
      </c>
      <c r="AD104" s="44">
        <v>108.8</v>
      </c>
      <c r="AE104" s="82">
        <v>15.8</v>
      </c>
      <c r="AF104" s="7"/>
      <c r="AG104" s="85" t="s">
        <v>29</v>
      </c>
      <c r="AH104" s="15">
        <v>3.75</v>
      </c>
      <c r="AI104" s="15">
        <v>4.375</v>
      </c>
      <c r="AJ104" s="15">
        <v>1.25</v>
      </c>
      <c r="AK104" s="15">
        <v>0</v>
      </c>
      <c r="AL104" s="16">
        <v>12</v>
      </c>
      <c r="AM104" s="62"/>
      <c r="AN104" s="64" t="s">
        <v>40</v>
      </c>
      <c r="AO104" s="20">
        <v>11.9</v>
      </c>
      <c r="AP104" s="21">
        <v>7.49</v>
      </c>
      <c r="AQ104" s="7"/>
      <c r="AR104" s="31" t="s">
        <v>37</v>
      </c>
      <c r="AS104" s="52" t="s">
        <v>75</v>
      </c>
      <c r="AT104" s="32" t="s">
        <v>38</v>
      </c>
      <c r="AU104" s="53">
        <v>4.2000000000000003E-2</v>
      </c>
      <c r="AV104" s="1"/>
      <c r="AW104" s="117" t="s">
        <v>45</v>
      </c>
      <c r="AX104" s="112">
        <v>687046000</v>
      </c>
      <c r="AY104" s="112">
        <v>530827700</v>
      </c>
      <c r="AZ104" s="113">
        <v>181576000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201"/>
      <c r="B105" s="68" t="s">
        <v>44</v>
      </c>
      <c r="C105" s="73">
        <f t="shared" ref="C105:J105" si="122">C100</f>
        <v>362756000</v>
      </c>
      <c r="D105" s="74">
        <f t="shared" si="122"/>
        <v>3194310</v>
      </c>
      <c r="E105" s="74">
        <f t="shared" si="122"/>
        <v>8035900</v>
      </c>
      <c r="F105" s="75">
        <f t="shared" si="122"/>
        <v>12981200</v>
      </c>
      <c r="G105" s="73">
        <f t="shared" si="122"/>
        <v>476899000</v>
      </c>
      <c r="H105" s="74">
        <f t="shared" si="122"/>
        <v>4241280</v>
      </c>
      <c r="I105" s="74">
        <f t="shared" si="122"/>
        <v>11683900</v>
      </c>
      <c r="J105" s="75">
        <f t="shared" si="122"/>
        <v>18432000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142710400</v>
      </c>
      <c r="S105" s="57"/>
      <c r="T105" s="196"/>
      <c r="U105" s="199"/>
      <c r="V105" s="57"/>
      <c r="W105" s="87" t="s">
        <v>7</v>
      </c>
      <c r="X105" s="5">
        <f t="shared" ref="X105:AE105" si="123">X100</f>
        <v>4802.8999999999996</v>
      </c>
      <c r="Y105" s="5">
        <f t="shared" si="123"/>
        <v>6379.7</v>
      </c>
      <c r="Z105" s="5">
        <f t="shared" si="123"/>
        <v>62.8</v>
      </c>
      <c r="AA105" s="5">
        <f t="shared" si="123"/>
        <v>83.1</v>
      </c>
      <c r="AB105" s="5">
        <f t="shared" si="123"/>
        <v>5034.2</v>
      </c>
      <c r="AC105" s="5">
        <f t="shared" si="123"/>
        <v>6681.6</v>
      </c>
      <c r="AD105" s="5">
        <f t="shared" si="123"/>
        <v>108.6</v>
      </c>
      <c r="AE105" s="81">
        <f t="shared" si="123"/>
        <v>15.8</v>
      </c>
      <c r="AF105" s="7"/>
      <c r="AG105" s="87" t="s">
        <v>26</v>
      </c>
      <c r="AH105" s="6">
        <f>(AH104*10.74)</f>
        <v>40.274999999999999</v>
      </c>
      <c r="AI105" s="6">
        <f>(AI104*2.2)</f>
        <v>9.625</v>
      </c>
      <c r="AJ105" s="6">
        <f>(AJ104*0.25)</f>
        <v>0.3125</v>
      </c>
      <c r="AK105" s="166">
        <f>AK104+AL104</f>
        <v>12</v>
      </c>
      <c r="AL105" s="167"/>
      <c r="AM105" s="10"/>
      <c r="AN105" s="22" t="s">
        <v>41</v>
      </c>
      <c r="AO105" s="23">
        <v>12.5</v>
      </c>
      <c r="AP105" s="24">
        <v>7.81</v>
      </c>
      <c r="AQ105" s="7"/>
      <c r="AR105" s="33" t="s">
        <v>36</v>
      </c>
      <c r="AS105" s="12" t="s">
        <v>75</v>
      </c>
      <c r="AT105" s="2" t="s">
        <v>39</v>
      </c>
      <c r="AU105" s="36">
        <v>1.927</v>
      </c>
      <c r="AV105" s="1"/>
      <c r="AW105" s="118" t="s">
        <v>71</v>
      </c>
      <c r="AX105" s="111">
        <f t="shared" ref="AX105:AZ105" si="124">AX100</f>
        <v>687046000</v>
      </c>
      <c r="AY105" s="111">
        <f t="shared" si="124"/>
        <v>530034900</v>
      </c>
      <c r="AZ105" s="114">
        <f t="shared" si="124"/>
        <v>181541000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202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704000</v>
      </c>
      <c r="H106" s="76">
        <f t="shared" si="125"/>
        <v>9000</v>
      </c>
      <c r="I106" s="76">
        <f t="shared" si="125"/>
        <v>32000</v>
      </c>
      <c r="J106" s="77">
        <f t="shared" si="125"/>
        <v>39000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928100</v>
      </c>
      <c r="S106" s="58"/>
      <c r="T106" s="197"/>
      <c r="U106" s="200"/>
      <c r="V106" s="58"/>
      <c r="W106" s="45" t="s">
        <v>3</v>
      </c>
      <c r="X106" s="46">
        <f>X104-X105</f>
        <v>0</v>
      </c>
      <c r="Y106" s="46">
        <f t="shared" ref="Y106:AE106" si="126">Y104-Y105</f>
        <v>9</v>
      </c>
      <c r="Z106" s="46">
        <f t="shared" si="126"/>
        <v>0</v>
      </c>
      <c r="AA106" s="46">
        <f t="shared" si="126"/>
        <v>0.20000000000000284</v>
      </c>
      <c r="AB106" s="46">
        <f t="shared" si="126"/>
        <v>0</v>
      </c>
      <c r="AC106" s="46">
        <f t="shared" si="126"/>
        <v>9.5999999999994543</v>
      </c>
      <c r="AD106" s="46">
        <f t="shared" si="126"/>
        <v>0.20000000000000284</v>
      </c>
      <c r="AE106" s="83">
        <f t="shared" si="126"/>
        <v>0</v>
      </c>
      <c r="AF106" s="7"/>
      <c r="AG106" s="88" t="s">
        <v>28</v>
      </c>
      <c r="AH106" s="86">
        <f>(AH105)/((K104/1000000)*8.34)</f>
        <v>6.8595691628515372</v>
      </c>
      <c r="AI106" s="86">
        <f>(AI105)/((K104/1000000)*8.34)</f>
        <v>1.6393135491606716</v>
      </c>
      <c r="AJ106" s="86">
        <f>(AJ105)/((K104/1000000)*8.34)</f>
        <v>5.3224465881839989E-2</v>
      </c>
      <c r="AK106" s="168">
        <f>(AK105)/((K104/1000000)*8.34)</f>
        <v>2.0438194898626554</v>
      </c>
      <c r="AL106" s="169"/>
      <c r="AM106" s="10"/>
      <c r="AN106" s="1"/>
      <c r="AO106" s="1"/>
      <c r="AP106" s="1"/>
      <c r="AQ106" s="7"/>
      <c r="AR106" s="89" t="s">
        <v>55</v>
      </c>
      <c r="AS106" s="79">
        <v>4.8</v>
      </c>
      <c r="AT106" s="90" t="s">
        <v>54</v>
      </c>
      <c r="AU106" s="35">
        <v>2.5999999999999999E-2</v>
      </c>
      <c r="AV106" s="1"/>
      <c r="AW106" s="110" t="s">
        <v>3</v>
      </c>
      <c r="AX106" s="115">
        <f>AX104-AX105</f>
        <v>0</v>
      </c>
      <c r="AY106" s="115">
        <f>AY104-AY105</f>
        <v>792800</v>
      </c>
      <c r="AZ106" s="116">
        <f>AZ104-AZ105</f>
        <v>35000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82">
        <v>27</v>
      </c>
      <c r="B108" s="67" t="s">
        <v>45</v>
      </c>
      <c r="C108" s="72">
        <v>362756000</v>
      </c>
      <c r="D108" s="37">
        <v>3194310</v>
      </c>
      <c r="E108" s="37">
        <v>8035900</v>
      </c>
      <c r="F108" s="39">
        <v>12981200</v>
      </c>
      <c r="G108" s="72">
        <v>478378000</v>
      </c>
      <c r="H108" s="37">
        <v>4259280</v>
      </c>
      <c r="I108" s="37">
        <v>11715900</v>
      </c>
      <c r="J108" s="39">
        <v>18479000</v>
      </c>
      <c r="K108" s="185">
        <f>C110+G110</f>
        <v>775000</v>
      </c>
      <c r="L108" s="186"/>
      <c r="M108" s="191">
        <f>D110+E110+F110+H110+I110+J110</f>
        <v>17000</v>
      </c>
      <c r="N108" s="186"/>
      <c r="O108" s="203">
        <f>M108+K108</f>
        <v>792000</v>
      </c>
      <c r="P108" s="204"/>
      <c r="Q108" s="42" t="s">
        <v>6</v>
      </c>
      <c r="R108" s="39">
        <v>144526500</v>
      </c>
      <c r="S108" s="57"/>
      <c r="T108" s="195">
        <v>0.04</v>
      </c>
      <c r="U108" s="198">
        <v>0.85</v>
      </c>
      <c r="V108" s="57"/>
      <c r="W108" s="85" t="s">
        <v>6</v>
      </c>
      <c r="X108" s="44">
        <v>4802.8999999999996</v>
      </c>
      <c r="Y108" s="44">
        <v>6398.6</v>
      </c>
      <c r="Z108" s="44">
        <v>62.8</v>
      </c>
      <c r="AA108" s="44">
        <v>83.4</v>
      </c>
      <c r="AB108" s="44">
        <v>5034.2</v>
      </c>
      <c r="AC108" s="44">
        <v>6701.3</v>
      </c>
      <c r="AD108" s="44">
        <v>108.8</v>
      </c>
      <c r="AE108" s="82">
        <v>15.8</v>
      </c>
      <c r="AF108" s="7"/>
      <c r="AG108" s="85" t="s">
        <v>29</v>
      </c>
      <c r="AH108" s="15">
        <v>2.5</v>
      </c>
      <c r="AI108" s="15">
        <v>4.75</v>
      </c>
      <c r="AJ108" s="15">
        <v>1.375</v>
      </c>
      <c r="AK108" s="15">
        <v>0</v>
      </c>
      <c r="AL108" s="16">
        <v>13</v>
      </c>
      <c r="AM108" s="62"/>
      <c r="AN108" s="64" t="s">
        <v>40</v>
      </c>
      <c r="AO108" s="20">
        <v>12.2</v>
      </c>
      <c r="AP108" s="21">
        <v>7.55</v>
      </c>
      <c r="AQ108" s="7"/>
      <c r="AR108" s="31" t="s">
        <v>37</v>
      </c>
      <c r="AS108" s="52" t="s">
        <v>75</v>
      </c>
      <c r="AT108" s="32" t="s">
        <v>38</v>
      </c>
      <c r="AU108" s="53">
        <v>0.04</v>
      </c>
      <c r="AV108" s="1"/>
      <c r="AW108" s="117" t="s">
        <v>45</v>
      </c>
      <c r="AX108" s="112">
        <v>687046000</v>
      </c>
      <c r="AY108" s="112">
        <v>531662600</v>
      </c>
      <c r="AZ108" s="113">
        <v>181576000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201"/>
      <c r="B109" s="68" t="s">
        <v>44</v>
      </c>
      <c r="C109" s="73">
        <f t="shared" ref="C109:J109" si="127">C104</f>
        <v>362756000</v>
      </c>
      <c r="D109" s="74">
        <f t="shared" si="127"/>
        <v>3194310</v>
      </c>
      <c r="E109" s="74">
        <f t="shared" si="127"/>
        <v>8035900</v>
      </c>
      <c r="F109" s="75">
        <f t="shared" si="127"/>
        <v>12981200</v>
      </c>
      <c r="G109" s="73">
        <f t="shared" si="127"/>
        <v>477603000</v>
      </c>
      <c r="H109" s="74">
        <f t="shared" si="127"/>
        <v>4250280</v>
      </c>
      <c r="I109" s="74">
        <f t="shared" si="127"/>
        <v>11715900</v>
      </c>
      <c r="J109" s="75">
        <f t="shared" si="127"/>
        <v>18471000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143638500</v>
      </c>
      <c r="S109" s="57"/>
      <c r="T109" s="196"/>
      <c r="U109" s="199"/>
      <c r="V109" s="57"/>
      <c r="W109" s="87" t="s">
        <v>7</v>
      </c>
      <c r="X109" s="5">
        <f t="shared" ref="X109:AE109" si="128">X104</f>
        <v>4802.8999999999996</v>
      </c>
      <c r="Y109" s="5">
        <f t="shared" si="128"/>
        <v>6388.7</v>
      </c>
      <c r="Z109" s="5">
        <f t="shared" si="128"/>
        <v>62.8</v>
      </c>
      <c r="AA109" s="5">
        <f t="shared" si="128"/>
        <v>83.3</v>
      </c>
      <c r="AB109" s="5">
        <f t="shared" si="128"/>
        <v>5034.2</v>
      </c>
      <c r="AC109" s="5">
        <f t="shared" si="128"/>
        <v>6691.2</v>
      </c>
      <c r="AD109" s="5">
        <f t="shared" si="128"/>
        <v>108.8</v>
      </c>
      <c r="AE109" s="81">
        <f t="shared" si="128"/>
        <v>15.8</v>
      </c>
      <c r="AF109" s="7"/>
      <c r="AG109" s="87" t="s">
        <v>26</v>
      </c>
      <c r="AH109" s="6">
        <f>(AH108*10.74)</f>
        <v>26.85</v>
      </c>
      <c r="AI109" s="6">
        <f>(AI108*2.2)</f>
        <v>10.450000000000001</v>
      </c>
      <c r="AJ109" s="6">
        <f>(AJ108*0.25)</f>
        <v>0.34375</v>
      </c>
      <c r="AK109" s="166">
        <f>AK108+AL108</f>
        <v>13</v>
      </c>
      <c r="AL109" s="167"/>
      <c r="AM109" s="10"/>
      <c r="AN109" s="22" t="s">
        <v>41</v>
      </c>
      <c r="AO109" s="23">
        <v>12.9</v>
      </c>
      <c r="AP109" s="24">
        <v>7.87</v>
      </c>
      <c r="AQ109" s="7"/>
      <c r="AR109" s="33" t="s">
        <v>36</v>
      </c>
      <c r="AS109" s="12" t="s">
        <v>75</v>
      </c>
      <c r="AT109" s="2" t="s">
        <v>39</v>
      </c>
      <c r="AU109" s="36">
        <v>0.50800000000000001</v>
      </c>
      <c r="AV109" s="1"/>
      <c r="AW109" s="118" t="s">
        <v>71</v>
      </c>
      <c r="AX109" s="111">
        <f t="shared" ref="AX109:AZ109" si="129">AX104</f>
        <v>687046000</v>
      </c>
      <c r="AY109" s="111">
        <f t="shared" si="129"/>
        <v>530827700</v>
      </c>
      <c r="AZ109" s="114">
        <f t="shared" si="129"/>
        <v>181576000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202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775000</v>
      </c>
      <c r="H110" s="76">
        <f t="shared" si="130"/>
        <v>9000</v>
      </c>
      <c r="I110" s="76">
        <f t="shared" si="130"/>
        <v>0</v>
      </c>
      <c r="J110" s="77">
        <f t="shared" si="130"/>
        <v>8000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888000</v>
      </c>
      <c r="S110" s="58"/>
      <c r="T110" s="197"/>
      <c r="U110" s="200"/>
      <c r="V110" s="58"/>
      <c r="W110" s="45" t="s">
        <v>3</v>
      </c>
      <c r="X110" s="46">
        <f>X108-X109</f>
        <v>0</v>
      </c>
      <c r="Y110" s="46">
        <f t="shared" ref="Y110:AE110" si="131">Y108-Y109</f>
        <v>9.9000000000005457</v>
      </c>
      <c r="Z110" s="46">
        <f t="shared" si="131"/>
        <v>0</v>
      </c>
      <c r="AA110" s="46">
        <f t="shared" si="131"/>
        <v>0.10000000000000853</v>
      </c>
      <c r="AB110" s="46">
        <f t="shared" si="131"/>
        <v>0</v>
      </c>
      <c r="AC110" s="46">
        <f t="shared" si="131"/>
        <v>10.100000000000364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>
        <f>(AH109)/((K108/1000000)*8.34)</f>
        <v>4.1540960779763294</v>
      </c>
      <c r="AI110" s="86">
        <f>(AI109)/((K108/1000000)*8.34)</f>
        <v>1.6167710992496327</v>
      </c>
      <c r="AJ110" s="86">
        <f>(AJ109)/((K108/1000000)*8.34)</f>
        <v>5.3183259843737916E-2</v>
      </c>
      <c r="AK110" s="168">
        <f>(AK109)/((K108/1000000)*8.34)</f>
        <v>2.0112941904540884</v>
      </c>
      <c r="AL110" s="169"/>
      <c r="AM110" s="10"/>
      <c r="AN110" s="1"/>
      <c r="AO110" s="1"/>
      <c r="AP110" s="1"/>
      <c r="AQ110" s="7"/>
      <c r="AR110" s="89" t="s">
        <v>55</v>
      </c>
      <c r="AS110" s="79">
        <v>1.78</v>
      </c>
      <c r="AT110" s="90" t="s">
        <v>54</v>
      </c>
      <c r="AU110" s="35">
        <v>2.3E-2</v>
      </c>
      <c r="AV110" s="1"/>
      <c r="AW110" s="110" t="s">
        <v>3</v>
      </c>
      <c r="AX110" s="115">
        <f>AX108-AX109</f>
        <v>0</v>
      </c>
      <c r="AY110" s="115">
        <f>AY108-AY109</f>
        <v>834900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82">
        <v>28</v>
      </c>
      <c r="B112" s="67" t="s">
        <v>45</v>
      </c>
      <c r="C112" s="72">
        <v>362756000</v>
      </c>
      <c r="D112" s="37">
        <v>3194310</v>
      </c>
      <c r="E112" s="37">
        <v>8035900</v>
      </c>
      <c r="F112" s="39">
        <v>12981200</v>
      </c>
      <c r="G112" s="72">
        <v>479351000</v>
      </c>
      <c r="H112" s="37">
        <v>4268280</v>
      </c>
      <c r="I112" s="37">
        <v>11747900</v>
      </c>
      <c r="J112" s="39">
        <v>18509000</v>
      </c>
      <c r="K112" s="185">
        <f>C114+G114</f>
        <v>973000</v>
      </c>
      <c r="L112" s="186"/>
      <c r="M112" s="191">
        <f>D114+E114+F114+H114+I114+J114</f>
        <v>71000</v>
      </c>
      <c r="N112" s="186"/>
      <c r="O112" s="203">
        <f>M112+K112</f>
        <v>1044000</v>
      </c>
      <c r="P112" s="204"/>
      <c r="Q112" s="42" t="s">
        <v>6</v>
      </c>
      <c r="R112" s="39">
        <v>145410900</v>
      </c>
      <c r="S112" s="57"/>
      <c r="T112" s="195">
        <v>0.03</v>
      </c>
      <c r="U112" s="198">
        <v>0.87</v>
      </c>
      <c r="V112" s="57"/>
      <c r="W112" s="85" t="s">
        <v>6</v>
      </c>
      <c r="X112" s="44">
        <v>4802.8999999999996</v>
      </c>
      <c r="Y112" s="44">
        <v>6411.1</v>
      </c>
      <c r="Z112" s="44">
        <v>62.8</v>
      </c>
      <c r="AA112" s="44">
        <v>83.6</v>
      </c>
      <c r="AB112" s="44">
        <v>5034.2</v>
      </c>
      <c r="AC112" s="44">
        <v>6714.2</v>
      </c>
      <c r="AD112" s="44">
        <v>108.9</v>
      </c>
      <c r="AE112" s="82">
        <v>15.8</v>
      </c>
      <c r="AF112" s="7"/>
      <c r="AG112" s="85" t="s">
        <v>29</v>
      </c>
      <c r="AH112" s="15">
        <v>2.75</v>
      </c>
      <c r="AI112" s="15">
        <v>6.25</v>
      </c>
      <c r="AJ112" s="15">
        <v>1.9375</v>
      </c>
      <c r="AK112" s="15">
        <v>0</v>
      </c>
      <c r="AL112" s="16">
        <v>16</v>
      </c>
      <c r="AM112" s="62"/>
      <c r="AN112" s="64" t="s">
        <v>40</v>
      </c>
      <c r="AO112" s="20">
        <v>11.2</v>
      </c>
      <c r="AP112" s="21">
        <v>7.63</v>
      </c>
      <c r="AQ112" s="7"/>
      <c r="AR112" s="31" t="s">
        <v>37</v>
      </c>
      <c r="AS112" s="52" t="s">
        <v>75</v>
      </c>
      <c r="AT112" s="32" t="s">
        <v>38</v>
      </c>
      <c r="AU112" s="53">
        <v>3.7999999999999999E-2</v>
      </c>
      <c r="AV112" s="1"/>
      <c r="AW112" s="117" t="s">
        <v>45</v>
      </c>
      <c r="AX112" s="112">
        <v>687046000</v>
      </c>
      <c r="AY112" s="112">
        <v>532729000</v>
      </c>
      <c r="AZ112" s="113">
        <v>181611000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201"/>
      <c r="B113" s="68" t="s">
        <v>44</v>
      </c>
      <c r="C113" s="73">
        <f t="shared" ref="C113:J113" si="132">C108</f>
        <v>362756000</v>
      </c>
      <c r="D113" s="74">
        <f t="shared" si="132"/>
        <v>3194310</v>
      </c>
      <c r="E113" s="74">
        <f t="shared" si="132"/>
        <v>8035900</v>
      </c>
      <c r="F113" s="75">
        <f t="shared" si="132"/>
        <v>12981200</v>
      </c>
      <c r="G113" s="73">
        <f t="shared" si="132"/>
        <v>478378000</v>
      </c>
      <c r="H113" s="74">
        <f t="shared" si="132"/>
        <v>4259280</v>
      </c>
      <c r="I113" s="74">
        <f t="shared" si="132"/>
        <v>11715900</v>
      </c>
      <c r="J113" s="75">
        <f t="shared" si="132"/>
        <v>18479000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144526500</v>
      </c>
      <c r="S113" s="57"/>
      <c r="T113" s="196"/>
      <c r="U113" s="199"/>
      <c r="V113" s="57"/>
      <c r="W113" s="87" t="s">
        <v>7</v>
      </c>
      <c r="X113" s="5">
        <f t="shared" ref="X113:AE113" si="133">X108</f>
        <v>4802.8999999999996</v>
      </c>
      <c r="Y113" s="5">
        <f t="shared" si="133"/>
        <v>6398.6</v>
      </c>
      <c r="Z113" s="5">
        <f t="shared" si="133"/>
        <v>62.8</v>
      </c>
      <c r="AA113" s="5">
        <f t="shared" si="133"/>
        <v>83.4</v>
      </c>
      <c r="AB113" s="5">
        <f t="shared" si="133"/>
        <v>5034.2</v>
      </c>
      <c r="AC113" s="5">
        <f t="shared" si="133"/>
        <v>6701.3</v>
      </c>
      <c r="AD113" s="5">
        <f t="shared" si="133"/>
        <v>108.8</v>
      </c>
      <c r="AE113" s="81">
        <f t="shared" si="133"/>
        <v>15.8</v>
      </c>
      <c r="AF113" s="7"/>
      <c r="AG113" s="87" t="s">
        <v>26</v>
      </c>
      <c r="AH113" s="6">
        <f>(AH112*10.74)</f>
        <v>29.535</v>
      </c>
      <c r="AI113" s="6">
        <f>(AI112*2.2)</f>
        <v>13.750000000000002</v>
      </c>
      <c r="AJ113" s="6">
        <f>(AJ112*0.25)</f>
        <v>0.484375</v>
      </c>
      <c r="AK113" s="166">
        <f>AK112+AL112</f>
        <v>16</v>
      </c>
      <c r="AL113" s="167"/>
      <c r="AM113" s="10"/>
      <c r="AN113" s="22" t="s">
        <v>41</v>
      </c>
      <c r="AO113" s="23">
        <v>12</v>
      </c>
      <c r="AP113" s="24">
        <v>7.91</v>
      </c>
      <c r="AQ113" s="7"/>
      <c r="AR113" s="33" t="s">
        <v>36</v>
      </c>
      <c r="AS113" s="12" t="s">
        <v>75</v>
      </c>
      <c r="AT113" s="2" t="s">
        <v>39</v>
      </c>
      <c r="AU113" s="36">
        <v>0.33700000000000002</v>
      </c>
      <c r="AV113" s="1"/>
      <c r="AW113" s="118" t="s">
        <v>71</v>
      </c>
      <c r="AX113" s="111">
        <f t="shared" ref="AX113:AZ113" si="134">AX108</f>
        <v>687046000</v>
      </c>
      <c r="AY113" s="111">
        <f t="shared" si="134"/>
        <v>531662600</v>
      </c>
      <c r="AZ113" s="114">
        <f t="shared" si="134"/>
        <v>181576000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202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973000</v>
      </c>
      <c r="H114" s="76">
        <f t="shared" si="135"/>
        <v>9000</v>
      </c>
      <c r="I114" s="76">
        <f t="shared" si="135"/>
        <v>32000</v>
      </c>
      <c r="J114" s="77">
        <f t="shared" si="135"/>
        <v>30000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884400</v>
      </c>
      <c r="S114" s="58"/>
      <c r="T114" s="197"/>
      <c r="U114" s="200"/>
      <c r="V114" s="58"/>
      <c r="W114" s="45" t="s">
        <v>3</v>
      </c>
      <c r="X114" s="46">
        <f>X112-X113</f>
        <v>0</v>
      </c>
      <c r="Y114" s="46">
        <f t="shared" ref="Y114:AE114" si="136">Y112-Y113</f>
        <v>12.5</v>
      </c>
      <c r="Z114" s="46">
        <f t="shared" si="136"/>
        <v>0</v>
      </c>
      <c r="AA114" s="46">
        <f t="shared" si="136"/>
        <v>0.19999999999998863</v>
      </c>
      <c r="AB114" s="46">
        <f t="shared" si="136"/>
        <v>0</v>
      </c>
      <c r="AC114" s="46">
        <f t="shared" si="136"/>
        <v>12.899999999999636</v>
      </c>
      <c r="AD114" s="46">
        <f t="shared" si="136"/>
        <v>0.10000000000000853</v>
      </c>
      <c r="AE114" s="83">
        <f t="shared" si="136"/>
        <v>0</v>
      </c>
      <c r="AF114" s="7"/>
      <c r="AG114" s="88" t="s">
        <v>28</v>
      </c>
      <c r="AH114" s="86">
        <f>(AH113)/((K112/1000000)*8.34)</f>
        <v>3.639637108401665</v>
      </c>
      <c r="AI114" s="86">
        <f>(AI113)/((K112/1000000)*8.34)</f>
        <v>1.6944306836134384</v>
      </c>
      <c r="AJ114" s="86">
        <f>(AJ113)/((K112/1000000)*8.34)</f>
        <v>5.9690171809109752E-2</v>
      </c>
      <c r="AK114" s="168">
        <f>(AK113)/((K112/1000000)*8.34)</f>
        <v>1.9717011591138189</v>
      </c>
      <c r="AL114" s="169"/>
      <c r="AM114" s="10"/>
      <c r="AN114" s="1"/>
      <c r="AO114" s="1"/>
      <c r="AP114" s="1"/>
      <c r="AQ114" s="7"/>
      <c r="AR114" s="89" t="s">
        <v>55</v>
      </c>
      <c r="AS114" s="79">
        <v>1.36</v>
      </c>
      <c r="AT114" s="90" t="s">
        <v>54</v>
      </c>
      <c r="AU114" s="35">
        <v>2.1999999999999999E-2</v>
      </c>
      <c r="AV114" s="1"/>
      <c r="AW114" s="110" t="s">
        <v>3</v>
      </c>
      <c r="AX114" s="115">
        <f>AX112-AX113</f>
        <v>0</v>
      </c>
      <c r="AY114" s="115">
        <f>AY112-AY113</f>
        <v>1066400</v>
      </c>
      <c r="AZ114" s="116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82">
        <v>29</v>
      </c>
      <c r="B116" s="67" t="s">
        <v>45</v>
      </c>
      <c r="C116" s="72">
        <v>362756000</v>
      </c>
      <c r="D116" s="37">
        <v>3194310</v>
      </c>
      <c r="E116" s="37">
        <v>8035900</v>
      </c>
      <c r="F116" s="39">
        <v>12981200</v>
      </c>
      <c r="G116" s="72">
        <v>480004000</v>
      </c>
      <c r="H116" s="37">
        <v>4277280</v>
      </c>
      <c r="I116" s="37">
        <v>11747900</v>
      </c>
      <c r="J116" s="39">
        <v>18525900</v>
      </c>
      <c r="K116" s="185">
        <f>C118+G118</f>
        <v>653000</v>
      </c>
      <c r="L116" s="186"/>
      <c r="M116" s="191">
        <f>D118+E118+F118+H118+I118+J118</f>
        <v>25900</v>
      </c>
      <c r="N116" s="186"/>
      <c r="O116" s="203">
        <f>M116+K116</f>
        <v>678900</v>
      </c>
      <c r="P116" s="204"/>
      <c r="Q116" s="42" t="s">
        <v>6</v>
      </c>
      <c r="R116" s="39">
        <v>146232900</v>
      </c>
      <c r="S116" s="57"/>
      <c r="T116" s="195">
        <v>0.03</v>
      </c>
      <c r="U116" s="198">
        <v>0.92</v>
      </c>
      <c r="V116" s="57"/>
      <c r="W116" s="85" t="s">
        <v>6</v>
      </c>
      <c r="X116" s="44">
        <v>4802.8999999999996</v>
      </c>
      <c r="Y116" s="44">
        <v>6419.4</v>
      </c>
      <c r="Z116" s="44">
        <v>62.8</v>
      </c>
      <c r="AA116" s="44">
        <v>83.7</v>
      </c>
      <c r="AB116" s="44">
        <v>5034.2</v>
      </c>
      <c r="AC116" s="44">
        <v>6723</v>
      </c>
      <c r="AD116" s="44">
        <v>108.9</v>
      </c>
      <c r="AE116" s="82">
        <v>15.8</v>
      </c>
      <c r="AF116" s="7"/>
      <c r="AG116" s="85" t="s">
        <v>29</v>
      </c>
      <c r="AH116" s="15">
        <v>2</v>
      </c>
      <c r="AI116" s="15">
        <v>4.0625</v>
      </c>
      <c r="AJ116" s="15">
        <v>1.125</v>
      </c>
      <c r="AK116" s="15">
        <v>0</v>
      </c>
      <c r="AL116" s="16">
        <v>10</v>
      </c>
      <c r="AM116" s="62"/>
      <c r="AN116" s="64" t="s">
        <v>40</v>
      </c>
      <c r="AO116" s="20">
        <v>12.7</v>
      </c>
      <c r="AP116" s="21">
        <v>7.52</v>
      </c>
      <c r="AQ116" s="7"/>
      <c r="AR116" s="31" t="s">
        <v>37</v>
      </c>
      <c r="AS116" s="52" t="s">
        <v>75</v>
      </c>
      <c r="AT116" s="32" t="s">
        <v>38</v>
      </c>
      <c r="AU116" s="53">
        <v>3.6999999999999998E-2</v>
      </c>
      <c r="AV116" s="1"/>
      <c r="AW116" s="117" t="s">
        <v>45</v>
      </c>
      <c r="AX116" s="112">
        <v>687046000</v>
      </c>
      <c r="AY116" s="112">
        <v>533445500</v>
      </c>
      <c r="AZ116" s="113">
        <v>181611000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201"/>
      <c r="B117" s="68" t="s">
        <v>44</v>
      </c>
      <c r="C117" s="73">
        <f t="shared" ref="C117:J117" si="137">C112</f>
        <v>362756000</v>
      </c>
      <c r="D117" s="74">
        <f t="shared" si="137"/>
        <v>3194310</v>
      </c>
      <c r="E117" s="74">
        <f t="shared" si="137"/>
        <v>8035900</v>
      </c>
      <c r="F117" s="75">
        <f t="shared" si="137"/>
        <v>12981200</v>
      </c>
      <c r="G117" s="73">
        <f t="shared" si="137"/>
        <v>479351000</v>
      </c>
      <c r="H117" s="74">
        <f t="shared" si="137"/>
        <v>4268280</v>
      </c>
      <c r="I117" s="74">
        <f t="shared" si="137"/>
        <v>11747900</v>
      </c>
      <c r="J117" s="75">
        <f t="shared" si="137"/>
        <v>18509000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145410900</v>
      </c>
      <c r="S117" s="57"/>
      <c r="T117" s="196"/>
      <c r="U117" s="199"/>
      <c r="V117" s="57"/>
      <c r="W117" s="87" t="s">
        <v>7</v>
      </c>
      <c r="X117" s="5">
        <f t="shared" ref="X117:AE117" si="138">X112</f>
        <v>4802.8999999999996</v>
      </c>
      <c r="Y117" s="5">
        <f t="shared" si="138"/>
        <v>6411.1</v>
      </c>
      <c r="Z117" s="5">
        <f t="shared" si="138"/>
        <v>62.8</v>
      </c>
      <c r="AA117" s="5">
        <f t="shared" si="138"/>
        <v>83.6</v>
      </c>
      <c r="AB117" s="5">
        <f t="shared" si="138"/>
        <v>5034.2</v>
      </c>
      <c r="AC117" s="5">
        <f t="shared" si="138"/>
        <v>6714.2</v>
      </c>
      <c r="AD117" s="5">
        <f t="shared" si="138"/>
        <v>108.9</v>
      </c>
      <c r="AE117" s="81">
        <f t="shared" si="138"/>
        <v>15.8</v>
      </c>
      <c r="AF117" s="7"/>
      <c r="AG117" s="87" t="s">
        <v>26</v>
      </c>
      <c r="AH117" s="6">
        <f>(AH116*10.74)</f>
        <v>21.48</v>
      </c>
      <c r="AI117" s="6">
        <f>(AI116*2.2)</f>
        <v>8.9375</v>
      </c>
      <c r="AJ117" s="6">
        <f>(AJ116*0.25)</f>
        <v>0.28125</v>
      </c>
      <c r="AK117" s="166">
        <f>AK116+AL116</f>
        <v>10</v>
      </c>
      <c r="AL117" s="167"/>
      <c r="AM117" s="10"/>
      <c r="AN117" s="22" t="s">
        <v>41</v>
      </c>
      <c r="AO117" s="23">
        <v>12.5</v>
      </c>
      <c r="AP117" s="24">
        <v>7.88</v>
      </c>
      <c r="AQ117" s="7"/>
      <c r="AR117" s="33" t="s">
        <v>36</v>
      </c>
      <c r="AS117" s="12" t="s">
        <v>75</v>
      </c>
      <c r="AT117" s="2" t="s">
        <v>39</v>
      </c>
      <c r="AU117" s="36">
        <v>0.32900000000000001</v>
      </c>
      <c r="AV117" s="1"/>
      <c r="AW117" s="118" t="s">
        <v>71</v>
      </c>
      <c r="AX117" s="111">
        <f t="shared" ref="AX117:AZ117" si="139">AX112</f>
        <v>687046000</v>
      </c>
      <c r="AY117" s="111">
        <f t="shared" si="139"/>
        <v>532729000</v>
      </c>
      <c r="AZ117" s="114">
        <f t="shared" si="139"/>
        <v>181611000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202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653000</v>
      </c>
      <c r="H118" s="76">
        <f t="shared" si="140"/>
        <v>9000</v>
      </c>
      <c r="I118" s="76">
        <f t="shared" si="140"/>
        <v>0</v>
      </c>
      <c r="J118" s="77">
        <f t="shared" si="140"/>
        <v>16900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822000</v>
      </c>
      <c r="S118" s="58"/>
      <c r="T118" s="197"/>
      <c r="U118" s="200"/>
      <c r="V118" s="58"/>
      <c r="W118" s="45" t="s">
        <v>3</v>
      </c>
      <c r="X118" s="46">
        <f>X116-X117</f>
        <v>0</v>
      </c>
      <c r="Y118" s="46">
        <f t="shared" ref="Y118:AE118" si="141">Y116-Y117</f>
        <v>8.2999999999992724</v>
      </c>
      <c r="Z118" s="46">
        <f t="shared" si="141"/>
        <v>0</v>
      </c>
      <c r="AA118" s="46">
        <f t="shared" si="141"/>
        <v>0.10000000000000853</v>
      </c>
      <c r="AB118" s="46">
        <f t="shared" si="141"/>
        <v>0</v>
      </c>
      <c r="AC118" s="46">
        <f t="shared" si="141"/>
        <v>8.8000000000001819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3.9441647294721651</v>
      </c>
      <c r="AI118" s="86">
        <f>(AI117)/((K116/1000000)*8.34)</f>
        <v>1.6411067164645008</v>
      </c>
      <c r="AJ118" s="86">
        <f>(AJ117)/((K116/1000000)*8.34)</f>
        <v>5.1643218350281489E-2</v>
      </c>
      <c r="AK118" s="168">
        <f>(AK117)/((K116/1000000)*8.34)</f>
        <v>1.8362033191211198</v>
      </c>
      <c r="AL118" s="169"/>
      <c r="AM118" s="10"/>
      <c r="AN118" s="1"/>
      <c r="AO118" s="1"/>
      <c r="AP118" s="1"/>
      <c r="AQ118" s="7"/>
      <c r="AR118" s="89" t="s">
        <v>55</v>
      </c>
      <c r="AS118" s="79">
        <v>1.19</v>
      </c>
      <c r="AT118" s="90" t="s">
        <v>54</v>
      </c>
      <c r="AU118" s="35">
        <v>2.1999999999999999E-2</v>
      </c>
      <c r="AV118" s="1"/>
      <c r="AW118" s="110" t="s">
        <v>3</v>
      </c>
      <c r="AX118" s="115">
        <f>AX116-AX117</f>
        <v>0</v>
      </c>
      <c r="AY118" s="115">
        <f>AY116-AY117</f>
        <v>716500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82">
        <v>30</v>
      </c>
      <c r="B120" s="67" t="s">
        <v>45</v>
      </c>
      <c r="C120" s="72">
        <v>362756000</v>
      </c>
      <c r="D120" s="37">
        <v>3194310</v>
      </c>
      <c r="E120" s="37">
        <v>8035900</v>
      </c>
      <c r="F120" s="39">
        <v>12981200</v>
      </c>
      <c r="G120" s="72">
        <v>480884000</v>
      </c>
      <c r="H120" s="37">
        <v>4286280</v>
      </c>
      <c r="I120" s="37">
        <v>11779900</v>
      </c>
      <c r="J120" s="39">
        <v>18555900</v>
      </c>
      <c r="K120" s="185">
        <f>C122+G122</f>
        <v>880000</v>
      </c>
      <c r="L120" s="186"/>
      <c r="M120" s="191">
        <f>D122+E122+F122+H122+I122+J122</f>
        <v>71000</v>
      </c>
      <c r="N120" s="186"/>
      <c r="O120" s="203">
        <f>M120+K120</f>
        <v>951000</v>
      </c>
      <c r="P120" s="204"/>
      <c r="Q120" s="42" t="s">
        <v>6</v>
      </c>
      <c r="R120" s="39">
        <v>147115400</v>
      </c>
      <c r="S120" s="57"/>
      <c r="T120" s="195">
        <v>0.02</v>
      </c>
      <c r="U120" s="198">
        <v>0.94</v>
      </c>
      <c r="V120" s="57"/>
      <c r="W120" s="85" t="s">
        <v>6</v>
      </c>
      <c r="X120" s="44">
        <v>4802.8999999999996</v>
      </c>
      <c r="Y120" s="44">
        <v>6430.6</v>
      </c>
      <c r="Z120" s="44">
        <v>62.8</v>
      </c>
      <c r="AA120" s="44">
        <v>83.9</v>
      </c>
      <c r="AB120" s="44">
        <v>5034.2</v>
      </c>
      <c r="AC120" s="44">
        <v>6734.7</v>
      </c>
      <c r="AD120" s="44">
        <v>109.1</v>
      </c>
      <c r="AE120" s="82">
        <v>15.8</v>
      </c>
      <c r="AF120" s="7"/>
      <c r="AG120" s="85" t="s">
        <v>29</v>
      </c>
      <c r="AH120" s="15">
        <v>2.375</v>
      </c>
      <c r="AI120" s="15">
        <v>5.25</v>
      </c>
      <c r="AJ120" s="15">
        <v>1.5</v>
      </c>
      <c r="AK120" s="15">
        <v>12</v>
      </c>
      <c r="AL120" s="16">
        <v>0</v>
      </c>
      <c r="AM120" s="62"/>
      <c r="AN120" s="64" t="s">
        <v>40</v>
      </c>
      <c r="AO120" s="20">
        <v>13.2</v>
      </c>
      <c r="AP120" s="21">
        <v>7.57</v>
      </c>
      <c r="AQ120" s="7"/>
      <c r="AR120" s="31" t="s">
        <v>37</v>
      </c>
      <c r="AS120" s="52" t="s">
        <v>75</v>
      </c>
      <c r="AT120" s="32" t="s">
        <v>38</v>
      </c>
      <c r="AU120" s="53">
        <v>3.5999999999999997E-2</v>
      </c>
      <c r="AV120" s="1"/>
      <c r="AW120" s="117" t="s">
        <v>45</v>
      </c>
      <c r="AX120" s="112">
        <v>687046000</v>
      </c>
      <c r="AY120" s="112">
        <v>534414700</v>
      </c>
      <c r="AZ120" s="113">
        <v>181645000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201"/>
      <c r="B121" s="68" t="s">
        <v>44</v>
      </c>
      <c r="C121" s="73">
        <f t="shared" ref="C121:J121" si="142">C116</f>
        <v>362756000</v>
      </c>
      <c r="D121" s="74">
        <f t="shared" si="142"/>
        <v>3194310</v>
      </c>
      <c r="E121" s="74">
        <f t="shared" si="142"/>
        <v>8035900</v>
      </c>
      <c r="F121" s="75">
        <f t="shared" si="142"/>
        <v>12981200</v>
      </c>
      <c r="G121" s="73">
        <f t="shared" si="142"/>
        <v>480004000</v>
      </c>
      <c r="H121" s="74">
        <f t="shared" si="142"/>
        <v>4277280</v>
      </c>
      <c r="I121" s="74">
        <f t="shared" si="142"/>
        <v>11747900</v>
      </c>
      <c r="J121" s="75">
        <f t="shared" si="142"/>
        <v>18525900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146232900</v>
      </c>
      <c r="S121" s="57"/>
      <c r="T121" s="196"/>
      <c r="U121" s="199"/>
      <c r="V121" s="57"/>
      <c r="W121" s="87" t="s">
        <v>7</v>
      </c>
      <c r="X121" s="5">
        <f t="shared" ref="X121:AE121" si="143">X116</f>
        <v>4802.8999999999996</v>
      </c>
      <c r="Y121" s="5">
        <f t="shared" si="143"/>
        <v>6419.4</v>
      </c>
      <c r="Z121" s="5">
        <f t="shared" si="143"/>
        <v>62.8</v>
      </c>
      <c r="AA121" s="5">
        <f t="shared" si="143"/>
        <v>83.7</v>
      </c>
      <c r="AB121" s="5">
        <f t="shared" si="143"/>
        <v>5034.2</v>
      </c>
      <c r="AC121" s="5">
        <f t="shared" si="143"/>
        <v>6723</v>
      </c>
      <c r="AD121" s="5">
        <f t="shared" si="143"/>
        <v>108.9</v>
      </c>
      <c r="AE121" s="81">
        <f t="shared" si="143"/>
        <v>15.8</v>
      </c>
      <c r="AF121" s="7"/>
      <c r="AG121" s="87" t="s">
        <v>26</v>
      </c>
      <c r="AH121" s="6">
        <f>(AH120*10.74)</f>
        <v>25.5075</v>
      </c>
      <c r="AI121" s="6">
        <f>(AI120*2.2)</f>
        <v>11.55</v>
      </c>
      <c r="AJ121" s="6">
        <f>(AJ120*0.25)</f>
        <v>0.375</v>
      </c>
      <c r="AK121" s="166">
        <f>AK120+AL120</f>
        <v>12</v>
      </c>
      <c r="AL121" s="167"/>
      <c r="AM121" s="10"/>
      <c r="AN121" s="22" t="s">
        <v>41</v>
      </c>
      <c r="AO121" s="23">
        <v>12.5</v>
      </c>
      <c r="AP121" s="24">
        <v>7.8</v>
      </c>
      <c r="AQ121" s="7"/>
      <c r="AR121" s="33" t="s">
        <v>36</v>
      </c>
      <c r="AS121" s="12" t="s">
        <v>75</v>
      </c>
      <c r="AT121" s="2" t="s">
        <v>39</v>
      </c>
      <c r="AU121" s="36">
        <v>0.33</v>
      </c>
      <c r="AV121" s="1"/>
      <c r="AW121" s="118" t="s">
        <v>71</v>
      </c>
      <c r="AX121" s="111">
        <f t="shared" ref="AX121:AZ121" si="144">AX116</f>
        <v>687046000</v>
      </c>
      <c r="AY121" s="111">
        <f t="shared" si="144"/>
        <v>533445500</v>
      </c>
      <c r="AZ121" s="114">
        <f t="shared" si="144"/>
        <v>181611000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202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880000</v>
      </c>
      <c r="H122" s="76">
        <f t="shared" si="145"/>
        <v>9000</v>
      </c>
      <c r="I122" s="76">
        <f t="shared" si="145"/>
        <v>32000</v>
      </c>
      <c r="J122" s="77">
        <f t="shared" si="145"/>
        <v>30000</v>
      </c>
      <c r="K122" s="189"/>
      <c r="L122" s="190"/>
      <c r="M122" s="190"/>
      <c r="N122" s="190"/>
      <c r="O122" s="207"/>
      <c r="P122" s="208"/>
      <c r="Q122" s="48" t="s">
        <v>3</v>
      </c>
      <c r="R122" s="41">
        <f>R120-R121</f>
        <v>882500</v>
      </c>
      <c r="S122" s="58"/>
      <c r="T122" s="197"/>
      <c r="U122" s="200"/>
      <c r="V122" s="58"/>
      <c r="W122" s="45" t="s">
        <v>3</v>
      </c>
      <c r="X122" s="46">
        <f>X120-X121</f>
        <v>0</v>
      </c>
      <c r="Y122" s="46">
        <f t="shared" ref="Y122:AE122" si="146">Y120-Y121</f>
        <v>11.200000000000728</v>
      </c>
      <c r="Z122" s="46">
        <f t="shared" si="146"/>
        <v>0</v>
      </c>
      <c r="AA122" s="46">
        <f t="shared" si="146"/>
        <v>0.20000000000000284</v>
      </c>
      <c r="AB122" s="46">
        <f t="shared" si="146"/>
        <v>0</v>
      </c>
      <c r="AC122" s="46">
        <f t="shared" si="146"/>
        <v>11.699999999999818</v>
      </c>
      <c r="AD122" s="46">
        <f t="shared" si="146"/>
        <v>0.19999999999998863</v>
      </c>
      <c r="AE122" s="83">
        <f t="shared" si="146"/>
        <v>0</v>
      </c>
      <c r="AF122" s="7"/>
      <c r="AG122" s="88" t="s">
        <v>28</v>
      </c>
      <c r="AH122" s="86">
        <f>(AH121)/((K120/1000000)*8.34)</f>
        <v>3.4755150425114456</v>
      </c>
      <c r="AI122" s="86">
        <f>(AI121)/((K120/1000000)*8.34)</f>
        <v>1.5737410071942448</v>
      </c>
      <c r="AJ122" s="86">
        <f>(AJ121)/((K120/1000000)*8.34)</f>
        <v>5.109548724656638E-2</v>
      </c>
      <c r="AK122" s="168">
        <f>(AK121)/((K120/1000000)*8.34)</f>
        <v>1.6350555918901242</v>
      </c>
      <c r="AL122" s="169"/>
      <c r="AM122" s="10"/>
      <c r="AN122" s="1"/>
      <c r="AO122" s="1"/>
      <c r="AP122" s="1"/>
      <c r="AQ122" s="7"/>
      <c r="AR122" s="89" t="s">
        <v>55</v>
      </c>
      <c r="AS122" s="79">
        <v>1.1200000000000001</v>
      </c>
      <c r="AT122" s="90" t="s">
        <v>54</v>
      </c>
      <c r="AU122" s="35">
        <v>2.1000000000000001E-2</v>
      </c>
      <c r="AV122" s="1"/>
      <c r="AW122" s="110" t="s">
        <v>3</v>
      </c>
      <c r="AX122" s="115">
        <f>AX120-AX121</f>
        <v>0</v>
      </c>
      <c r="AY122" s="115">
        <f>AY120-AY121</f>
        <v>969200</v>
      </c>
      <c r="AZ122" s="116">
        <f>AZ120-AZ121</f>
        <v>34000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182">
        <v>31</v>
      </c>
      <c r="B124" s="67" t="s">
        <v>45</v>
      </c>
      <c r="C124" s="72">
        <v>362756000</v>
      </c>
      <c r="D124" s="37">
        <v>3194310</v>
      </c>
      <c r="E124" s="37">
        <v>8035900</v>
      </c>
      <c r="F124" s="39">
        <v>12981200</v>
      </c>
      <c r="G124" s="72">
        <v>481555000</v>
      </c>
      <c r="H124" s="37">
        <v>4286280</v>
      </c>
      <c r="I124" s="37">
        <v>11779900</v>
      </c>
      <c r="J124" s="39">
        <v>18571900</v>
      </c>
      <c r="K124" s="185">
        <f>C126+G126</f>
        <v>671000</v>
      </c>
      <c r="L124" s="186"/>
      <c r="M124" s="191">
        <f>D126+E126+F126+H126+I126+J126</f>
        <v>16000</v>
      </c>
      <c r="N124" s="186"/>
      <c r="O124" s="203">
        <f>M124+K124</f>
        <v>687000</v>
      </c>
      <c r="P124" s="204"/>
      <c r="Q124" s="42" t="s">
        <v>6</v>
      </c>
      <c r="R124" s="39">
        <v>147977700</v>
      </c>
      <c r="S124" s="57"/>
      <c r="T124" s="195">
        <v>0.47</v>
      </c>
      <c r="U124" s="198">
        <v>1.01</v>
      </c>
      <c r="V124" s="57"/>
      <c r="W124" s="85" t="s">
        <v>6</v>
      </c>
      <c r="X124" s="44">
        <v>4802.8999999999996</v>
      </c>
      <c r="Y124" s="44">
        <v>6439.2</v>
      </c>
      <c r="Z124" s="44">
        <v>62.8</v>
      </c>
      <c r="AA124" s="44">
        <v>83.9</v>
      </c>
      <c r="AB124" s="44">
        <v>5034.2</v>
      </c>
      <c r="AC124" s="44">
        <v>6743.5</v>
      </c>
      <c r="AD124" s="44">
        <v>109.1</v>
      </c>
      <c r="AE124" s="82">
        <v>15.8</v>
      </c>
      <c r="AF124" s="7"/>
      <c r="AG124" s="85" t="s">
        <v>29</v>
      </c>
      <c r="AH124" s="15">
        <v>2</v>
      </c>
      <c r="AI124" s="15">
        <v>4.5</v>
      </c>
      <c r="AJ124" s="15">
        <v>1.3125</v>
      </c>
      <c r="AK124" s="15">
        <v>9</v>
      </c>
      <c r="AL124" s="16"/>
      <c r="AM124" s="62"/>
      <c r="AN124" s="64" t="s">
        <v>40</v>
      </c>
      <c r="AO124" s="20">
        <v>14</v>
      </c>
      <c r="AP124" s="21">
        <v>7.57</v>
      </c>
      <c r="AQ124" s="7"/>
      <c r="AR124" s="31" t="s">
        <v>37</v>
      </c>
      <c r="AS124" s="52" t="s">
        <v>75</v>
      </c>
      <c r="AT124" s="32" t="s">
        <v>38</v>
      </c>
      <c r="AU124" s="53">
        <v>3.4000000000000002E-2</v>
      </c>
      <c r="AV124" s="1"/>
      <c r="AW124" s="117" t="s">
        <v>45</v>
      </c>
      <c r="AX124" s="112">
        <v>687046000</v>
      </c>
      <c r="AY124" s="112">
        <v>535141700</v>
      </c>
      <c r="AZ124" s="113">
        <v>181645000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201"/>
      <c r="B125" s="68" t="s">
        <v>44</v>
      </c>
      <c r="C125" s="73">
        <f t="shared" ref="C125:J125" si="147">C120</f>
        <v>362756000</v>
      </c>
      <c r="D125" s="74">
        <f t="shared" si="147"/>
        <v>3194310</v>
      </c>
      <c r="E125" s="74">
        <f t="shared" si="147"/>
        <v>8035900</v>
      </c>
      <c r="F125" s="75">
        <f t="shared" si="147"/>
        <v>12981200</v>
      </c>
      <c r="G125" s="73">
        <f t="shared" si="147"/>
        <v>480884000</v>
      </c>
      <c r="H125" s="74">
        <f t="shared" si="147"/>
        <v>4286280</v>
      </c>
      <c r="I125" s="74">
        <f t="shared" si="147"/>
        <v>11779900</v>
      </c>
      <c r="J125" s="75">
        <f t="shared" si="147"/>
        <v>18555900</v>
      </c>
      <c r="K125" s="187"/>
      <c r="L125" s="188"/>
      <c r="M125" s="188"/>
      <c r="N125" s="188"/>
      <c r="O125" s="205"/>
      <c r="P125" s="206"/>
      <c r="Q125" s="14" t="s">
        <v>7</v>
      </c>
      <c r="R125" s="40">
        <f>R120</f>
        <v>147115400</v>
      </c>
      <c r="S125" s="57"/>
      <c r="T125" s="196"/>
      <c r="U125" s="199"/>
      <c r="V125" s="57"/>
      <c r="W125" s="87" t="s">
        <v>7</v>
      </c>
      <c r="X125" s="5">
        <f t="shared" ref="X125:AE125" si="148">X120</f>
        <v>4802.8999999999996</v>
      </c>
      <c r="Y125" s="5">
        <f t="shared" si="148"/>
        <v>6430.6</v>
      </c>
      <c r="Z125" s="5">
        <f t="shared" si="148"/>
        <v>62.8</v>
      </c>
      <c r="AA125" s="5">
        <f t="shared" si="148"/>
        <v>83.9</v>
      </c>
      <c r="AB125" s="5">
        <f t="shared" si="148"/>
        <v>5034.2</v>
      </c>
      <c r="AC125" s="5">
        <f t="shared" si="148"/>
        <v>6734.7</v>
      </c>
      <c r="AD125" s="5">
        <f t="shared" si="148"/>
        <v>109.1</v>
      </c>
      <c r="AE125" s="81">
        <f t="shared" si="148"/>
        <v>15.8</v>
      </c>
      <c r="AF125" s="7"/>
      <c r="AG125" s="87" t="s">
        <v>26</v>
      </c>
      <c r="AH125" s="6">
        <f>(AH124*10.74)</f>
        <v>21.48</v>
      </c>
      <c r="AI125" s="6">
        <f>(AI124*2.2)</f>
        <v>9.9</v>
      </c>
      <c r="AJ125" s="6">
        <f>(AJ124*0.25)</f>
        <v>0.328125</v>
      </c>
      <c r="AK125" s="166">
        <f>AK124+AL124</f>
        <v>9</v>
      </c>
      <c r="AL125" s="167"/>
      <c r="AM125" s="10"/>
      <c r="AN125" s="22" t="s">
        <v>41</v>
      </c>
      <c r="AO125" s="23">
        <v>12.3</v>
      </c>
      <c r="AP125" s="24">
        <v>7.9</v>
      </c>
      <c r="AQ125" s="7"/>
      <c r="AR125" s="33" t="s">
        <v>36</v>
      </c>
      <c r="AS125" s="12" t="s">
        <v>75</v>
      </c>
      <c r="AT125" s="2" t="s">
        <v>39</v>
      </c>
      <c r="AU125" s="36">
        <v>0.31</v>
      </c>
      <c r="AV125" s="1"/>
      <c r="AW125" s="118" t="s">
        <v>71</v>
      </c>
      <c r="AX125" s="111">
        <f t="shared" ref="AX125:AZ125" si="149">AX120</f>
        <v>687046000</v>
      </c>
      <c r="AY125" s="111">
        <f t="shared" si="149"/>
        <v>534414700</v>
      </c>
      <c r="AZ125" s="114">
        <f t="shared" si="149"/>
        <v>181645000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202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671000</v>
      </c>
      <c r="H126" s="76">
        <f t="shared" si="150"/>
        <v>0</v>
      </c>
      <c r="I126" s="76">
        <f t="shared" si="150"/>
        <v>0</v>
      </c>
      <c r="J126" s="77">
        <f t="shared" si="150"/>
        <v>16000</v>
      </c>
      <c r="K126" s="211"/>
      <c r="L126" s="212"/>
      <c r="M126" s="212"/>
      <c r="N126" s="212"/>
      <c r="O126" s="205"/>
      <c r="P126" s="206"/>
      <c r="Q126" s="98" t="s">
        <v>3</v>
      </c>
      <c r="R126" s="99">
        <f>R124-R125</f>
        <v>862300</v>
      </c>
      <c r="S126" s="58"/>
      <c r="T126" s="196"/>
      <c r="U126" s="199"/>
      <c r="V126" s="58"/>
      <c r="W126" s="45" t="s">
        <v>3</v>
      </c>
      <c r="X126" s="46">
        <f>X124-X125</f>
        <v>0</v>
      </c>
      <c r="Y126" s="46">
        <f t="shared" ref="Y126:AE126" si="151">Y124-Y125</f>
        <v>8.5999999999994543</v>
      </c>
      <c r="Z126" s="46">
        <f t="shared" si="151"/>
        <v>0</v>
      </c>
      <c r="AA126" s="46">
        <f t="shared" si="151"/>
        <v>0</v>
      </c>
      <c r="AB126" s="46">
        <f t="shared" si="151"/>
        <v>0</v>
      </c>
      <c r="AC126" s="46">
        <f t="shared" si="151"/>
        <v>8.8000000000001819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>
        <f>(AH125)/((K124/1000000)*8.34)</f>
        <v>3.838360012437144</v>
      </c>
      <c r="AI126" s="101">
        <f>(AI125)/((K124/1000000)*8.34)</f>
        <v>1.7690765420450525</v>
      </c>
      <c r="AJ126" s="101">
        <f>(AJ125)/((K124/1000000)*8.34)</f>
        <v>5.8634165692781091E-2</v>
      </c>
      <c r="AK126" s="209">
        <f>(AK125)/((K124/1000000)*8.34)</f>
        <v>1.6082514018591385</v>
      </c>
      <c r="AL126" s="210"/>
      <c r="AM126" s="10"/>
      <c r="AN126" s="1"/>
      <c r="AO126" s="1"/>
      <c r="AP126" s="1"/>
      <c r="AQ126" s="7"/>
      <c r="AR126" s="89" t="s">
        <v>55</v>
      </c>
      <c r="AS126" s="79">
        <v>1.1299999999999999</v>
      </c>
      <c r="AT126" s="90" t="s">
        <v>54</v>
      </c>
      <c r="AU126" s="35">
        <v>2.1999999999999999E-2</v>
      </c>
      <c r="AV126" s="1"/>
      <c r="AW126" s="110" t="s">
        <v>3</v>
      </c>
      <c r="AX126" s="115">
        <f>AX124-AX125</f>
        <v>0</v>
      </c>
      <c r="AY126" s="115">
        <f>AY124-AY125</f>
        <v>727000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61" t="s">
        <v>60</v>
      </c>
      <c r="L127" s="161"/>
      <c r="M127" s="161"/>
      <c r="N127" s="161"/>
      <c r="O127" s="161"/>
      <c r="P127" s="161"/>
      <c r="Q127" s="161"/>
      <c r="R127" s="161"/>
      <c r="S127" s="161"/>
      <c r="T127" s="16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61" t="s">
        <v>62</v>
      </c>
      <c r="AI127" s="161"/>
      <c r="AJ127" s="161"/>
      <c r="AK127" s="161"/>
      <c r="AL127" s="161"/>
      <c r="AM127" s="1"/>
      <c r="AN127" s="1"/>
      <c r="AO127" s="160" t="s">
        <v>59</v>
      </c>
      <c r="AP127" s="160"/>
      <c r="AQ127" s="1"/>
      <c r="AR127" s="7"/>
      <c r="AS127" s="7"/>
      <c r="AT127" s="153" t="s">
        <v>63</v>
      </c>
      <c r="AU127" s="153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55">
        <f>SUM(K4:L126)</f>
        <v>844311000</v>
      </c>
      <c r="L128" s="156"/>
      <c r="M128" s="157">
        <f t="shared" ref="M128" si="152">SUM(M4:N126)</f>
        <v>58849490</v>
      </c>
      <c r="N128" s="158"/>
      <c r="O128" s="157">
        <f t="shared" ref="O128" si="153">SUM(O4:P126)</f>
        <v>903160490</v>
      </c>
      <c r="P128" s="158"/>
      <c r="Q128" s="1"/>
      <c r="R128" s="100">
        <f>R124-R5</f>
        <v>147977700</v>
      </c>
      <c r="S128" s="1"/>
      <c r="T128" s="93">
        <f>SUM(T4:T126)</f>
        <v>1.8000000000000003</v>
      </c>
      <c r="U128" s="97">
        <f>AVERAGE(U4:U126)</f>
        <v>0.85806451612903256</v>
      </c>
      <c r="V128" s="13"/>
      <c r="W128" s="3"/>
      <c r="X128" s="84"/>
      <c r="Y128" s="84"/>
      <c r="Z128" s="84"/>
      <c r="AA128" s="84"/>
      <c r="AB128" s="84">
        <f t="shared" ref="AB128:AC128" si="154">AB124-AB5</f>
        <v>5034.2</v>
      </c>
      <c r="AC128" s="84">
        <f t="shared" si="154"/>
        <v>6743.5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894.77625000000035</v>
      </c>
      <c r="AI128" s="93">
        <f t="shared" ref="AI128:AJ128" si="155">SUM(AI125,AI121,AI117,AI113,AI109,AI105,AI101,AI97,AI93,AI89,AI85,AI81,AI77,AI73,AI69,AI65,AI61,AI57,AI53,AI49,AI45,AI41,AI37,AI33,AI29,AI25,AI21,AI17,AI13,AI9,AI5)</f>
        <v>401.36250000000001</v>
      </c>
      <c r="AJ128" s="93">
        <f t="shared" si="155"/>
        <v>12.615625</v>
      </c>
      <c r="AK128" s="159">
        <f>SUM(AK125,AK121,AK117,AK113,AK109,AK105,AK101,AK97,AK93,AK89,AK85,AK81,AK77,AK73,AK69,AK65,AK61,AK57,AK53,AK49,AK45,AK41,AK37,AK33,AK29,AK25,AK21,AK17,AK13,AK9,AK5)</f>
        <v>437</v>
      </c>
      <c r="AL128" s="156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15.083870967741936</v>
      </c>
      <c r="AP128" s="96">
        <f>AVERAGE(AP125,AP121,AP117,AP113,AP109,AP105,AP101,AP97,AP93,AP89,AP85,AP81,AP77,AP73,AP69,AP65,AP61,AP57,AP53,AP49,AP45,AP41,AP37,AP33,AP29,AP25,AP21,AP17,AP13,AP9,AP5)</f>
        <v>7.984838709677418</v>
      </c>
      <c r="AQ128" s="1"/>
      <c r="AR128" s="7"/>
      <c r="AS128" s="7"/>
      <c r="AT128" s="154">
        <f>AVERAGE(AU126,AU122,AU118,AU114,AU110,AU106,AU102,AU98,AU94,AU90,AU86,AU82,AU78,AU74,AU70,AU66,AU62,AU58,AU54,AU50,AU46,AU42,AU38,AU34,AU30,AU26,AU22,AU18,AU14,AU10,AU6)</f>
        <v>2.6548387096774206E-2</v>
      </c>
      <c r="AU128" s="154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70">
        <f>AB128+AC128</f>
        <v>11777.7</v>
      </c>
      <c r="AC129" s="171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tmgitSEKfup1DH9rIFLCyjYnRFHukwIpG4Dy7flLMPxUe4WLxypA3ETOpyXd3venv221jBkfnFFVtJp0sySv+g==" saltValue="NcJXWUS+TxYzXmW3InAhLA==" spinCount="100000" sheet="1" selectLockedCells="1"/>
  <mergeCells count="271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93655-3EB4-44B2-A9F1-3514318ED45D}">
  <dimension ref="A1:CD588"/>
  <sheetViews>
    <sheetView zoomScaleNormal="100" workbookViewId="0">
      <pane xSplit="1" ySplit="3" topLeftCell="Y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77" t="s">
        <v>78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49" t="s">
        <v>56</v>
      </c>
      <c r="V2" s="59"/>
      <c r="W2" s="178" t="s">
        <v>10</v>
      </c>
      <c r="X2" s="179"/>
      <c r="Y2" s="179"/>
      <c r="Z2" s="179"/>
      <c r="AA2" s="179"/>
      <c r="AB2" s="179"/>
      <c r="AC2" s="179"/>
      <c r="AD2" s="179"/>
      <c r="AE2" s="181"/>
      <c r="AF2" s="1"/>
      <c r="AG2" s="150" t="s">
        <v>27</v>
      </c>
      <c r="AH2" s="151"/>
      <c r="AI2" s="151"/>
      <c r="AJ2" s="151"/>
      <c r="AK2" s="151"/>
      <c r="AL2" s="152"/>
      <c r="AM2" s="59"/>
      <c r="AN2" s="150" t="s">
        <v>31</v>
      </c>
      <c r="AO2" s="151"/>
      <c r="AP2" s="152"/>
      <c r="AQ2" s="1"/>
      <c r="AR2" s="150" t="s">
        <v>30</v>
      </c>
      <c r="AS2" s="151"/>
      <c r="AT2" s="151"/>
      <c r="AU2" s="152"/>
      <c r="AV2" s="1"/>
      <c r="AW2" s="150" t="s">
        <v>72</v>
      </c>
      <c r="AX2" s="151"/>
      <c r="AY2" s="151"/>
      <c r="AZ2" s="152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76" t="s">
        <v>0</v>
      </c>
      <c r="AS3" s="174"/>
      <c r="AT3" s="174" t="s">
        <v>1</v>
      </c>
      <c r="AU3" s="17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82">
        <v>1</v>
      </c>
      <c r="B4" s="67" t="s">
        <v>45</v>
      </c>
      <c r="C4" s="72">
        <v>375694000</v>
      </c>
      <c r="D4" s="37">
        <v>3314300</v>
      </c>
      <c r="E4" s="37">
        <v>8360030</v>
      </c>
      <c r="F4" s="39">
        <v>13453400</v>
      </c>
      <c r="G4" s="72">
        <v>493907000</v>
      </c>
      <c r="H4" s="37">
        <v>4436270</v>
      </c>
      <c r="I4" s="37">
        <v>12130100</v>
      </c>
      <c r="J4" s="39">
        <v>19049700</v>
      </c>
      <c r="K4" s="185">
        <f>C6+G6</f>
        <v>759000</v>
      </c>
      <c r="L4" s="186"/>
      <c r="M4" s="191">
        <f>D6+E6+F6+H6+I6+J6</f>
        <v>80000</v>
      </c>
      <c r="N4" s="186"/>
      <c r="O4" s="191">
        <f>M4+K4</f>
        <v>839000</v>
      </c>
      <c r="P4" s="186"/>
      <c r="Q4" s="38" t="s">
        <v>6</v>
      </c>
      <c r="R4" s="39">
        <v>174239100</v>
      </c>
      <c r="S4" s="57"/>
      <c r="T4" s="195">
        <v>0.01</v>
      </c>
      <c r="U4" s="198">
        <v>0.81</v>
      </c>
      <c r="V4" s="57"/>
      <c r="W4" s="85" t="s">
        <v>6</v>
      </c>
      <c r="X4" s="44">
        <v>4971.1000000000004</v>
      </c>
      <c r="Y4" s="44">
        <v>6598.8</v>
      </c>
      <c r="Z4" s="44">
        <v>64.8</v>
      </c>
      <c r="AA4" s="44">
        <v>85.5</v>
      </c>
      <c r="AB4" s="44">
        <v>5210.6000000000004</v>
      </c>
      <c r="AC4" s="44">
        <v>6910.7</v>
      </c>
      <c r="AD4" s="44">
        <v>112.7</v>
      </c>
      <c r="AE4" s="82">
        <v>16.399999999999999</v>
      </c>
      <c r="AF4" s="7"/>
      <c r="AG4" s="17" t="s">
        <v>29</v>
      </c>
      <c r="AH4" s="18">
        <v>2.5</v>
      </c>
      <c r="AI4" s="18">
        <v>3</v>
      </c>
      <c r="AJ4" s="18">
        <v>2.3125</v>
      </c>
      <c r="AK4" s="18">
        <v>8</v>
      </c>
      <c r="AL4" s="19">
        <v>0</v>
      </c>
      <c r="AM4" s="62"/>
      <c r="AN4" s="63" t="s">
        <v>40</v>
      </c>
      <c r="AO4" s="25">
        <v>9.9</v>
      </c>
      <c r="AP4" s="21">
        <v>7.33</v>
      </c>
      <c r="AQ4" s="7"/>
      <c r="AR4" s="31" t="s">
        <v>37</v>
      </c>
      <c r="AS4" s="50" t="s">
        <v>75</v>
      </c>
      <c r="AT4" s="32" t="s">
        <v>38</v>
      </c>
      <c r="AU4" s="53">
        <v>3.6999999999999998E-2</v>
      </c>
      <c r="AV4" s="1"/>
      <c r="AW4" s="117" t="s">
        <v>45</v>
      </c>
      <c r="AX4" s="112">
        <v>701687000</v>
      </c>
      <c r="AY4" s="112">
        <v>548854000</v>
      </c>
      <c r="AZ4" s="113">
        <v>182386000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83"/>
      <c r="B5" s="68" t="s">
        <v>44</v>
      </c>
      <c r="C5" s="73">
        <f>'[1]Nov, 2023'!C120</f>
        <v>375694000</v>
      </c>
      <c r="D5" s="73">
        <f>'[1]Nov, 2023'!D120</f>
        <v>3314300</v>
      </c>
      <c r="E5" s="73">
        <f>'[1]Nov, 2023'!E120</f>
        <v>8360030</v>
      </c>
      <c r="F5" s="73">
        <f>'[1]Nov, 2023'!F120</f>
        <v>13453400</v>
      </c>
      <c r="G5" s="73">
        <f>'[1]Nov, 2023'!G120</f>
        <v>493148000</v>
      </c>
      <c r="H5" s="73">
        <f>'[1]Nov, 2023'!H120</f>
        <v>4427270</v>
      </c>
      <c r="I5" s="73">
        <f>'[1]Nov, 2023'!I120</f>
        <v>12097100</v>
      </c>
      <c r="J5" s="73">
        <f>'[1]Nov, 2023'!J120</f>
        <v>19011700</v>
      </c>
      <c r="K5" s="187"/>
      <c r="L5" s="188"/>
      <c r="M5" s="188"/>
      <c r="N5" s="188"/>
      <c r="O5" s="188"/>
      <c r="P5" s="188"/>
      <c r="Q5" s="9" t="s">
        <v>7</v>
      </c>
      <c r="R5" s="73">
        <f>'[1]Nov, 2023'!R120</f>
        <v>173385300</v>
      </c>
      <c r="S5" s="57"/>
      <c r="T5" s="196"/>
      <c r="U5" s="199"/>
      <c r="V5" s="57"/>
      <c r="W5" s="87" t="s">
        <v>7</v>
      </c>
      <c r="X5" s="109">
        <f>'[1]Nov, 2023'!X120</f>
        <v>4971.1000000000004</v>
      </c>
      <c r="Y5" s="109">
        <f>'[1]Nov, 2023'!Y120</f>
        <v>6588.7</v>
      </c>
      <c r="Z5" s="109">
        <f>'[1]Nov, 2023'!Z120</f>
        <v>64.599999999999994</v>
      </c>
      <c r="AA5" s="109">
        <f>'[1]Nov, 2023'!AA120</f>
        <v>85.5</v>
      </c>
      <c r="AB5" s="109">
        <f>'[1]Nov, 2023'!AB120</f>
        <v>5210.6000000000004</v>
      </c>
      <c r="AC5" s="109">
        <f>'[1]Nov, 2023'!AC120</f>
        <v>6899.9</v>
      </c>
      <c r="AD5" s="109">
        <f>'[1]Nov, 2023'!AD120</f>
        <v>112.5</v>
      </c>
      <c r="AE5" s="109">
        <f>'[1]Nov, 2023'!AE120</f>
        <v>16.399999999999999</v>
      </c>
      <c r="AF5" s="7"/>
      <c r="AG5" s="87" t="s">
        <v>26</v>
      </c>
      <c r="AH5" s="6">
        <f>(AH4*10.74)</f>
        <v>26.85</v>
      </c>
      <c r="AI5" s="6">
        <f>(AI4*3.9)</f>
        <v>11.7</v>
      </c>
      <c r="AJ5" s="6">
        <f>(AJ4*0.21)</f>
        <v>0.48562499999999997</v>
      </c>
      <c r="AK5" s="162">
        <f>AK4+AL4</f>
        <v>8</v>
      </c>
      <c r="AL5" s="163"/>
      <c r="AM5" s="10"/>
      <c r="AN5" s="27" t="s">
        <v>41</v>
      </c>
      <c r="AO5" s="26">
        <v>8.6</v>
      </c>
      <c r="AP5" s="24">
        <v>7.66</v>
      </c>
      <c r="AQ5" s="7"/>
      <c r="AR5" s="33" t="s">
        <v>36</v>
      </c>
      <c r="AS5" s="11" t="s">
        <v>75</v>
      </c>
      <c r="AT5" s="2" t="s">
        <v>39</v>
      </c>
      <c r="AU5" s="36">
        <v>2.407</v>
      </c>
      <c r="AV5" s="1"/>
      <c r="AW5" s="118" t="s">
        <v>71</v>
      </c>
      <c r="AX5" s="73">
        <f>'[1]Nov, 2023'!AX120</f>
        <v>701687000</v>
      </c>
      <c r="AY5" s="73">
        <f>'[1]Nov, 2023'!AY120</f>
        <v>547992600</v>
      </c>
      <c r="AZ5" s="73">
        <f>'[1]Nov, 2023'!AZ120</f>
        <v>182352000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84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759000</v>
      </c>
      <c r="H6" s="76">
        <f t="shared" si="0"/>
        <v>9000</v>
      </c>
      <c r="I6" s="76">
        <f t="shared" si="0"/>
        <v>33000</v>
      </c>
      <c r="J6" s="76">
        <f t="shared" si="0"/>
        <v>38000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853800</v>
      </c>
      <c r="S6" s="58"/>
      <c r="T6" s="197"/>
      <c r="U6" s="200"/>
      <c r="V6" s="58"/>
      <c r="W6" s="45" t="s">
        <v>3</v>
      </c>
      <c r="X6" s="46">
        <f>X4-X5</f>
        <v>0</v>
      </c>
      <c r="Y6" s="46">
        <f t="shared" ref="Y6:AE6" si="1">Y4-Y5</f>
        <v>10.100000000000364</v>
      </c>
      <c r="Z6" s="46">
        <f t="shared" si="1"/>
        <v>0.20000000000000284</v>
      </c>
      <c r="AA6" s="46">
        <f t="shared" si="1"/>
        <v>0</v>
      </c>
      <c r="AB6" s="46">
        <f t="shared" si="1"/>
        <v>0</v>
      </c>
      <c r="AC6" s="46">
        <f t="shared" si="1"/>
        <v>10.800000000000182</v>
      </c>
      <c r="AD6" s="46">
        <f t="shared" si="1"/>
        <v>0.20000000000000284</v>
      </c>
      <c r="AE6" s="83">
        <f t="shared" si="1"/>
        <v>0</v>
      </c>
      <c r="AF6" s="7"/>
      <c r="AG6" s="88" t="s">
        <v>28</v>
      </c>
      <c r="AH6" s="86">
        <f>(AH5)/((K4/1000000)*8.34)</f>
        <v>4.2416659557729313</v>
      </c>
      <c r="AI6" s="86">
        <f>(AI5)/((K4/1000000)*8.34)</f>
        <v>1.8483237125714449</v>
      </c>
      <c r="AJ6" s="86">
        <f>(AJ5)/((K4/1000000)*8.34)</f>
        <v>7.6717282300641704E-2</v>
      </c>
      <c r="AK6" s="164">
        <f>(AK5)/((K4/1000000)*8.34)</f>
        <v>1.2638110855189366</v>
      </c>
      <c r="AL6" s="165"/>
      <c r="AM6" s="10"/>
      <c r="AN6" s="1"/>
      <c r="AO6" s="1"/>
      <c r="AP6" s="1"/>
      <c r="AQ6" s="7"/>
      <c r="AR6" s="89" t="s">
        <v>55</v>
      </c>
      <c r="AS6" s="79">
        <v>6.74</v>
      </c>
      <c r="AT6" s="90" t="s">
        <v>54</v>
      </c>
      <c r="AU6" s="35" t="s">
        <v>76</v>
      </c>
      <c r="AV6" s="1"/>
      <c r="AW6" s="110" t="s">
        <v>3</v>
      </c>
      <c r="AX6" s="115">
        <f>AX4-AX5</f>
        <v>0</v>
      </c>
      <c r="AY6" s="115">
        <f>AY4-AY5</f>
        <v>861400</v>
      </c>
      <c r="AZ6" s="116">
        <f>AZ4-AZ5</f>
        <v>34000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82">
        <v>2</v>
      </c>
      <c r="B8" s="67" t="s">
        <v>45</v>
      </c>
      <c r="C8" s="72">
        <v>375694000</v>
      </c>
      <c r="D8" s="37">
        <v>3314300</v>
      </c>
      <c r="E8" s="37">
        <v>8360030</v>
      </c>
      <c r="F8" s="39">
        <v>13453400</v>
      </c>
      <c r="G8" s="72">
        <v>494738000</v>
      </c>
      <c r="H8" s="37">
        <v>4445270</v>
      </c>
      <c r="I8" s="37">
        <v>12130100</v>
      </c>
      <c r="J8" s="39">
        <v>19057700</v>
      </c>
      <c r="K8" s="185">
        <f>C10+G10</f>
        <v>831000</v>
      </c>
      <c r="L8" s="186"/>
      <c r="M8" s="191">
        <f>D10+E10+F10+H10+I10+J10</f>
        <v>17000</v>
      </c>
      <c r="N8" s="186"/>
      <c r="O8" s="192">
        <f>M8+K8</f>
        <v>848000</v>
      </c>
      <c r="P8" s="192"/>
      <c r="Q8" s="42" t="s">
        <v>6</v>
      </c>
      <c r="R8" s="39">
        <v>175022900</v>
      </c>
      <c r="S8" s="57"/>
      <c r="T8" s="195">
        <v>0.01</v>
      </c>
      <c r="U8" s="198">
        <v>0.81</v>
      </c>
      <c r="V8" s="57"/>
      <c r="W8" s="85" t="s">
        <v>6</v>
      </c>
      <c r="X8" s="44">
        <v>4971.1000000000004</v>
      </c>
      <c r="Y8" s="44">
        <v>6609.7</v>
      </c>
      <c r="Z8" s="44">
        <v>64.900000000000006</v>
      </c>
      <c r="AA8" s="44">
        <v>85.5</v>
      </c>
      <c r="AB8" s="44">
        <v>5210.6000000000004</v>
      </c>
      <c r="AC8" s="44">
        <v>6921.8</v>
      </c>
      <c r="AD8" s="44">
        <v>112.7</v>
      </c>
      <c r="AE8" s="82">
        <v>16.399999999999999</v>
      </c>
      <c r="AF8" s="7"/>
      <c r="AG8" s="85" t="s">
        <v>29</v>
      </c>
      <c r="AH8" s="15">
        <v>2.25</v>
      </c>
      <c r="AI8" s="15">
        <v>2.5</v>
      </c>
      <c r="AJ8" s="15">
        <v>2.4375</v>
      </c>
      <c r="AK8" s="15">
        <v>8</v>
      </c>
      <c r="AL8" s="16">
        <v>0</v>
      </c>
      <c r="AM8" s="62"/>
      <c r="AN8" s="64" t="s">
        <v>40</v>
      </c>
      <c r="AO8" s="20">
        <v>7.7</v>
      </c>
      <c r="AP8" s="21">
        <v>7.44</v>
      </c>
      <c r="AQ8" s="7"/>
      <c r="AR8" s="31" t="s">
        <v>37</v>
      </c>
      <c r="AS8" s="52" t="s">
        <v>75</v>
      </c>
      <c r="AT8" s="32" t="s">
        <v>38</v>
      </c>
      <c r="AU8" s="53">
        <v>0.04</v>
      </c>
      <c r="AV8" s="1"/>
      <c r="AW8" s="117" t="s">
        <v>45</v>
      </c>
      <c r="AX8" s="112">
        <v>701687000</v>
      </c>
      <c r="AY8" s="112">
        <v>549750400</v>
      </c>
      <c r="AZ8" s="113">
        <v>182386000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83"/>
      <c r="B9" s="68" t="s">
        <v>44</v>
      </c>
      <c r="C9" s="73">
        <f>C4</f>
        <v>375694000</v>
      </c>
      <c r="D9" s="74">
        <f t="shared" ref="D9:J9" si="2">D4</f>
        <v>3314300</v>
      </c>
      <c r="E9" s="74">
        <f t="shared" si="2"/>
        <v>8360030</v>
      </c>
      <c r="F9" s="75">
        <f t="shared" si="2"/>
        <v>13453400</v>
      </c>
      <c r="G9" s="73">
        <f t="shared" si="2"/>
        <v>493907000</v>
      </c>
      <c r="H9" s="74">
        <f t="shared" si="2"/>
        <v>4436270</v>
      </c>
      <c r="I9" s="74">
        <f t="shared" si="2"/>
        <v>12130100</v>
      </c>
      <c r="J9" s="75">
        <f t="shared" si="2"/>
        <v>19049700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174239100</v>
      </c>
      <c r="S9" s="57"/>
      <c r="T9" s="196"/>
      <c r="U9" s="199"/>
      <c r="V9" s="57"/>
      <c r="W9" s="87" t="s">
        <v>7</v>
      </c>
      <c r="X9" s="5">
        <f>X4</f>
        <v>4971.1000000000004</v>
      </c>
      <c r="Y9" s="5">
        <f t="shared" ref="Y9:AE9" si="3">Y4</f>
        <v>6598.8</v>
      </c>
      <c r="Z9" s="5">
        <f t="shared" si="3"/>
        <v>64.8</v>
      </c>
      <c r="AA9" s="5">
        <f t="shared" si="3"/>
        <v>85.5</v>
      </c>
      <c r="AB9" s="5">
        <f>AB4</f>
        <v>5210.6000000000004</v>
      </c>
      <c r="AC9" s="5">
        <f t="shared" si="3"/>
        <v>6910.7</v>
      </c>
      <c r="AD9" s="5">
        <f t="shared" si="3"/>
        <v>112.7</v>
      </c>
      <c r="AE9" s="81">
        <f t="shared" si="3"/>
        <v>16.399999999999999</v>
      </c>
      <c r="AF9" s="7"/>
      <c r="AG9" s="87" t="s">
        <v>26</v>
      </c>
      <c r="AH9" s="6">
        <f>(AH8*10.74)</f>
        <v>24.164999999999999</v>
      </c>
      <c r="AI9" s="6">
        <f>(AI8*3.9)</f>
        <v>9.75</v>
      </c>
      <c r="AJ9" s="6">
        <f>(AJ8*0.21)</f>
        <v>0.51187499999999997</v>
      </c>
      <c r="AK9" s="162">
        <f>AK8+AL8</f>
        <v>8</v>
      </c>
      <c r="AL9" s="163"/>
      <c r="AM9" s="10"/>
      <c r="AN9" s="22" t="s">
        <v>41</v>
      </c>
      <c r="AO9" s="23">
        <v>8</v>
      </c>
      <c r="AP9" s="24">
        <v>7.65</v>
      </c>
      <c r="AQ9" s="7"/>
      <c r="AR9" s="33" t="s">
        <v>36</v>
      </c>
      <c r="AS9" s="12" t="s">
        <v>75</v>
      </c>
      <c r="AT9" s="2" t="s">
        <v>39</v>
      </c>
      <c r="AU9" s="36">
        <v>1.42</v>
      </c>
      <c r="AV9" s="1"/>
      <c r="AW9" s="118" t="s">
        <v>71</v>
      </c>
      <c r="AX9" s="111">
        <f>AX4</f>
        <v>701687000</v>
      </c>
      <c r="AY9" s="111">
        <f t="shared" ref="AY9:AZ9" si="4">AY4</f>
        <v>548854000</v>
      </c>
      <c r="AZ9" s="114">
        <f t="shared" si="4"/>
        <v>182386000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84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831000</v>
      </c>
      <c r="H10" s="76">
        <f t="shared" si="5"/>
        <v>9000</v>
      </c>
      <c r="I10" s="76">
        <f t="shared" si="5"/>
        <v>0</v>
      </c>
      <c r="J10" s="77">
        <f t="shared" si="5"/>
        <v>8000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783800</v>
      </c>
      <c r="S10" s="58"/>
      <c r="T10" s="197"/>
      <c r="U10" s="200"/>
      <c r="V10" s="58"/>
      <c r="W10" s="45" t="s">
        <v>3</v>
      </c>
      <c r="X10" s="46">
        <f>X8-X9</f>
        <v>0</v>
      </c>
      <c r="Y10" s="46">
        <f t="shared" ref="Y10:AE10" si="6">Y8-Y9</f>
        <v>10.899999999999636</v>
      </c>
      <c r="Z10" s="46">
        <f t="shared" si="6"/>
        <v>0.10000000000000853</v>
      </c>
      <c r="AA10" s="46">
        <f t="shared" si="6"/>
        <v>0</v>
      </c>
      <c r="AB10" s="46">
        <f t="shared" si="6"/>
        <v>0</v>
      </c>
      <c r="AC10" s="46">
        <f t="shared" si="6"/>
        <v>11.100000000000364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>
        <f>(AH9)/((K8/1000000)*8.34)</f>
        <v>3.4867412928862684</v>
      </c>
      <c r="AI10" s="86">
        <f>(AI9)/((K8/1000000)*8.34)</f>
        <v>1.4068167848392767</v>
      </c>
      <c r="AJ10" s="86">
        <f>(AJ9)/((K8/1000000)*8.34)</f>
        <v>7.3857881204062018E-2</v>
      </c>
      <c r="AK10" s="164">
        <f>(AK9)/((K8/1000000)*8.34)</f>
        <v>1.1543112080732527</v>
      </c>
      <c r="AL10" s="165"/>
      <c r="AM10" s="10"/>
      <c r="AN10" s="1"/>
      <c r="AO10" s="1"/>
      <c r="AP10" s="1"/>
      <c r="AQ10" s="7"/>
      <c r="AR10" s="89" t="s">
        <v>55</v>
      </c>
      <c r="AS10" s="79">
        <v>3.55</v>
      </c>
      <c r="AT10" s="90" t="s">
        <v>54</v>
      </c>
      <c r="AU10" s="35">
        <v>0.02</v>
      </c>
      <c r="AV10" s="1"/>
      <c r="AW10" s="110" t="s">
        <v>3</v>
      </c>
      <c r="AX10" s="115">
        <f>AX8-AX9</f>
        <v>0</v>
      </c>
      <c r="AY10" s="115">
        <f>AY8-AY9</f>
        <v>896400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82">
        <v>3</v>
      </c>
      <c r="B12" s="67" t="s">
        <v>45</v>
      </c>
      <c r="C12" s="72">
        <v>375694000</v>
      </c>
      <c r="D12" s="37">
        <v>3314300</v>
      </c>
      <c r="E12" s="37">
        <v>8360030</v>
      </c>
      <c r="F12" s="39">
        <v>13453400</v>
      </c>
      <c r="G12" s="72">
        <v>495495000</v>
      </c>
      <c r="H12" s="37">
        <v>4453270</v>
      </c>
      <c r="I12" s="37">
        <v>12161100</v>
      </c>
      <c r="J12" s="39">
        <v>19096600</v>
      </c>
      <c r="K12" s="185">
        <f>C14+G14</f>
        <v>757000</v>
      </c>
      <c r="L12" s="186"/>
      <c r="M12" s="191">
        <f>D14+E14+F14+H14+I14+J14</f>
        <v>77900</v>
      </c>
      <c r="N12" s="186"/>
      <c r="O12" s="192">
        <f>M12+K12</f>
        <v>834900</v>
      </c>
      <c r="P12" s="192"/>
      <c r="Q12" s="42" t="s">
        <v>6</v>
      </c>
      <c r="R12" s="39">
        <v>175798900</v>
      </c>
      <c r="S12" s="57"/>
      <c r="T12" s="195">
        <v>0.01</v>
      </c>
      <c r="U12" s="198">
        <v>0.88</v>
      </c>
      <c r="V12" s="57"/>
      <c r="W12" s="85" t="s">
        <v>6</v>
      </c>
      <c r="X12" s="44">
        <v>4971.1000000000004</v>
      </c>
      <c r="Y12" s="44">
        <v>6619.7</v>
      </c>
      <c r="Z12" s="44">
        <v>65.099999999999994</v>
      </c>
      <c r="AA12" s="44">
        <v>85.5</v>
      </c>
      <c r="AB12" s="44">
        <v>5210.6000000000004</v>
      </c>
      <c r="AC12" s="44">
        <v>6932.4</v>
      </c>
      <c r="AD12" s="44">
        <v>112.8</v>
      </c>
      <c r="AE12" s="82">
        <v>16.399999999999999</v>
      </c>
      <c r="AF12" s="7"/>
      <c r="AG12" s="85" t="s">
        <v>29</v>
      </c>
      <c r="AH12" s="15">
        <v>1.75</v>
      </c>
      <c r="AI12" s="15">
        <v>2</v>
      </c>
      <c r="AJ12" s="15">
        <v>2.3125</v>
      </c>
      <c r="AK12" s="15">
        <v>8</v>
      </c>
      <c r="AL12" s="16">
        <v>0</v>
      </c>
      <c r="AM12" s="62"/>
      <c r="AN12" s="64" t="s">
        <v>40</v>
      </c>
      <c r="AO12" s="20">
        <v>8</v>
      </c>
      <c r="AP12" s="21">
        <v>7.4</v>
      </c>
      <c r="AQ12" s="7"/>
      <c r="AR12" s="31" t="s">
        <v>37</v>
      </c>
      <c r="AS12" s="52" t="s">
        <v>75</v>
      </c>
      <c r="AT12" s="32" t="s">
        <v>38</v>
      </c>
      <c r="AU12" s="53">
        <v>3.3000000000000002E-2</v>
      </c>
      <c r="AV12" s="1"/>
      <c r="AW12" s="117" t="s">
        <v>45</v>
      </c>
      <c r="AX12" s="112">
        <v>701687000</v>
      </c>
      <c r="AY12" s="112">
        <v>550600100</v>
      </c>
      <c r="AZ12" s="113">
        <v>182421000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83"/>
      <c r="B13" s="68" t="s">
        <v>44</v>
      </c>
      <c r="C13" s="73">
        <f>C8</f>
        <v>375694000</v>
      </c>
      <c r="D13" s="74">
        <f t="shared" ref="D13:J13" si="7">D8</f>
        <v>3314300</v>
      </c>
      <c r="E13" s="74">
        <f t="shared" si="7"/>
        <v>8360030</v>
      </c>
      <c r="F13" s="75">
        <f t="shared" si="7"/>
        <v>13453400</v>
      </c>
      <c r="G13" s="73">
        <f t="shared" si="7"/>
        <v>494738000</v>
      </c>
      <c r="H13" s="74">
        <f t="shared" si="7"/>
        <v>4445270</v>
      </c>
      <c r="I13" s="74">
        <f t="shared" si="7"/>
        <v>12130100</v>
      </c>
      <c r="J13" s="75">
        <f t="shared" si="7"/>
        <v>19057700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175022900</v>
      </c>
      <c r="S13" s="57"/>
      <c r="T13" s="196"/>
      <c r="U13" s="199"/>
      <c r="V13" s="57"/>
      <c r="W13" s="87" t="s">
        <v>7</v>
      </c>
      <c r="X13" s="5">
        <f t="shared" ref="X13:AE13" si="8">X8</f>
        <v>4971.1000000000004</v>
      </c>
      <c r="Y13" s="5">
        <f t="shared" si="8"/>
        <v>6609.7</v>
      </c>
      <c r="Z13" s="5">
        <f t="shared" si="8"/>
        <v>64.900000000000006</v>
      </c>
      <c r="AA13" s="5">
        <f t="shared" si="8"/>
        <v>85.5</v>
      </c>
      <c r="AB13" s="5">
        <f t="shared" si="8"/>
        <v>5210.6000000000004</v>
      </c>
      <c r="AC13" s="5">
        <f t="shared" si="8"/>
        <v>6921.8</v>
      </c>
      <c r="AD13" s="5">
        <f t="shared" si="8"/>
        <v>112.7</v>
      </c>
      <c r="AE13" s="81">
        <f t="shared" si="8"/>
        <v>16.399999999999999</v>
      </c>
      <c r="AF13" s="7"/>
      <c r="AG13" s="87" t="s">
        <v>26</v>
      </c>
      <c r="AH13" s="6">
        <f>(AH12*10.74)</f>
        <v>18.795000000000002</v>
      </c>
      <c r="AI13" s="6">
        <f>(AI12*3.9)</f>
        <v>7.8</v>
      </c>
      <c r="AJ13" s="6">
        <f>(AJ12*0.21)</f>
        <v>0.48562499999999997</v>
      </c>
      <c r="AK13" s="162">
        <f>AK12+AL12</f>
        <v>8</v>
      </c>
      <c r="AL13" s="163"/>
      <c r="AM13" s="10"/>
      <c r="AN13" s="22" t="s">
        <v>41</v>
      </c>
      <c r="AO13" s="23">
        <v>7.7</v>
      </c>
      <c r="AP13" s="24">
        <v>7.62</v>
      </c>
      <c r="AQ13" s="7"/>
      <c r="AR13" s="33" t="s">
        <v>36</v>
      </c>
      <c r="AS13" s="12" t="s">
        <v>75</v>
      </c>
      <c r="AT13" s="2" t="s">
        <v>39</v>
      </c>
      <c r="AU13" s="36">
        <v>1.05</v>
      </c>
      <c r="AV13" s="1"/>
      <c r="AW13" s="118" t="s">
        <v>71</v>
      </c>
      <c r="AX13" s="111">
        <f>AX8</f>
        <v>701687000</v>
      </c>
      <c r="AY13" s="111">
        <f t="shared" ref="AY13:AZ13" si="9">AY8</f>
        <v>549750400</v>
      </c>
      <c r="AZ13" s="114">
        <f t="shared" si="9"/>
        <v>182386000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84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757000</v>
      </c>
      <c r="H14" s="76">
        <f t="shared" si="10"/>
        <v>8000</v>
      </c>
      <c r="I14" s="76">
        <f t="shared" si="10"/>
        <v>31000</v>
      </c>
      <c r="J14" s="77">
        <f t="shared" si="10"/>
        <v>38900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776000</v>
      </c>
      <c r="S14" s="58"/>
      <c r="T14" s="197"/>
      <c r="U14" s="200"/>
      <c r="V14" s="58"/>
      <c r="W14" s="45" t="s">
        <v>3</v>
      </c>
      <c r="X14" s="46">
        <f>X12-X13</f>
        <v>0</v>
      </c>
      <c r="Y14" s="46">
        <f t="shared" ref="Y14:AE14" si="11">Y12-Y13</f>
        <v>10</v>
      </c>
      <c r="Z14" s="46">
        <f t="shared" si="11"/>
        <v>0.19999999999998863</v>
      </c>
      <c r="AA14" s="46">
        <f t="shared" si="11"/>
        <v>0</v>
      </c>
      <c r="AB14" s="46">
        <f t="shared" si="11"/>
        <v>0</v>
      </c>
      <c r="AC14" s="46">
        <f t="shared" si="11"/>
        <v>10.599999999999454</v>
      </c>
      <c r="AD14" s="46">
        <f t="shared" si="11"/>
        <v>9.9999999999994316E-2</v>
      </c>
      <c r="AE14" s="83">
        <f t="shared" si="11"/>
        <v>0</v>
      </c>
      <c r="AF14" s="7"/>
      <c r="AG14" s="88" t="s">
        <v>28</v>
      </c>
      <c r="AH14" s="86">
        <f>(AH13)/((K12/1000000)*8.34)</f>
        <v>2.9770107295933403</v>
      </c>
      <c r="AI14" s="86">
        <f>(AI13)/((K12/1000000)*8.34)</f>
        <v>1.2354713323132775</v>
      </c>
      <c r="AJ14" s="86">
        <f>(AJ13)/((K12/1000000)*8.34)</f>
        <v>7.6919969968543001E-2</v>
      </c>
      <c r="AK14" s="164">
        <f>(AK13)/((K12/1000000)*8.34)</f>
        <v>1.2671500844238746</v>
      </c>
      <c r="AL14" s="165"/>
      <c r="AM14" s="10"/>
      <c r="AN14" s="1"/>
      <c r="AO14" s="1"/>
      <c r="AP14" s="1"/>
      <c r="AQ14" s="7"/>
      <c r="AR14" s="89" t="s">
        <v>55</v>
      </c>
      <c r="AS14" s="79">
        <v>2.63</v>
      </c>
      <c r="AT14" s="90" t="s">
        <v>54</v>
      </c>
      <c r="AU14" s="35">
        <v>0.02</v>
      </c>
      <c r="AV14" s="1"/>
      <c r="AW14" s="110" t="s">
        <v>3</v>
      </c>
      <c r="AX14" s="115">
        <f>AX12-AX13</f>
        <v>0</v>
      </c>
      <c r="AY14" s="115">
        <f>AY12-AY13</f>
        <v>849700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82">
        <v>4</v>
      </c>
      <c r="B16" s="67" t="s">
        <v>45</v>
      </c>
      <c r="C16" s="72">
        <v>375694000</v>
      </c>
      <c r="D16" s="37">
        <v>3314300</v>
      </c>
      <c r="E16" s="37">
        <v>8360030</v>
      </c>
      <c r="F16" s="39">
        <v>13453400</v>
      </c>
      <c r="G16" s="72">
        <v>496259000</v>
      </c>
      <c r="H16" s="37">
        <v>4462270</v>
      </c>
      <c r="I16" s="37">
        <v>12161100</v>
      </c>
      <c r="J16" s="39">
        <v>19111600</v>
      </c>
      <c r="K16" s="185">
        <f>C18+G18</f>
        <v>764000</v>
      </c>
      <c r="L16" s="186"/>
      <c r="M16" s="191">
        <f>D18+E18+F18+H18+I18+J18</f>
        <v>24000</v>
      </c>
      <c r="N16" s="186"/>
      <c r="O16" s="192">
        <f>M16+K16</f>
        <v>788000</v>
      </c>
      <c r="P16" s="192"/>
      <c r="Q16" s="42" t="s">
        <v>6</v>
      </c>
      <c r="R16" s="39">
        <v>176654400</v>
      </c>
      <c r="S16" s="57"/>
      <c r="T16" s="195">
        <v>0.1</v>
      </c>
      <c r="U16" s="198">
        <v>0.91</v>
      </c>
      <c r="V16" s="57"/>
      <c r="W16" s="85" t="s">
        <v>6</v>
      </c>
      <c r="X16" s="44">
        <v>4971.1000000000004</v>
      </c>
      <c r="Y16" s="44">
        <v>6629.8</v>
      </c>
      <c r="Z16" s="44">
        <v>65.2</v>
      </c>
      <c r="AA16" s="44">
        <v>85.5</v>
      </c>
      <c r="AB16" s="44">
        <v>5210.6000000000004</v>
      </c>
      <c r="AC16" s="44">
        <v>6942.9</v>
      </c>
      <c r="AD16" s="44">
        <v>112.8</v>
      </c>
      <c r="AE16" s="82">
        <v>16.399999999999999</v>
      </c>
      <c r="AF16" s="7"/>
      <c r="AG16" s="85" t="s">
        <v>29</v>
      </c>
      <c r="AH16" s="15">
        <v>1.5</v>
      </c>
      <c r="AI16" s="15">
        <v>2.125</v>
      </c>
      <c r="AJ16" s="15">
        <v>2.25</v>
      </c>
      <c r="AK16" s="15">
        <v>8</v>
      </c>
      <c r="AL16" s="16">
        <v>0</v>
      </c>
      <c r="AM16" s="62"/>
      <c r="AN16" s="64" t="s">
        <v>40</v>
      </c>
      <c r="AO16" s="20">
        <v>8.1999999999999993</v>
      </c>
      <c r="AP16" s="21">
        <v>7.4</v>
      </c>
      <c r="AQ16" s="7"/>
      <c r="AR16" s="2" t="s">
        <v>37</v>
      </c>
      <c r="AS16" s="12" t="s">
        <v>75</v>
      </c>
      <c r="AT16" s="2" t="s">
        <v>38</v>
      </c>
      <c r="AU16" s="12">
        <v>3.3000000000000002E-2</v>
      </c>
      <c r="AV16" s="1"/>
      <c r="AW16" s="117" t="s">
        <v>45</v>
      </c>
      <c r="AX16" s="112">
        <v>701687000</v>
      </c>
      <c r="AY16" s="112">
        <v>551430900</v>
      </c>
      <c r="AZ16" s="113">
        <v>182421000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83"/>
      <c r="B17" s="68" t="s">
        <v>44</v>
      </c>
      <c r="C17" s="73">
        <f>C12</f>
        <v>375694000</v>
      </c>
      <c r="D17" s="74">
        <f t="shared" ref="D17:J17" si="12">D12</f>
        <v>3314300</v>
      </c>
      <c r="E17" s="74">
        <f t="shared" si="12"/>
        <v>8360030</v>
      </c>
      <c r="F17" s="75">
        <f t="shared" si="12"/>
        <v>13453400</v>
      </c>
      <c r="G17" s="73">
        <f t="shared" si="12"/>
        <v>495495000</v>
      </c>
      <c r="H17" s="74">
        <f t="shared" si="12"/>
        <v>4453270</v>
      </c>
      <c r="I17" s="74">
        <f t="shared" si="12"/>
        <v>12161100</v>
      </c>
      <c r="J17" s="75">
        <f t="shared" si="12"/>
        <v>19096600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175798900</v>
      </c>
      <c r="S17" s="57"/>
      <c r="T17" s="196"/>
      <c r="U17" s="199"/>
      <c r="V17" s="57"/>
      <c r="W17" s="87" t="s">
        <v>7</v>
      </c>
      <c r="X17" s="5">
        <f t="shared" ref="X17:AE17" si="13">X12</f>
        <v>4971.1000000000004</v>
      </c>
      <c r="Y17" s="5">
        <f t="shared" si="13"/>
        <v>6619.7</v>
      </c>
      <c r="Z17" s="5">
        <f t="shared" si="13"/>
        <v>65.099999999999994</v>
      </c>
      <c r="AA17" s="5">
        <f t="shared" si="13"/>
        <v>85.5</v>
      </c>
      <c r="AB17" s="5">
        <f t="shared" si="13"/>
        <v>5210.6000000000004</v>
      </c>
      <c r="AC17" s="5">
        <f t="shared" si="13"/>
        <v>6932.4</v>
      </c>
      <c r="AD17" s="5">
        <f t="shared" si="13"/>
        <v>112.8</v>
      </c>
      <c r="AE17" s="81">
        <f t="shared" si="13"/>
        <v>16.399999999999999</v>
      </c>
      <c r="AF17" s="7"/>
      <c r="AG17" s="87" t="s">
        <v>26</v>
      </c>
      <c r="AH17" s="6">
        <f>(AH16*10.74)</f>
        <v>16.11</v>
      </c>
      <c r="AI17" s="6">
        <f>(AI16*3.9)</f>
        <v>8.2874999999999996</v>
      </c>
      <c r="AJ17" s="6">
        <f>(AJ16*0.21)</f>
        <v>0.47249999999999998</v>
      </c>
      <c r="AK17" s="162">
        <f>AK16+AL16</f>
        <v>8</v>
      </c>
      <c r="AL17" s="163"/>
      <c r="AM17" s="10"/>
      <c r="AN17" s="22" t="s">
        <v>41</v>
      </c>
      <c r="AO17" s="23">
        <v>7.3</v>
      </c>
      <c r="AP17" s="24">
        <v>7.59</v>
      </c>
      <c r="AQ17" s="7"/>
      <c r="AR17" s="2" t="s">
        <v>36</v>
      </c>
      <c r="AS17" s="12" t="s">
        <v>75</v>
      </c>
      <c r="AT17" s="2" t="s">
        <v>39</v>
      </c>
      <c r="AU17" s="12">
        <v>0.89</v>
      </c>
      <c r="AV17" s="1"/>
      <c r="AW17" s="118" t="s">
        <v>71</v>
      </c>
      <c r="AX17" s="111">
        <f t="shared" ref="AX17:AZ17" si="14">AX12</f>
        <v>701687000</v>
      </c>
      <c r="AY17" s="111">
        <f t="shared" si="14"/>
        <v>550600100</v>
      </c>
      <c r="AZ17" s="114">
        <f t="shared" si="14"/>
        <v>182421000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84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764000</v>
      </c>
      <c r="H18" s="76">
        <f t="shared" si="15"/>
        <v>9000</v>
      </c>
      <c r="I18" s="76">
        <f t="shared" si="15"/>
        <v>0</v>
      </c>
      <c r="J18" s="77">
        <f t="shared" si="15"/>
        <v>15000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855500</v>
      </c>
      <c r="S18" s="58"/>
      <c r="T18" s="197"/>
      <c r="U18" s="200"/>
      <c r="V18" s="58"/>
      <c r="W18" s="45" t="s">
        <v>3</v>
      </c>
      <c r="X18" s="46">
        <f>X16-X17</f>
        <v>0</v>
      </c>
      <c r="Y18" s="46">
        <f t="shared" ref="Y18:AE18" si="16">Y16-Y17</f>
        <v>10.100000000000364</v>
      </c>
      <c r="Z18" s="46">
        <f t="shared" si="16"/>
        <v>0.10000000000000853</v>
      </c>
      <c r="AA18" s="46">
        <f t="shared" si="16"/>
        <v>0</v>
      </c>
      <c r="AB18" s="46">
        <f t="shared" si="16"/>
        <v>0</v>
      </c>
      <c r="AC18" s="46">
        <f t="shared" si="16"/>
        <v>10.5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2.5283438170929222</v>
      </c>
      <c r="AI18" s="86">
        <f>(AI17)/((K16/1000000)*8.34)</f>
        <v>1.3006610418471505</v>
      </c>
      <c r="AJ18" s="86">
        <f>(AJ17)/((K16/1000000)*8.34)</f>
        <v>7.4155335417529847E-2</v>
      </c>
      <c r="AK18" s="164">
        <f>(AK17)/((K16/1000000)*8.34)</f>
        <v>1.255540070561352</v>
      </c>
      <c r="AL18" s="165"/>
      <c r="AM18" s="10"/>
      <c r="AN18" s="1"/>
      <c r="AO18" s="1"/>
      <c r="AP18" s="1"/>
      <c r="AQ18" s="7"/>
      <c r="AR18" s="89" t="s">
        <v>55</v>
      </c>
      <c r="AS18" s="79">
        <v>2.23</v>
      </c>
      <c r="AT18" s="90" t="s">
        <v>54</v>
      </c>
      <c r="AU18" s="11">
        <v>0.02</v>
      </c>
      <c r="AV18" s="1"/>
      <c r="AW18" s="110" t="s">
        <v>3</v>
      </c>
      <c r="AX18" s="115">
        <f>AX16-AX17</f>
        <v>0</v>
      </c>
      <c r="AY18" s="115">
        <f>AY16-AY17</f>
        <v>830800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82">
        <v>5</v>
      </c>
      <c r="B20" s="67" t="s">
        <v>45</v>
      </c>
      <c r="C20" s="72">
        <v>375694000</v>
      </c>
      <c r="D20" s="37">
        <v>3314300</v>
      </c>
      <c r="E20" s="37">
        <v>8360030</v>
      </c>
      <c r="F20" s="39">
        <v>13453400</v>
      </c>
      <c r="G20" s="72">
        <v>496836000</v>
      </c>
      <c r="H20" s="37">
        <v>4462270</v>
      </c>
      <c r="I20" s="37">
        <v>12193100</v>
      </c>
      <c r="J20" s="39">
        <v>19152600</v>
      </c>
      <c r="K20" s="185">
        <f>C22+G22</f>
        <v>577000</v>
      </c>
      <c r="L20" s="186"/>
      <c r="M20" s="191">
        <f>D22+E22+F22+H22+I22+J22</f>
        <v>73000</v>
      </c>
      <c r="N20" s="186"/>
      <c r="O20" s="192">
        <f>M20+K20</f>
        <v>650000</v>
      </c>
      <c r="P20" s="192"/>
      <c r="Q20" s="42" t="s">
        <v>6</v>
      </c>
      <c r="R20" s="39">
        <v>177441400</v>
      </c>
      <c r="S20" s="57">
        <v>0</v>
      </c>
      <c r="T20" s="195">
        <v>0</v>
      </c>
      <c r="U20" s="198">
        <v>0.98</v>
      </c>
      <c r="V20" s="57"/>
      <c r="W20" s="85" t="s">
        <v>6</v>
      </c>
      <c r="X20" s="44">
        <v>4971.1000000000004</v>
      </c>
      <c r="Y20" s="44">
        <v>6637.6</v>
      </c>
      <c r="Z20" s="44">
        <v>65.2</v>
      </c>
      <c r="AA20" s="44">
        <v>85.6</v>
      </c>
      <c r="AB20" s="44">
        <v>5210.6000000000004</v>
      </c>
      <c r="AC20" s="44">
        <v>6951.1</v>
      </c>
      <c r="AD20" s="44">
        <v>113</v>
      </c>
      <c r="AE20" s="82">
        <v>16.399999999999999</v>
      </c>
      <c r="AF20" s="7"/>
      <c r="AG20" s="85" t="s">
        <v>29</v>
      </c>
      <c r="AH20" s="15">
        <v>1.375</v>
      </c>
      <c r="AI20" s="15">
        <v>2.25</v>
      </c>
      <c r="AJ20" s="15">
        <v>2</v>
      </c>
      <c r="AK20" s="15">
        <v>6</v>
      </c>
      <c r="AL20" s="16">
        <v>0</v>
      </c>
      <c r="AM20" s="62"/>
      <c r="AN20" s="64" t="s">
        <v>40</v>
      </c>
      <c r="AO20" s="20">
        <v>8.5</v>
      </c>
      <c r="AP20" s="21">
        <v>7.36</v>
      </c>
      <c r="AQ20" s="7"/>
      <c r="AR20" s="31" t="s">
        <v>37</v>
      </c>
      <c r="AS20" s="52" t="s">
        <v>75</v>
      </c>
      <c r="AT20" s="32" t="s">
        <v>38</v>
      </c>
      <c r="AU20" s="53">
        <v>3.2000000000000001E-2</v>
      </c>
      <c r="AV20" s="1"/>
      <c r="AW20" s="117" t="s">
        <v>45</v>
      </c>
      <c r="AX20" s="112">
        <v>701687000</v>
      </c>
      <c r="AY20" s="112">
        <v>552088890</v>
      </c>
      <c r="AZ20" s="113">
        <v>182456000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83"/>
      <c r="B21" s="68" t="s">
        <v>44</v>
      </c>
      <c r="C21" s="73">
        <f>C16</f>
        <v>375694000</v>
      </c>
      <c r="D21" s="74">
        <f t="shared" ref="D21:J21" si="17">D16</f>
        <v>3314300</v>
      </c>
      <c r="E21" s="74">
        <f t="shared" si="17"/>
        <v>8360030</v>
      </c>
      <c r="F21" s="75">
        <f t="shared" si="17"/>
        <v>13453400</v>
      </c>
      <c r="G21" s="73">
        <f t="shared" si="17"/>
        <v>496259000</v>
      </c>
      <c r="H21" s="74">
        <f t="shared" si="17"/>
        <v>4462270</v>
      </c>
      <c r="I21" s="74">
        <f t="shared" si="17"/>
        <v>12161100</v>
      </c>
      <c r="J21" s="75">
        <f t="shared" si="17"/>
        <v>19111600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176654400</v>
      </c>
      <c r="S21" s="57"/>
      <c r="T21" s="196"/>
      <c r="U21" s="199"/>
      <c r="V21" s="57"/>
      <c r="W21" s="87" t="s">
        <v>7</v>
      </c>
      <c r="X21" s="5">
        <f t="shared" ref="X21:AE21" si="18">X16</f>
        <v>4971.1000000000004</v>
      </c>
      <c r="Y21" s="5">
        <f t="shared" si="18"/>
        <v>6629.8</v>
      </c>
      <c r="Z21" s="5">
        <f t="shared" si="18"/>
        <v>65.2</v>
      </c>
      <c r="AA21" s="5">
        <f t="shared" si="18"/>
        <v>85.5</v>
      </c>
      <c r="AB21" s="5">
        <f t="shared" si="18"/>
        <v>5210.6000000000004</v>
      </c>
      <c r="AC21" s="5">
        <f t="shared" si="18"/>
        <v>6942.9</v>
      </c>
      <c r="AD21" s="5">
        <f t="shared" si="18"/>
        <v>112.8</v>
      </c>
      <c r="AE21" s="81">
        <f t="shared" si="18"/>
        <v>16.399999999999999</v>
      </c>
      <c r="AF21" s="7"/>
      <c r="AG21" s="87" t="s">
        <v>26</v>
      </c>
      <c r="AH21" s="6">
        <f>(AH20*10.74)</f>
        <v>14.7675</v>
      </c>
      <c r="AI21" s="6">
        <f>(AI20*3.9)</f>
        <v>8.7750000000000004</v>
      </c>
      <c r="AJ21" s="6">
        <f>(AJ20*0.21)</f>
        <v>0.42</v>
      </c>
      <c r="AK21" s="162">
        <f>AK20+AL20</f>
        <v>6</v>
      </c>
      <c r="AL21" s="163"/>
      <c r="AM21" s="10"/>
      <c r="AN21" s="22" t="s">
        <v>41</v>
      </c>
      <c r="AO21" s="23">
        <v>7.7</v>
      </c>
      <c r="AP21" s="24">
        <v>7.53</v>
      </c>
      <c r="AQ21" s="7"/>
      <c r="AR21" s="33" t="s">
        <v>36</v>
      </c>
      <c r="AS21" s="12" t="s">
        <v>75</v>
      </c>
      <c r="AT21" s="2" t="s">
        <v>39</v>
      </c>
      <c r="AU21" s="36">
        <v>0.64</v>
      </c>
      <c r="AV21" s="1"/>
      <c r="AW21" s="118" t="s">
        <v>71</v>
      </c>
      <c r="AX21" s="111">
        <f t="shared" ref="AX21:AZ21" si="19">AX16</f>
        <v>701687000</v>
      </c>
      <c r="AY21" s="111">
        <f t="shared" si="19"/>
        <v>551430900</v>
      </c>
      <c r="AZ21" s="114">
        <f t="shared" si="19"/>
        <v>182421000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84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577000</v>
      </c>
      <c r="H22" s="76">
        <f t="shared" si="20"/>
        <v>0</v>
      </c>
      <c r="I22" s="76">
        <f t="shared" si="20"/>
        <v>32000</v>
      </c>
      <c r="J22" s="77">
        <f t="shared" si="20"/>
        <v>41000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787000</v>
      </c>
      <c r="S22" s="58"/>
      <c r="T22" s="197"/>
      <c r="U22" s="200"/>
      <c r="V22" s="58"/>
      <c r="W22" s="45" t="s">
        <v>3</v>
      </c>
      <c r="X22" s="46">
        <f>X20-X21</f>
        <v>0</v>
      </c>
      <c r="Y22" s="46">
        <f t="shared" ref="Y22:AE22" si="21">Y20-Y21</f>
        <v>7.8000000000001819</v>
      </c>
      <c r="Z22" s="46">
        <f t="shared" si="21"/>
        <v>0</v>
      </c>
      <c r="AA22" s="46">
        <f t="shared" si="21"/>
        <v>9.9999999999994316E-2</v>
      </c>
      <c r="AB22" s="46">
        <f t="shared" si="21"/>
        <v>0</v>
      </c>
      <c r="AC22" s="46">
        <f t="shared" si="21"/>
        <v>8.2000000000007276</v>
      </c>
      <c r="AD22" s="46">
        <f t="shared" si="21"/>
        <v>0.20000000000000284</v>
      </c>
      <c r="AE22" s="83">
        <f t="shared" si="21"/>
        <v>0</v>
      </c>
      <c r="AF22" s="7"/>
      <c r="AG22" s="88" t="s">
        <v>28</v>
      </c>
      <c r="AH22" s="86">
        <f>(AH21)/((K20/1000000)*8.34)</f>
        <v>3.0687754822138826</v>
      </c>
      <c r="AI22" s="86">
        <f>(AI21)/((K20/1000000)*8.34)</f>
        <v>1.8234978741443588</v>
      </c>
      <c r="AJ22" s="86">
        <f>(AJ21)/((K20/1000000)*8.34)</f>
        <v>8.7278530728277001E-2</v>
      </c>
      <c r="AK22" s="164">
        <f>(AK21)/((K20/1000000)*8.34)</f>
        <v>1.2468361532611001</v>
      </c>
      <c r="AL22" s="165"/>
      <c r="AM22" s="10"/>
      <c r="AN22" s="1"/>
      <c r="AO22" s="1"/>
      <c r="AP22" s="1"/>
      <c r="AQ22" s="7"/>
      <c r="AR22" s="89" t="s">
        <v>55</v>
      </c>
      <c r="AS22" s="79">
        <v>1.86</v>
      </c>
      <c r="AT22" s="90" t="s">
        <v>54</v>
      </c>
      <c r="AU22" s="35">
        <v>1.9E-2</v>
      </c>
      <c r="AV22" s="1"/>
      <c r="AW22" s="110" t="s">
        <v>3</v>
      </c>
      <c r="AX22" s="115">
        <f>AX20-AX21</f>
        <v>0</v>
      </c>
      <c r="AY22" s="115">
        <f>AY20-AY21</f>
        <v>657990</v>
      </c>
      <c r="AZ22" s="116">
        <f>AZ20-AZ21</f>
        <v>35000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82">
        <v>6</v>
      </c>
      <c r="B24" s="67" t="s">
        <v>45</v>
      </c>
      <c r="C24" s="72">
        <v>376408000</v>
      </c>
      <c r="D24" s="37">
        <v>3323300</v>
      </c>
      <c r="E24" s="37">
        <v>8393040</v>
      </c>
      <c r="F24" s="39">
        <v>13507500</v>
      </c>
      <c r="G24" s="72">
        <v>496836000</v>
      </c>
      <c r="H24" s="37">
        <v>4462270</v>
      </c>
      <c r="I24" s="37">
        <v>12193100</v>
      </c>
      <c r="J24" s="39">
        <v>19152600</v>
      </c>
      <c r="K24" s="185">
        <f>C26+G26</f>
        <v>714000</v>
      </c>
      <c r="L24" s="186"/>
      <c r="M24" s="191">
        <f>D26+E26+F26+H26+I26+J26</f>
        <v>96110</v>
      </c>
      <c r="N24" s="186"/>
      <c r="O24" s="192">
        <f>M24+K24</f>
        <v>810110</v>
      </c>
      <c r="P24" s="192"/>
      <c r="Q24" s="42" t="s">
        <v>6</v>
      </c>
      <c r="R24" s="39">
        <v>178277900</v>
      </c>
      <c r="S24" s="57"/>
      <c r="T24" s="195">
        <v>0</v>
      </c>
      <c r="U24" s="198">
        <v>0.9</v>
      </c>
      <c r="V24" s="57"/>
      <c r="W24" s="85" t="s">
        <v>6</v>
      </c>
      <c r="X24" s="44">
        <v>4980.5</v>
      </c>
      <c r="Y24" s="44">
        <v>6637.6</v>
      </c>
      <c r="Z24" s="44">
        <v>65.2</v>
      </c>
      <c r="AA24" s="44">
        <v>85.7</v>
      </c>
      <c r="AB24" s="44">
        <v>5220.8999999999996</v>
      </c>
      <c r="AC24" s="44">
        <v>6951.1</v>
      </c>
      <c r="AD24" s="44">
        <v>113.2</v>
      </c>
      <c r="AE24" s="82">
        <v>16.5</v>
      </c>
      <c r="AF24" s="7"/>
      <c r="AG24" s="85" t="s">
        <v>29</v>
      </c>
      <c r="AH24" s="15">
        <v>1.5</v>
      </c>
      <c r="AI24" s="15">
        <v>2.5</v>
      </c>
      <c r="AJ24" s="15">
        <v>2.375</v>
      </c>
      <c r="AK24" s="15">
        <v>6</v>
      </c>
      <c r="AL24" s="16">
        <v>0</v>
      </c>
      <c r="AM24" s="62"/>
      <c r="AN24" s="64" t="s">
        <v>40</v>
      </c>
      <c r="AO24" s="20">
        <v>11.3</v>
      </c>
      <c r="AP24" s="21">
        <v>7.34</v>
      </c>
      <c r="AQ24" s="7"/>
      <c r="AR24" s="31" t="s">
        <v>37</v>
      </c>
      <c r="AS24" s="52" t="s">
        <v>75</v>
      </c>
      <c r="AT24" s="32" t="s">
        <v>38</v>
      </c>
      <c r="AU24" s="53">
        <v>3.5999999999999997E-2</v>
      </c>
      <c r="AV24" s="1"/>
      <c r="AW24" s="117" t="s">
        <v>45</v>
      </c>
      <c r="AX24" s="112">
        <v>702528000</v>
      </c>
      <c r="AY24" s="112">
        <v>552088890</v>
      </c>
      <c r="AZ24" s="113">
        <v>182492000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83"/>
      <c r="B25" s="68" t="s">
        <v>44</v>
      </c>
      <c r="C25" s="73">
        <f t="shared" ref="C25:J25" si="22">C20</f>
        <v>375694000</v>
      </c>
      <c r="D25" s="74">
        <f t="shared" si="22"/>
        <v>3314300</v>
      </c>
      <c r="E25" s="74">
        <f t="shared" si="22"/>
        <v>8360030</v>
      </c>
      <c r="F25" s="75">
        <f t="shared" si="22"/>
        <v>13453400</v>
      </c>
      <c r="G25" s="73">
        <f t="shared" si="22"/>
        <v>496836000</v>
      </c>
      <c r="H25" s="74">
        <f t="shared" si="22"/>
        <v>4462270</v>
      </c>
      <c r="I25" s="74">
        <f t="shared" si="22"/>
        <v>12193100</v>
      </c>
      <c r="J25" s="75">
        <f t="shared" si="22"/>
        <v>19152600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177441400</v>
      </c>
      <c r="S25" s="57"/>
      <c r="T25" s="196"/>
      <c r="U25" s="199"/>
      <c r="V25" s="57"/>
      <c r="W25" s="87" t="s">
        <v>7</v>
      </c>
      <c r="X25" s="5">
        <f t="shared" ref="X25:AE25" si="23">X20</f>
        <v>4971.1000000000004</v>
      </c>
      <c r="Y25" s="5">
        <f t="shared" si="23"/>
        <v>6637.6</v>
      </c>
      <c r="Z25" s="5">
        <f t="shared" si="23"/>
        <v>65.2</v>
      </c>
      <c r="AA25" s="5">
        <f t="shared" si="23"/>
        <v>85.6</v>
      </c>
      <c r="AB25" s="5">
        <f t="shared" si="23"/>
        <v>5210.6000000000004</v>
      </c>
      <c r="AC25" s="5">
        <f t="shared" si="23"/>
        <v>6951.1</v>
      </c>
      <c r="AD25" s="5">
        <f t="shared" si="23"/>
        <v>113</v>
      </c>
      <c r="AE25" s="81">
        <f t="shared" si="23"/>
        <v>16.399999999999999</v>
      </c>
      <c r="AF25" s="7"/>
      <c r="AG25" s="87" t="s">
        <v>26</v>
      </c>
      <c r="AH25" s="6">
        <f>(AH24*10.74)</f>
        <v>16.11</v>
      </c>
      <c r="AI25" s="6">
        <f>(AI24*3.9)</f>
        <v>9.75</v>
      </c>
      <c r="AJ25" s="6">
        <f>(AJ24*0.21)</f>
        <v>0.49874999999999997</v>
      </c>
      <c r="AK25" s="162">
        <f>AK24+AL24</f>
        <v>6</v>
      </c>
      <c r="AL25" s="163"/>
      <c r="AM25" s="10"/>
      <c r="AN25" s="22" t="s">
        <v>41</v>
      </c>
      <c r="AO25" s="23">
        <v>8.6999999999999993</v>
      </c>
      <c r="AP25" s="24">
        <v>7.5</v>
      </c>
      <c r="AQ25" s="7"/>
      <c r="AR25" s="33" t="s">
        <v>36</v>
      </c>
      <c r="AS25" s="12" t="s">
        <v>75</v>
      </c>
      <c r="AT25" s="2" t="s">
        <v>39</v>
      </c>
      <c r="AU25" s="36">
        <v>0.79900000000000004</v>
      </c>
      <c r="AV25" s="1"/>
      <c r="AW25" s="118" t="s">
        <v>71</v>
      </c>
      <c r="AX25" s="111">
        <f t="shared" ref="AX25:AZ25" si="24">AX20</f>
        <v>701687000</v>
      </c>
      <c r="AY25" s="111">
        <f t="shared" si="24"/>
        <v>552088890</v>
      </c>
      <c r="AZ25" s="114">
        <f t="shared" si="24"/>
        <v>182456000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84"/>
      <c r="B26" s="66" t="s">
        <v>3</v>
      </c>
      <c r="C26" s="76">
        <f t="shared" ref="C26:J26" si="25">C24-C25</f>
        <v>714000</v>
      </c>
      <c r="D26" s="76">
        <f t="shared" si="25"/>
        <v>9000</v>
      </c>
      <c r="E26" s="76">
        <f t="shared" si="25"/>
        <v>33010</v>
      </c>
      <c r="F26" s="77">
        <f t="shared" si="25"/>
        <v>54100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836500</v>
      </c>
      <c r="S26" s="58"/>
      <c r="T26" s="197"/>
      <c r="U26" s="200"/>
      <c r="V26" s="58"/>
      <c r="W26" s="45" t="s">
        <v>3</v>
      </c>
      <c r="X26" s="46">
        <f>X24-X25</f>
        <v>9.3999999999996362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0.10000000000000853</v>
      </c>
      <c r="AB26" s="46">
        <f t="shared" si="26"/>
        <v>10.299999999999272</v>
      </c>
      <c r="AC26" s="46">
        <f t="shared" si="26"/>
        <v>0</v>
      </c>
      <c r="AD26" s="46">
        <f t="shared" si="26"/>
        <v>0.20000000000000284</v>
      </c>
      <c r="AE26" s="83">
        <f t="shared" si="26"/>
        <v>0.10000000000000142</v>
      </c>
      <c r="AF26" s="7"/>
      <c r="AG26" s="88" t="s">
        <v>28</v>
      </c>
      <c r="AH26" s="86">
        <f>(AH25)/((K24/1000000)*8.34)</f>
        <v>2.7053987062450879</v>
      </c>
      <c r="AI26" s="86">
        <f>(AI25)/((K24/1000000)*8.34)</f>
        <v>1.6373455857163011</v>
      </c>
      <c r="AJ26" s="86">
        <f>(AJ25)/((K24/1000000)*8.34)</f>
        <v>8.3756524192410781E-2</v>
      </c>
      <c r="AK26" s="164">
        <f>(AK25)/((K24/1000000)*8.34)</f>
        <v>1.0075972835177238</v>
      </c>
      <c r="AL26" s="165"/>
      <c r="AM26" s="10"/>
      <c r="AN26" s="1"/>
      <c r="AO26" s="1"/>
      <c r="AP26" s="1"/>
      <c r="AQ26" s="7"/>
      <c r="AR26" s="89" t="s">
        <v>55</v>
      </c>
      <c r="AS26" s="79">
        <v>1.63</v>
      </c>
      <c r="AT26" s="90" t="s">
        <v>54</v>
      </c>
      <c r="AU26" s="35">
        <v>0.02</v>
      </c>
      <c r="AV26" s="1"/>
      <c r="AW26" s="110" t="s">
        <v>3</v>
      </c>
      <c r="AX26" s="115">
        <f>AX24-AX25</f>
        <v>841000</v>
      </c>
      <c r="AY26" s="115">
        <f>AY24-AY25</f>
        <v>0</v>
      </c>
      <c r="AZ26" s="116">
        <f>AZ24-AZ25</f>
        <v>36000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82">
        <v>7</v>
      </c>
      <c r="B28" s="67" t="s">
        <v>45</v>
      </c>
      <c r="C28" s="72">
        <v>377273000</v>
      </c>
      <c r="D28" s="37">
        <v>3332300</v>
      </c>
      <c r="E28" s="37">
        <v>8393040</v>
      </c>
      <c r="F28" s="39">
        <v>13515500</v>
      </c>
      <c r="G28" s="72">
        <v>496836000</v>
      </c>
      <c r="H28" s="37">
        <v>4462270</v>
      </c>
      <c r="I28" s="37">
        <v>12193100</v>
      </c>
      <c r="J28" s="39">
        <v>19152600</v>
      </c>
      <c r="K28" s="185">
        <f>C30+G30</f>
        <v>865000</v>
      </c>
      <c r="L28" s="186"/>
      <c r="M28" s="191">
        <f>D30+E30+F30+H30+I30+J30</f>
        <v>17000</v>
      </c>
      <c r="N28" s="186"/>
      <c r="O28" s="192">
        <f>M28+K28</f>
        <v>882000</v>
      </c>
      <c r="P28" s="192"/>
      <c r="Q28" s="42" t="s">
        <v>6</v>
      </c>
      <c r="R28" s="39">
        <v>179109500</v>
      </c>
      <c r="S28" s="57"/>
      <c r="T28" s="195">
        <v>0.25</v>
      </c>
      <c r="U28" s="198">
        <v>0.83</v>
      </c>
      <c r="V28" s="57"/>
      <c r="W28" s="85" t="s">
        <v>6</v>
      </c>
      <c r="X28" s="44">
        <v>4991.8999999999996</v>
      </c>
      <c r="Y28" s="44">
        <v>6637.6</v>
      </c>
      <c r="Z28" s="44">
        <v>65.2</v>
      </c>
      <c r="AA28" s="44">
        <v>85.8</v>
      </c>
      <c r="AB28" s="44">
        <v>5232.6000000000004</v>
      </c>
      <c r="AC28" s="44">
        <v>6951.1</v>
      </c>
      <c r="AD28" s="44">
        <v>113.2</v>
      </c>
      <c r="AE28" s="82">
        <v>16.5</v>
      </c>
      <c r="AF28" s="7"/>
      <c r="AG28" s="85" t="s">
        <v>29</v>
      </c>
      <c r="AH28" s="15">
        <v>1.75</v>
      </c>
      <c r="AI28" s="15">
        <v>3.375</v>
      </c>
      <c r="AJ28" s="15">
        <v>2.5</v>
      </c>
      <c r="AK28" s="15">
        <v>8</v>
      </c>
      <c r="AL28" s="16">
        <v>0</v>
      </c>
      <c r="AM28" s="62"/>
      <c r="AN28" s="64" t="s">
        <v>40</v>
      </c>
      <c r="AO28" s="20">
        <v>8.8000000000000007</v>
      </c>
      <c r="AP28" s="21">
        <v>7.38</v>
      </c>
      <c r="AQ28" s="7"/>
      <c r="AR28" s="31" t="s">
        <v>37</v>
      </c>
      <c r="AS28" s="52">
        <v>5.7000000000000002E-2</v>
      </c>
      <c r="AT28" s="32" t="s">
        <v>38</v>
      </c>
      <c r="AU28" s="53" t="s">
        <v>75</v>
      </c>
      <c r="AV28" s="1"/>
      <c r="AW28" s="117" t="s">
        <v>45</v>
      </c>
      <c r="AX28" s="112">
        <v>703491000</v>
      </c>
      <c r="AY28" s="112">
        <v>552088890</v>
      </c>
      <c r="AZ28" s="113">
        <v>182492000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83"/>
      <c r="B29" s="68" t="s">
        <v>44</v>
      </c>
      <c r="C29" s="73">
        <f t="shared" ref="C29:J29" si="27">C24</f>
        <v>376408000</v>
      </c>
      <c r="D29" s="74">
        <f t="shared" si="27"/>
        <v>3323300</v>
      </c>
      <c r="E29" s="74">
        <f t="shared" si="27"/>
        <v>8393040</v>
      </c>
      <c r="F29" s="75">
        <f t="shared" si="27"/>
        <v>13507500</v>
      </c>
      <c r="G29" s="73">
        <f t="shared" si="27"/>
        <v>496836000</v>
      </c>
      <c r="H29" s="74">
        <f t="shared" si="27"/>
        <v>4462270</v>
      </c>
      <c r="I29" s="74">
        <f t="shared" si="27"/>
        <v>12193100</v>
      </c>
      <c r="J29" s="75">
        <f t="shared" si="27"/>
        <v>19152600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178277900</v>
      </c>
      <c r="S29" s="57"/>
      <c r="T29" s="196"/>
      <c r="U29" s="199"/>
      <c r="V29" s="57"/>
      <c r="W29" s="87" t="s">
        <v>7</v>
      </c>
      <c r="X29" s="5">
        <f t="shared" ref="X29:AE29" si="28">X24</f>
        <v>4980.5</v>
      </c>
      <c r="Y29" s="5">
        <f t="shared" si="28"/>
        <v>6637.6</v>
      </c>
      <c r="Z29" s="5">
        <f t="shared" si="28"/>
        <v>65.2</v>
      </c>
      <c r="AA29" s="5">
        <f t="shared" si="28"/>
        <v>85.7</v>
      </c>
      <c r="AB29" s="5">
        <f t="shared" si="28"/>
        <v>5220.8999999999996</v>
      </c>
      <c r="AC29" s="5">
        <f t="shared" si="28"/>
        <v>6951.1</v>
      </c>
      <c r="AD29" s="5">
        <f t="shared" si="28"/>
        <v>113.2</v>
      </c>
      <c r="AE29" s="81">
        <f t="shared" si="28"/>
        <v>16.5</v>
      </c>
      <c r="AF29" s="7"/>
      <c r="AG29" s="87" t="s">
        <v>26</v>
      </c>
      <c r="AH29" s="6">
        <f>(AH28*10.74)</f>
        <v>18.795000000000002</v>
      </c>
      <c r="AI29" s="6">
        <f>(AI28*3.9)</f>
        <v>13.1625</v>
      </c>
      <c r="AJ29" s="6">
        <f>(AJ28*0.21)</f>
        <v>0.52500000000000002</v>
      </c>
      <c r="AK29" s="162">
        <f>AK28+AL28</f>
        <v>8</v>
      </c>
      <c r="AL29" s="163"/>
      <c r="AM29" s="10"/>
      <c r="AN29" s="22" t="s">
        <v>41</v>
      </c>
      <c r="AO29" s="23">
        <v>8.4</v>
      </c>
      <c r="AP29" s="24">
        <v>7.52</v>
      </c>
      <c r="AQ29" s="7"/>
      <c r="AR29" s="33" t="s">
        <v>36</v>
      </c>
      <c r="AS29" s="12">
        <v>0.76500000000000001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702528000</v>
      </c>
      <c r="AY29" s="111">
        <f t="shared" si="29"/>
        <v>552088890</v>
      </c>
      <c r="AZ29" s="114">
        <f t="shared" si="29"/>
        <v>182492000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84"/>
      <c r="B30" s="66" t="s">
        <v>3</v>
      </c>
      <c r="C30" s="76">
        <f t="shared" ref="C30:J30" si="30">C28-C29</f>
        <v>865000</v>
      </c>
      <c r="D30" s="76">
        <f t="shared" si="30"/>
        <v>9000</v>
      </c>
      <c r="E30" s="76">
        <f t="shared" si="30"/>
        <v>0</v>
      </c>
      <c r="F30" s="77">
        <f t="shared" si="30"/>
        <v>8000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831600</v>
      </c>
      <c r="S30" s="58"/>
      <c r="T30" s="197"/>
      <c r="U30" s="200"/>
      <c r="V30" s="58"/>
      <c r="W30" s="45" t="s">
        <v>3</v>
      </c>
      <c r="X30" s="46">
        <f>X28-X29</f>
        <v>11.399999999999636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9.9999999999994316E-2</v>
      </c>
      <c r="AB30" s="46">
        <f t="shared" si="31"/>
        <v>11.700000000000728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2.6053145922568306</v>
      </c>
      <c r="AI30" s="86">
        <f>(AI29)/((K28/1000000)*8.34)</f>
        <v>1.8245519191583148</v>
      </c>
      <c r="AJ30" s="86">
        <f>(AJ29)/((K28/1000000)*8.34)</f>
        <v>7.2774150621699174E-2</v>
      </c>
      <c r="AK30" s="164">
        <f>(AK29)/((K28/1000000)*8.34)</f>
        <v>1.1089394380449398</v>
      </c>
      <c r="AL30" s="165"/>
      <c r="AM30" s="10"/>
      <c r="AN30" s="1"/>
      <c r="AO30" s="1"/>
      <c r="AP30" s="1"/>
      <c r="AQ30" s="7"/>
      <c r="AR30" s="89" t="s">
        <v>55</v>
      </c>
      <c r="AS30" s="79">
        <v>1.56</v>
      </c>
      <c r="AT30" s="90" t="s">
        <v>54</v>
      </c>
      <c r="AU30" s="35">
        <v>2.1000000000000001E-2</v>
      </c>
      <c r="AV30" s="1"/>
      <c r="AW30" s="110" t="s">
        <v>3</v>
      </c>
      <c r="AX30" s="115">
        <f>AX28-AX29</f>
        <v>963000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82">
        <v>8</v>
      </c>
      <c r="B32" s="67" t="s">
        <v>45</v>
      </c>
      <c r="C32" s="72">
        <v>378004000</v>
      </c>
      <c r="D32" s="37">
        <v>3332300</v>
      </c>
      <c r="E32" s="37">
        <v>8425060</v>
      </c>
      <c r="F32" s="39">
        <v>13549500</v>
      </c>
      <c r="G32" s="72">
        <v>496836000</v>
      </c>
      <c r="H32" s="37">
        <v>4462270</v>
      </c>
      <c r="I32" s="37">
        <v>12193100</v>
      </c>
      <c r="J32" s="39">
        <v>19152600</v>
      </c>
      <c r="K32" s="185">
        <f>C34+G34</f>
        <v>731000</v>
      </c>
      <c r="L32" s="186"/>
      <c r="M32" s="191">
        <f>D34+E34+F34+H34+I34+J34</f>
        <v>66020</v>
      </c>
      <c r="N32" s="186"/>
      <c r="O32" s="192">
        <f>M32+K32</f>
        <v>797020</v>
      </c>
      <c r="P32" s="192"/>
      <c r="Q32" s="42" t="s">
        <v>6</v>
      </c>
      <c r="R32" s="39">
        <v>179903900</v>
      </c>
      <c r="S32" s="57"/>
      <c r="T32" s="195">
        <v>0.23</v>
      </c>
      <c r="U32" s="198">
        <v>0.88</v>
      </c>
      <c r="V32" s="57"/>
      <c r="W32" s="85" t="s">
        <v>6</v>
      </c>
      <c r="X32" s="44">
        <v>5001.6000000000004</v>
      </c>
      <c r="Y32" s="44">
        <v>6637.6</v>
      </c>
      <c r="Z32" s="44">
        <v>65.2</v>
      </c>
      <c r="AA32" s="44">
        <v>85.8</v>
      </c>
      <c r="AB32" s="44">
        <v>5242.8</v>
      </c>
      <c r="AC32" s="44">
        <v>6951.1</v>
      </c>
      <c r="AD32" s="44">
        <v>113.3</v>
      </c>
      <c r="AE32" s="82">
        <v>16.5</v>
      </c>
      <c r="AF32" s="7"/>
      <c r="AG32" s="85" t="s">
        <v>29</v>
      </c>
      <c r="AH32" s="15">
        <v>1.625</v>
      </c>
      <c r="AI32" s="15">
        <v>2.625</v>
      </c>
      <c r="AJ32" s="15">
        <v>2.25</v>
      </c>
      <c r="AK32" s="15">
        <v>7</v>
      </c>
      <c r="AL32" s="16">
        <v>0</v>
      </c>
      <c r="AM32" s="62"/>
      <c r="AN32" s="64" t="s">
        <v>40</v>
      </c>
      <c r="AO32" s="20">
        <v>9.1</v>
      </c>
      <c r="AP32" s="21">
        <v>7.35</v>
      </c>
      <c r="AQ32" s="7"/>
      <c r="AR32" s="31" t="s">
        <v>37</v>
      </c>
      <c r="AS32" s="52">
        <v>5.6000000000000001E-2</v>
      </c>
      <c r="AT32" s="32" t="s">
        <v>38</v>
      </c>
      <c r="AU32" s="53" t="s">
        <v>75</v>
      </c>
      <c r="AV32" s="1"/>
      <c r="AW32" s="117" t="s">
        <v>45</v>
      </c>
      <c r="AX32" s="112">
        <v>704319000</v>
      </c>
      <c r="AY32" s="112">
        <v>552088890</v>
      </c>
      <c r="AZ32" s="113">
        <v>182528000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83"/>
      <c r="B33" s="68" t="s">
        <v>44</v>
      </c>
      <c r="C33" s="73">
        <f t="shared" ref="C33:J33" si="32">C28</f>
        <v>377273000</v>
      </c>
      <c r="D33" s="74">
        <f t="shared" si="32"/>
        <v>3332300</v>
      </c>
      <c r="E33" s="74">
        <f t="shared" si="32"/>
        <v>8393040</v>
      </c>
      <c r="F33" s="75">
        <f t="shared" si="32"/>
        <v>13515500</v>
      </c>
      <c r="G33" s="73">
        <f t="shared" si="32"/>
        <v>496836000</v>
      </c>
      <c r="H33" s="74">
        <f t="shared" si="32"/>
        <v>4462270</v>
      </c>
      <c r="I33" s="74">
        <f t="shared" si="32"/>
        <v>12193100</v>
      </c>
      <c r="J33" s="75">
        <f t="shared" si="32"/>
        <v>19152600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179109500</v>
      </c>
      <c r="S33" s="57"/>
      <c r="T33" s="196"/>
      <c r="U33" s="199"/>
      <c r="V33" s="57"/>
      <c r="W33" s="87" t="s">
        <v>7</v>
      </c>
      <c r="X33" s="5">
        <f t="shared" ref="X33:AE33" si="33">X28</f>
        <v>4991.8999999999996</v>
      </c>
      <c r="Y33" s="5">
        <f t="shared" si="33"/>
        <v>6637.6</v>
      </c>
      <c r="Z33" s="5">
        <f t="shared" si="33"/>
        <v>65.2</v>
      </c>
      <c r="AA33" s="5">
        <f t="shared" si="33"/>
        <v>85.8</v>
      </c>
      <c r="AB33" s="5">
        <f t="shared" si="33"/>
        <v>5232.6000000000004</v>
      </c>
      <c r="AC33" s="5">
        <f t="shared" si="33"/>
        <v>6951.1</v>
      </c>
      <c r="AD33" s="5">
        <f t="shared" si="33"/>
        <v>113.2</v>
      </c>
      <c r="AE33" s="81">
        <f t="shared" si="33"/>
        <v>16.5</v>
      </c>
      <c r="AF33" s="7"/>
      <c r="AG33" s="87" t="s">
        <v>26</v>
      </c>
      <c r="AH33" s="6">
        <f>(AH32*10.74)</f>
        <v>17.452500000000001</v>
      </c>
      <c r="AI33" s="6">
        <f>(AI32*3.9)</f>
        <v>10.237499999999999</v>
      </c>
      <c r="AJ33" s="6">
        <f>(AJ32*0.21)</f>
        <v>0.47249999999999998</v>
      </c>
      <c r="AK33" s="162">
        <f>AK32+AL32</f>
        <v>7</v>
      </c>
      <c r="AL33" s="163"/>
      <c r="AM33" s="10"/>
      <c r="AN33" s="22" t="s">
        <v>41</v>
      </c>
      <c r="AO33" s="23">
        <v>8.3000000000000007</v>
      </c>
      <c r="AP33" s="24">
        <v>7.61</v>
      </c>
      <c r="AQ33" s="7"/>
      <c r="AR33" s="33" t="s">
        <v>36</v>
      </c>
      <c r="AS33" s="12">
        <v>0.92100000000000004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703491000</v>
      </c>
      <c r="AY33" s="111">
        <f t="shared" si="34"/>
        <v>552088890</v>
      </c>
      <c r="AZ33" s="114">
        <f t="shared" si="34"/>
        <v>182492000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84"/>
      <c r="B34" s="66" t="s">
        <v>3</v>
      </c>
      <c r="C34" s="76">
        <f t="shared" ref="C34:J34" si="35">C32-C33</f>
        <v>731000</v>
      </c>
      <c r="D34" s="76">
        <f t="shared" si="35"/>
        <v>0</v>
      </c>
      <c r="E34" s="76">
        <f t="shared" si="35"/>
        <v>32020</v>
      </c>
      <c r="F34" s="77">
        <f t="shared" si="35"/>
        <v>34000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794400</v>
      </c>
      <c r="S34" s="58"/>
      <c r="T34" s="197"/>
      <c r="U34" s="200"/>
      <c r="V34" s="58"/>
      <c r="W34" s="45" t="s">
        <v>3</v>
      </c>
      <c r="X34" s="46">
        <f>X32-X33</f>
        <v>9.7000000000007276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0</v>
      </c>
      <c r="AB34" s="46">
        <f t="shared" si="36"/>
        <v>10.199999999999818</v>
      </c>
      <c r="AC34" s="46">
        <f t="shared" si="36"/>
        <v>0</v>
      </c>
      <c r="AD34" s="46">
        <f t="shared" si="36"/>
        <v>9.9999999999994316E-2</v>
      </c>
      <c r="AE34" s="83">
        <f t="shared" si="36"/>
        <v>0</v>
      </c>
      <c r="AF34" s="7"/>
      <c r="AG34" s="88" t="s">
        <v>28</v>
      </c>
      <c r="AH34" s="86">
        <f>(AH33)/((K32/1000000)*8.34)</f>
        <v>2.8626893287011979</v>
      </c>
      <c r="AI34" s="86">
        <f>(AI33)/((K32/1000000)*8.34)</f>
        <v>1.6792311704671827</v>
      </c>
      <c r="AJ34" s="86">
        <f>(AJ33)/((K32/1000000)*8.34)</f>
        <v>7.7502977098485359E-2</v>
      </c>
      <c r="AK34" s="164">
        <f>(AK33)/((K32/1000000)*8.34)</f>
        <v>1.1481922533108944</v>
      </c>
      <c r="AL34" s="165"/>
      <c r="AM34" s="10"/>
      <c r="AN34" s="1"/>
      <c r="AO34" s="1"/>
      <c r="AP34" s="1"/>
      <c r="AQ34" s="7"/>
      <c r="AR34" s="89" t="s">
        <v>55</v>
      </c>
      <c r="AS34" s="79">
        <v>1.54</v>
      </c>
      <c r="AT34" s="90" t="s">
        <v>54</v>
      </c>
      <c r="AU34" s="35">
        <v>0.02</v>
      </c>
      <c r="AV34" s="1"/>
      <c r="AW34" s="110" t="s">
        <v>3</v>
      </c>
      <c r="AX34" s="115">
        <f>AX32-AX33</f>
        <v>828000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82">
        <v>9</v>
      </c>
      <c r="B36" s="67" t="s">
        <v>45</v>
      </c>
      <c r="C36" s="72">
        <v>378772000</v>
      </c>
      <c r="D36" s="37">
        <v>3341300</v>
      </c>
      <c r="E36" s="37">
        <v>8425060</v>
      </c>
      <c r="F36" s="39">
        <v>13557500</v>
      </c>
      <c r="G36" s="72">
        <v>496836000</v>
      </c>
      <c r="H36" s="37">
        <v>4462270</v>
      </c>
      <c r="I36" s="37">
        <v>12193100</v>
      </c>
      <c r="J36" s="39">
        <v>19152600</v>
      </c>
      <c r="K36" s="185">
        <f>C38+G38</f>
        <v>768000</v>
      </c>
      <c r="L36" s="186"/>
      <c r="M36" s="191">
        <f>D38+E38+F38+H38+I38+J38</f>
        <v>17000</v>
      </c>
      <c r="N36" s="186"/>
      <c r="O36" s="192">
        <f>M36+K36</f>
        <v>785000</v>
      </c>
      <c r="P36" s="192"/>
      <c r="Q36" s="42" t="s">
        <v>6</v>
      </c>
      <c r="R36" s="39">
        <v>180781400</v>
      </c>
      <c r="S36" s="57"/>
      <c r="T36" s="195">
        <v>0.27</v>
      </c>
      <c r="U36" s="198">
        <v>0.81</v>
      </c>
      <c r="V36" s="57"/>
      <c r="W36" s="85" t="s">
        <v>6</v>
      </c>
      <c r="X36" s="44">
        <v>5011.8</v>
      </c>
      <c r="Y36" s="44">
        <v>6637.6</v>
      </c>
      <c r="Z36" s="44">
        <v>65.2</v>
      </c>
      <c r="AA36" s="44">
        <v>85.9</v>
      </c>
      <c r="AB36" s="44">
        <v>5253.3</v>
      </c>
      <c r="AC36" s="44">
        <v>6951.1</v>
      </c>
      <c r="AD36" s="44">
        <v>113.3</v>
      </c>
      <c r="AE36" s="82">
        <v>16.5</v>
      </c>
      <c r="AF36" s="7"/>
      <c r="AG36" s="85" t="s">
        <v>29</v>
      </c>
      <c r="AH36" s="15">
        <v>2.125</v>
      </c>
      <c r="AI36" s="15">
        <v>3.1875</v>
      </c>
      <c r="AJ36" s="15">
        <v>3.375</v>
      </c>
      <c r="AK36" s="15">
        <v>7</v>
      </c>
      <c r="AL36" s="16">
        <v>0</v>
      </c>
      <c r="AM36" s="62"/>
      <c r="AN36" s="64" t="s">
        <v>40</v>
      </c>
      <c r="AO36" s="20">
        <v>8.9</v>
      </c>
      <c r="AP36" s="21">
        <v>7.39</v>
      </c>
      <c r="AQ36" s="7"/>
      <c r="AR36" s="31" t="s">
        <v>37</v>
      </c>
      <c r="AS36" s="52">
        <v>2.9000000000000001E-2</v>
      </c>
      <c r="AT36" s="32" t="s">
        <v>38</v>
      </c>
      <c r="AU36" s="53" t="s">
        <v>75</v>
      </c>
      <c r="AV36" s="1"/>
      <c r="AW36" s="117" t="s">
        <v>45</v>
      </c>
      <c r="AX36" s="112">
        <v>705160000</v>
      </c>
      <c r="AY36" s="112">
        <v>552088890</v>
      </c>
      <c r="AZ36" s="113">
        <v>182528000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83"/>
      <c r="B37" s="68" t="s">
        <v>44</v>
      </c>
      <c r="C37" s="73">
        <f t="shared" ref="C37:J37" si="37">C32</f>
        <v>378004000</v>
      </c>
      <c r="D37" s="74">
        <f t="shared" si="37"/>
        <v>3332300</v>
      </c>
      <c r="E37" s="74">
        <f t="shared" si="37"/>
        <v>8425060</v>
      </c>
      <c r="F37" s="75">
        <f t="shared" si="37"/>
        <v>13549500</v>
      </c>
      <c r="G37" s="73">
        <f t="shared" si="37"/>
        <v>496836000</v>
      </c>
      <c r="H37" s="74">
        <f t="shared" si="37"/>
        <v>4462270</v>
      </c>
      <c r="I37" s="74">
        <f t="shared" si="37"/>
        <v>12193100</v>
      </c>
      <c r="J37" s="75">
        <f t="shared" si="37"/>
        <v>19152600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179903900</v>
      </c>
      <c r="S37" s="57"/>
      <c r="T37" s="196"/>
      <c r="U37" s="199"/>
      <c r="V37" s="57"/>
      <c r="W37" s="87" t="s">
        <v>7</v>
      </c>
      <c r="X37" s="5">
        <f t="shared" ref="X37:AE37" si="38">X32</f>
        <v>5001.6000000000004</v>
      </c>
      <c r="Y37" s="5">
        <f t="shared" si="38"/>
        <v>6637.6</v>
      </c>
      <c r="Z37" s="5">
        <f t="shared" si="38"/>
        <v>65.2</v>
      </c>
      <c r="AA37" s="5">
        <f t="shared" si="38"/>
        <v>85.8</v>
      </c>
      <c r="AB37" s="5">
        <f t="shared" si="38"/>
        <v>5242.8</v>
      </c>
      <c r="AC37" s="5">
        <f t="shared" si="38"/>
        <v>6951.1</v>
      </c>
      <c r="AD37" s="5">
        <f t="shared" si="38"/>
        <v>113.3</v>
      </c>
      <c r="AE37" s="81">
        <f t="shared" si="38"/>
        <v>16.5</v>
      </c>
      <c r="AF37" s="7"/>
      <c r="AG37" s="87" t="s">
        <v>26</v>
      </c>
      <c r="AH37" s="6">
        <f>(AH36*10.74)</f>
        <v>22.822500000000002</v>
      </c>
      <c r="AI37" s="6">
        <f>(AI36*3.9)</f>
        <v>12.43125</v>
      </c>
      <c r="AJ37" s="6">
        <f>(AJ36*0.21)</f>
        <v>0.70874999999999999</v>
      </c>
      <c r="AK37" s="162">
        <f>AK36+AL36</f>
        <v>7</v>
      </c>
      <c r="AL37" s="163"/>
      <c r="AM37" s="10"/>
      <c r="AN37" s="22" t="s">
        <v>41</v>
      </c>
      <c r="AO37" s="23">
        <v>8.1999999999999993</v>
      </c>
      <c r="AP37" s="24">
        <v>7.69</v>
      </c>
      <c r="AQ37" s="7"/>
      <c r="AR37" s="33" t="s">
        <v>36</v>
      </c>
      <c r="AS37" s="12">
        <v>0.73599999999999999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704319000</v>
      </c>
      <c r="AY37" s="111">
        <f t="shared" si="39"/>
        <v>552088890</v>
      </c>
      <c r="AZ37" s="114">
        <f t="shared" si="39"/>
        <v>182528000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84"/>
      <c r="B38" s="66" t="s">
        <v>3</v>
      </c>
      <c r="C38" s="76">
        <f t="shared" ref="C38:J38" si="40">C36-C37</f>
        <v>768000</v>
      </c>
      <c r="D38" s="76">
        <f t="shared" si="40"/>
        <v>9000</v>
      </c>
      <c r="E38" s="76">
        <f t="shared" si="40"/>
        <v>0</v>
      </c>
      <c r="F38" s="77">
        <f t="shared" si="40"/>
        <v>8000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877500</v>
      </c>
      <c r="S38" s="58"/>
      <c r="T38" s="197"/>
      <c r="U38" s="200"/>
      <c r="V38" s="58"/>
      <c r="W38" s="45" t="s">
        <v>3</v>
      </c>
      <c r="X38" s="46">
        <f t="shared" ref="X38:AE38" si="41">X36-X37</f>
        <v>10.199999999999818</v>
      </c>
      <c r="Y38" s="46">
        <f t="shared" si="41"/>
        <v>0</v>
      </c>
      <c r="Z38" s="46">
        <f t="shared" si="41"/>
        <v>0</v>
      </c>
      <c r="AA38" s="46">
        <f t="shared" si="41"/>
        <v>0.10000000000000853</v>
      </c>
      <c r="AB38" s="46">
        <f t="shared" si="41"/>
        <v>10.5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3.5631650929256597</v>
      </c>
      <c r="AI38" s="86">
        <f>(AI37)/((K36/1000000)*8.34)</f>
        <v>1.9408301483812951</v>
      </c>
      <c r="AJ38" s="86">
        <f>(AJ37)/((K36/1000000)*8.34)</f>
        <v>0.11065366456834531</v>
      </c>
      <c r="AK38" s="164">
        <f>(AK37)/((K36/1000000)*8.34)</f>
        <v>1.0928756994404476</v>
      </c>
      <c r="AL38" s="165"/>
      <c r="AM38" s="10"/>
      <c r="AN38" s="1"/>
      <c r="AO38" s="1"/>
      <c r="AP38" s="1"/>
      <c r="AQ38" s="7"/>
      <c r="AR38" s="89" t="s">
        <v>55</v>
      </c>
      <c r="AS38" s="79">
        <v>1.95</v>
      </c>
      <c r="AT38" s="90" t="s">
        <v>54</v>
      </c>
      <c r="AU38" s="35">
        <v>2.1999999999999999E-2</v>
      </c>
      <c r="AV38" s="1"/>
      <c r="AW38" s="110" t="s">
        <v>3</v>
      </c>
      <c r="AX38" s="115">
        <f>AX36-AX37</f>
        <v>841000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82">
        <v>10</v>
      </c>
      <c r="B40" s="67" t="s">
        <v>45</v>
      </c>
      <c r="C40" s="72">
        <v>378772000</v>
      </c>
      <c r="D40" s="37">
        <v>3341300</v>
      </c>
      <c r="E40" s="37">
        <v>8425060</v>
      </c>
      <c r="F40" s="39">
        <v>13557500</v>
      </c>
      <c r="G40" s="72">
        <v>497613000</v>
      </c>
      <c r="H40" s="37">
        <v>4462270</v>
      </c>
      <c r="I40" s="37">
        <v>12193100</v>
      </c>
      <c r="J40" s="39">
        <v>19168600</v>
      </c>
      <c r="K40" s="185">
        <f>C42+G42</f>
        <v>777000</v>
      </c>
      <c r="L40" s="186"/>
      <c r="M40" s="191">
        <f>D42+E42+F42+H42+I42+J42</f>
        <v>16000</v>
      </c>
      <c r="N40" s="186"/>
      <c r="O40" s="192">
        <f>M40+K40</f>
        <v>793000</v>
      </c>
      <c r="P40" s="192"/>
      <c r="Q40" s="42" t="s">
        <v>6</v>
      </c>
      <c r="R40" s="39">
        <v>181589200</v>
      </c>
      <c r="S40" s="57"/>
      <c r="T40" s="195">
        <v>0.02</v>
      </c>
      <c r="U40" s="198">
        <v>0.84</v>
      </c>
      <c r="V40" s="57"/>
      <c r="W40" s="85" t="s">
        <v>6</v>
      </c>
      <c r="X40" s="44">
        <v>5011.8</v>
      </c>
      <c r="Y40" s="44">
        <v>6647.9</v>
      </c>
      <c r="Z40" s="44">
        <v>65.2</v>
      </c>
      <c r="AA40" s="44">
        <v>85.9</v>
      </c>
      <c r="AB40" s="44">
        <v>5253.3</v>
      </c>
      <c r="AC40" s="44">
        <v>6961.6</v>
      </c>
      <c r="AD40" s="44">
        <v>113.3</v>
      </c>
      <c r="AE40" s="82">
        <v>16.5</v>
      </c>
      <c r="AF40" s="7"/>
      <c r="AG40" s="85" t="s">
        <v>29</v>
      </c>
      <c r="AH40" s="15">
        <v>2.875</v>
      </c>
      <c r="AI40" s="15">
        <v>2.625</v>
      </c>
      <c r="AJ40" s="15">
        <v>2.125</v>
      </c>
      <c r="AK40" s="15">
        <v>7</v>
      </c>
      <c r="AL40" s="16">
        <v>0</v>
      </c>
      <c r="AM40" s="62"/>
      <c r="AN40" s="64" t="s">
        <v>40</v>
      </c>
      <c r="AO40" s="20">
        <v>10.3</v>
      </c>
      <c r="AP40" s="21">
        <v>7.41</v>
      </c>
      <c r="AQ40" s="7"/>
      <c r="AR40" s="31" t="s">
        <v>37</v>
      </c>
      <c r="AS40" s="52" t="s">
        <v>75</v>
      </c>
      <c r="AT40" s="32" t="s">
        <v>38</v>
      </c>
      <c r="AU40" s="53">
        <v>3.5000000000000003E-2</v>
      </c>
      <c r="AV40" s="1"/>
      <c r="AW40" s="117" t="s">
        <v>45</v>
      </c>
      <c r="AX40" s="112">
        <v>705160000</v>
      </c>
      <c r="AY40" s="112">
        <v>552923300</v>
      </c>
      <c r="AZ40" s="113">
        <v>182528000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83"/>
      <c r="B41" s="68" t="s">
        <v>44</v>
      </c>
      <c r="C41" s="73">
        <f t="shared" ref="C41:J41" si="42">C36</f>
        <v>378772000</v>
      </c>
      <c r="D41" s="74">
        <f t="shared" si="42"/>
        <v>3341300</v>
      </c>
      <c r="E41" s="74">
        <f t="shared" si="42"/>
        <v>8425060</v>
      </c>
      <c r="F41" s="75">
        <f t="shared" si="42"/>
        <v>13557500</v>
      </c>
      <c r="G41" s="73">
        <f t="shared" si="42"/>
        <v>496836000</v>
      </c>
      <c r="H41" s="74">
        <f t="shared" si="42"/>
        <v>4462270</v>
      </c>
      <c r="I41" s="74">
        <f t="shared" si="42"/>
        <v>12193100</v>
      </c>
      <c r="J41" s="75">
        <f t="shared" si="42"/>
        <v>19152600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180781400</v>
      </c>
      <c r="S41" s="57"/>
      <c r="T41" s="196"/>
      <c r="U41" s="199"/>
      <c r="V41" s="57"/>
      <c r="W41" s="87" t="s">
        <v>7</v>
      </c>
      <c r="X41" s="5">
        <f t="shared" ref="X41:AE41" si="43">X36</f>
        <v>5011.8</v>
      </c>
      <c r="Y41" s="5">
        <f t="shared" si="43"/>
        <v>6637.6</v>
      </c>
      <c r="Z41" s="5">
        <f t="shared" si="43"/>
        <v>65.2</v>
      </c>
      <c r="AA41" s="5">
        <f t="shared" si="43"/>
        <v>85.9</v>
      </c>
      <c r="AB41" s="5">
        <f t="shared" si="43"/>
        <v>5253.3</v>
      </c>
      <c r="AC41" s="5">
        <f t="shared" si="43"/>
        <v>6951.1</v>
      </c>
      <c r="AD41" s="5">
        <f t="shared" si="43"/>
        <v>113.3</v>
      </c>
      <c r="AE41" s="81">
        <f t="shared" si="43"/>
        <v>16.5</v>
      </c>
      <c r="AF41" s="7"/>
      <c r="AG41" s="87" t="s">
        <v>26</v>
      </c>
      <c r="AH41" s="6">
        <f>(AH40*10.74)</f>
        <v>30.877500000000001</v>
      </c>
      <c r="AI41" s="6">
        <f>(AI40*3.9)</f>
        <v>10.237499999999999</v>
      </c>
      <c r="AJ41" s="6">
        <f>(AJ40*0.21)</f>
        <v>0.44624999999999998</v>
      </c>
      <c r="AK41" s="162">
        <f>AK40+AL40</f>
        <v>7</v>
      </c>
      <c r="AL41" s="163"/>
      <c r="AM41" s="10"/>
      <c r="AN41" s="22" t="s">
        <v>41</v>
      </c>
      <c r="AO41" s="23">
        <v>7.7</v>
      </c>
      <c r="AP41" s="24">
        <v>7.74</v>
      </c>
      <c r="AQ41" s="7"/>
      <c r="AR41" s="33" t="s">
        <v>36</v>
      </c>
      <c r="AS41" s="12" t="s">
        <v>75</v>
      </c>
      <c r="AT41" s="2" t="s">
        <v>39</v>
      </c>
      <c r="AU41" s="36">
        <v>1.25</v>
      </c>
      <c r="AV41" s="1"/>
      <c r="AW41" s="118" t="s">
        <v>71</v>
      </c>
      <c r="AX41" s="111">
        <f t="shared" ref="AX41:AZ41" si="44">AX36</f>
        <v>705160000</v>
      </c>
      <c r="AY41" s="111">
        <f t="shared" si="44"/>
        <v>552088890</v>
      </c>
      <c r="AZ41" s="114">
        <f t="shared" si="44"/>
        <v>182528000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84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777000</v>
      </c>
      <c r="H42" s="76">
        <f t="shared" si="45"/>
        <v>0</v>
      </c>
      <c r="I42" s="76">
        <f t="shared" si="45"/>
        <v>0</v>
      </c>
      <c r="J42" s="77">
        <f t="shared" si="45"/>
        <v>16000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807800</v>
      </c>
      <c r="S42" s="58"/>
      <c r="T42" s="197"/>
      <c r="U42" s="200"/>
      <c r="V42" s="58"/>
      <c r="W42" s="45" t="s">
        <v>3</v>
      </c>
      <c r="X42" s="46">
        <f t="shared" ref="X42:AE42" si="46">X40-X41</f>
        <v>0</v>
      </c>
      <c r="Y42" s="46">
        <f t="shared" si="46"/>
        <v>10.299999999999272</v>
      </c>
      <c r="Z42" s="46">
        <f t="shared" si="46"/>
        <v>0</v>
      </c>
      <c r="AA42" s="46">
        <f t="shared" si="46"/>
        <v>0</v>
      </c>
      <c r="AB42" s="46">
        <f t="shared" si="46"/>
        <v>0</v>
      </c>
      <c r="AC42" s="46">
        <f t="shared" si="46"/>
        <v>10.5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>
        <f>(AH41)/((K40/1000000)*8.34)</f>
        <v>4.7649139375758081</v>
      </c>
      <c r="AI42" s="86">
        <f>(AI41)/((K40/1000000)*8.34)</f>
        <v>1.5798172272992415</v>
      </c>
      <c r="AJ42" s="86">
        <f>(AJ41)/((K40/1000000)*8.34)</f>
        <v>6.8863827856633614E-2</v>
      </c>
      <c r="AK42" s="164">
        <f>(AK41)/((K40/1000000)*8.34)</f>
        <v>1.0802169075550372</v>
      </c>
      <c r="AL42" s="165"/>
      <c r="AM42" s="10"/>
      <c r="AN42" s="1"/>
      <c r="AO42" s="1"/>
      <c r="AP42" s="1"/>
      <c r="AQ42" s="7"/>
      <c r="AR42" s="89" t="s">
        <v>55</v>
      </c>
      <c r="AS42" s="79">
        <v>4.95</v>
      </c>
      <c r="AT42" s="90" t="s">
        <v>54</v>
      </c>
      <c r="AU42" s="35">
        <v>2.4E-2</v>
      </c>
      <c r="AV42" s="1"/>
      <c r="AW42" s="110" t="s">
        <v>3</v>
      </c>
      <c r="AX42" s="115">
        <f>AX40-AX41</f>
        <v>0</v>
      </c>
      <c r="AY42" s="115">
        <f>AY40-AY41</f>
        <v>834410</v>
      </c>
      <c r="AZ42" s="116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82">
        <v>11</v>
      </c>
      <c r="B44" s="67" t="s">
        <v>45</v>
      </c>
      <c r="C44" s="72">
        <v>378833000</v>
      </c>
      <c r="D44" s="37">
        <v>3349300</v>
      </c>
      <c r="E44" s="37">
        <v>8457070</v>
      </c>
      <c r="F44" s="39">
        <v>13592500</v>
      </c>
      <c r="G44" s="72">
        <v>498446000</v>
      </c>
      <c r="H44" s="37">
        <v>4471270</v>
      </c>
      <c r="I44" s="37">
        <v>12225100</v>
      </c>
      <c r="J44" s="39">
        <v>19199600</v>
      </c>
      <c r="K44" s="185">
        <f>C46+G46</f>
        <v>894000</v>
      </c>
      <c r="L44" s="186"/>
      <c r="M44" s="191">
        <f>D46+E46+F46+H46+I46+J46</f>
        <v>147010</v>
      </c>
      <c r="N44" s="186"/>
      <c r="O44" s="192">
        <f>M44+K44</f>
        <v>1041010</v>
      </c>
      <c r="P44" s="192"/>
      <c r="Q44" s="42" t="s">
        <v>6</v>
      </c>
      <c r="R44" s="39">
        <v>182302300</v>
      </c>
      <c r="S44" s="57"/>
      <c r="T44" s="195">
        <v>0.18</v>
      </c>
      <c r="U44" s="198">
        <v>0.82</v>
      </c>
      <c r="V44" s="57"/>
      <c r="W44" s="85" t="s">
        <v>6</v>
      </c>
      <c r="X44" s="44">
        <v>5012.7</v>
      </c>
      <c r="Y44" s="44">
        <v>6658.9</v>
      </c>
      <c r="Z44" s="44">
        <v>65.2</v>
      </c>
      <c r="AA44" s="44">
        <v>86.2</v>
      </c>
      <c r="AB44" s="44">
        <v>5254.8</v>
      </c>
      <c r="AC44" s="44">
        <v>6973.4</v>
      </c>
      <c r="AD44" s="44">
        <v>113.3</v>
      </c>
      <c r="AE44" s="82">
        <v>16.600000000000001</v>
      </c>
      <c r="AF44" s="7"/>
      <c r="AG44" s="85" t="s">
        <v>29</v>
      </c>
      <c r="AH44" s="15">
        <v>2.875</v>
      </c>
      <c r="AI44" s="15">
        <v>3.1875</v>
      </c>
      <c r="AJ44" s="15">
        <v>3.125</v>
      </c>
      <c r="AK44" s="15">
        <v>9</v>
      </c>
      <c r="AL44" s="16">
        <v>0</v>
      </c>
      <c r="AM44" s="62"/>
      <c r="AN44" s="64" t="s">
        <v>40</v>
      </c>
      <c r="AO44" s="20">
        <v>9.8000000000000007</v>
      </c>
      <c r="AP44" s="21">
        <v>7.36</v>
      </c>
      <c r="AQ44" s="7"/>
      <c r="AR44" s="31" t="s">
        <v>37</v>
      </c>
      <c r="AS44" s="52" t="s">
        <v>75</v>
      </c>
      <c r="AT44" s="32" t="s">
        <v>38</v>
      </c>
      <c r="AU44" s="53">
        <v>3.5999999999999997E-2</v>
      </c>
      <c r="AV44" s="1"/>
      <c r="AW44" s="117" t="s">
        <v>45</v>
      </c>
      <c r="AX44" s="112">
        <v>705275000</v>
      </c>
      <c r="AY44" s="112">
        <v>553846700</v>
      </c>
      <c r="AZ44" s="113">
        <v>182598000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83"/>
      <c r="B45" s="68" t="s">
        <v>44</v>
      </c>
      <c r="C45" s="73">
        <f t="shared" ref="C45:J45" si="47">C40</f>
        <v>378772000</v>
      </c>
      <c r="D45" s="74">
        <f t="shared" si="47"/>
        <v>3341300</v>
      </c>
      <c r="E45" s="74">
        <f t="shared" si="47"/>
        <v>8425060</v>
      </c>
      <c r="F45" s="75">
        <f t="shared" si="47"/>
        <v>13557500</v>
      </c>
      <c r="G45" s="73">
        <f t="shared" si="47"/>
        <v>497613000</v>
      </c>
      <c r="H45" s="74">
        <f t="shared" si="47"/>
        <v>4462270</v>
      </c>
      <c r="I45" s="74">
        <f t="shared" si="47"/>
        <v>12193100</v>
      </c>
      <c r="J45" s="75">
        <f t="shared" si="47"/>
        <v>19168600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181589200</v>
      </c>
      <c r="S45" s="57"/>
      <c r="T45" s="196"/>
      <c r="U45" s="199"/>
      <c r="V45" s="57"/>
      <c r="W45" s="87" t="s">
        <v>7</v>
      </c>
      <c r="X45" s="5">
        <f t="shared" ref="X45:AE45" si="48">X40</f>
        <v>5011.8</v>
      </c>
      <c r="Y45" s="5">
        <f t="shared" si="48"/>
        <v>6647.9</v>
      </c>
      <c r="Z45" s="5">
        <f t="shared" si="48"/>
        <v>65.2</v>
      </c>
      <c r="AA45" s="5">
        <f t="shared" si="48"/>
        <v>85.9</v>
      </c>
      <c r="AB45" s="5">
        <f t="shared" si="48"/>
        <v>5253.3</v>
      </c>
      <c r="AC45" s="5">
        <f t="shared" si="48"/>
        <v>6961.6</v>
      </c>
      <c r="AD45" s="5">
        <f t="shared" si="48"/>
        <v>113.3</v>
      </c>
      <c r="AE45" s="81">
        <f t="shared" si="48"/>
        <v>16.5</v>
      </c>
      <c r="AF45" s="7"/>
      <c r="AG45" s="87" t="s">
        <v>26</v>
      </c>
      <c r="AH45" s="6">
        <f>(AH44*10.74)</f>
        <v>30.877500000000001</v>
      </c>
      <c r="AI45" s="6">
        <f>(AI44*3.9)</f>
        <v>12.43125</v>
      </c>
      <c r="AJ45" s="6">
        <f>(AJ44*0.21)</f>
        <v>0.65625</v>
      </c>
      <c r="AK45" s="162">
        <f>AK44+AL44</f>
        <v>9</v>
      </c>
      <c r="AL45" s="163"/>
      <c r="AM45" s="10"/>
      <c r="AN45" s="22" t="s">
        <v>41</v>
      </c>
      <c r="AO45" s="23">
        <v>7.8</v>
      </c>
      <c r="AP45" s="24">
        <v>7.69</v>
      </c>
      <c r="AQ45" s="7"/>
      <c r="AR45" s="33" t="s">
        <v>36</v>
      </c>
      <c r="AS45" s="12" t="s">
        <v>75</v>
      </c>
      <c r="AT45" s="2" t="s">
        <v>39</v>
      </c>
      <c r="AU45" s="36">
        <v>0.97</v>
      </c>
      <c r="AV45" s="1"/>
      <c r="AW45" s="118" t="s">
        <v>71</v>
      </c>
      <c r="AX45" s="111">
        <f t="shared" ref="AX45:AZ45" si="49">AX40</f>
        <v>705160000</v>
      </c>
      <c r="AY45" s="111">
        <f t="shared" si="49"/>
        <v>552923300</v>
      </c>
      <c r="AZ45" s="114">
        <f t="shared" si="49"/>
        <v>182528000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84"/>
      <c r="B46" s="66" t="s">
        <v>3</v>
      </c>
      <c r="C46" s="76">
        <f t="shared" ref="C46:J46" si="50">C44-C45</f>
        <v>61000</v>
      </c>
      <c r="D46" s="76">
        <f t="shared" si="50"/>
        <v>8000</v>
      </c>
      <c r="E46" s="76">
        <f t="shared" si="50"/>
        <v>32010</v>
      </c>
      <c r="F46" s="77">
        <f t="shared" si="50"/>
        <v>35000</v>
      </c>
      <c r="G46" s="76">
        <f t="shared" si="50"/>
        <v>833000</v>
      </c>
      <c r="H46" s="76">
        <f t="shared" si="50"/>
        <v>9000</v>
      </c>
      <c r="I46" s="76">
        <f t="shared" si="50"/>
        <v>32000</v>
      </c>
      <c r="J46" s="77">
        <f t="shared" si="50"/>
        <v>31000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713100</v>
      </c>
      <c r="S46" s="58"/>
      <c r="T46" s="197"/>
      <c r="U46" s="200"/>
      <c r="V46" s="58"/>
      <c r="W46" s="45" t="s">
        <v>3</v>
      </c>
      <c r="X46" s="46">
        <f>X44-X45</f>
        <v>0.8999999999996362</v>
      </c>
      <c r="Y46" s="46">
        <f t="shared" ref="Y46:AE46" si="51">Y44-Y45</f>
        <v>11</v>
      </c>
      <c r="Z46" s="46">
        <f t="shared" si="51"/>
        <v>0</v>
      </c>
      <c r="AA46" s="46">
        <f t="shared" si="51"/>
        <v>0.29999999999999716</v>
      </c>
      <c r="AB46" s="46">
        <f t="shared" si="51"/>
        <v>1.5</v>
      </c>
      <c r="AC46" s="46">
        <f t="shared" si="51"/>
        <v>11.799999999999272</v>
      </c>
      <c r="AD46" s="46">
        <f t="shared" si="51"/>
        <v>0</v>
      </c>
      <c r="AE46" s="83">
        <f t="shared" si="51"/>
        <v>0.10000000000000142</v>
      </c>
      <c r="AF46" s="7"/>
      <c r="AG46" s="88" t="s">
        <v>28</v>
      </c>
      <c r="AH46" s="86">
        <f>(AH45)/((K44/1000000)*8.34)</f>
        <v>4.1413178182286385</v>
      </c>
      <c r="AI46" s="86">
        <f>(AI45)/((K44/1000000)*8.34)</f>
        <v>1.667290328810777</v>
      </c>
      <c r="AJ46" s="86">
        <f>(AJ45)/((K44/1000000)*8.34)</f>
        <v>8.8016834854264245E-2</v>
      </c>
      <c r="AK46" s="164">
        <f>(AK45)/((K44/1000000)*8.34)</f>
        <v>1.2070880208584809</v>
      </c>
      <c r="AL46" s="165"/>
      <c r="AM46" s="10"/>
      <c r="AN46" s="1"/>
      <c r="AO46" s="1"/>
      <c r="AP46" s="1"/>
      <c r="AQ46" s="7"/>
      <c r="AR46" s="89" t="s">
        <v>55</v>
      </c>
      <c r="AS46" s="79">
        <v>3.09</v>
      </c>
      <c r="AT46" s="90" t="s">
        <v>54</v>
      </c>
      <c r="AU46" s="35">
        <v>2.5000000000000001E-2</v>
      </c>
      <c r="AV46" s="1"/>
      <c r="AW46" s="110" t="s">
        <v>3</v>
      </c>
      <c r="AX46" s="115">
        <f>AX44-AX45</f>
        <v>115000</v>
      </c>
      <c r="AY46" s="115">
        <f>AY44-AY45</f>
        <v>923400</v>
      </c>
      <c r="AZ46" s="116">
        <f>AZ44-AZ45</f>
        <v>70000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82">
        <v>12</v>
      </c>
      <c r="B48" s="67" t="s">
        <v>45</v>
      </c>
      <c r="C48" s="72">
        <v>378833000</v>
      </c>
      <c r="D48" s="37">
        <v>3349300</v>
      </c>
      <c r="E48" s="37">
        <v>8457070</v>
      </c>
      <c r="F48" s="39">
        <v>13592500</v>
      </c>
      <c r="G48" s="72">
        <v>499082000</v>
      </c>
      <c r="H48" s="37">
        <v>4479270</v>
      </c>
      <c r="I48" s="37">
        <v>12257100</v>
      </c>
      <c r="J48" s="39">
        <v>19228600</v>
      </c>
      <c r="K48" s="185">
        <f>C50+G50</f>
        <v>636000</v>
      </c>
      <c r="L48" s="186"/>
      <c r="M48" s="191">
        <f>D50+E50+F50+H50+I50+J50</f>
        <v>69000</v>
      </c>
      <c r="N48" s="186"/>
      <c r="O48" s="203">
        <f>M48+K48</f>
        <v>705000</v>
      </c>
      <c r="P48" s="204"/>
      <c r="Q48" s="42" t="s">
        <v>6</v>
      </c>
      <c r="R48" s="39">
        <v>183122700</v>
      </c>
      <c r="S48" s="57"/>
      <c r="T48" s="195">
        <v>0</v>
      </c>
      <c r="U48" s="198">
        <v>0.79</v>
      </c>
      <c r="V48" s="57"/>
      <c r="W48" s="85" t="s">
        <v>6</v>
      </c>
      <c r="X48" s="44">
        <v>5012.7</v>
      </c>
      <c r="Y48" s="44">
        <v>6667.4</v>
      </c>
      <c r="Z48" s="44">
        <v>65.2</v>
      </c>
      <c r="AA48" s="44">
        <v>86.3</v>
      </c>
      <c r="AB48" s="44">
        <v>5254.8</v>
      </c>
      <c r="AC48" s="44">
        <v>6982.4</v>
      </c>
      <c r="AD48" s="44">
        <v>113.9</v>
      </c>
      <c r="AE48" s="82">
        <v>16.600000000000001</v>
      </c>
      <c r="AF48" s="7"/>
      <c r="AG48" s="85" t="s">
        <v>29</v>
      </c>
      <c r="AH48" s="15">
        <v>2</v>
      </c>
      <c r="AI48" s="15">
        <v>2</v>
      </c>
      <c r="AJ48" s="15">
        <v>2.125</v>
      </c>
      <c r="AK48" s="15">
        <v>0</v>
      </c>
      <c r="AL48" s="16">
        <v>6</v>
      </c>
      <c r="AM48" s="62"/>
      <c r="AN48" s="64" t="s">
        <v>40</v>
      </c>
      <c r="AO48" s="20">
        <v>9.3000000000000007</v>
      </c>
      <c r="AP48" s="21">
        <v>7.35</v>
      </c>
      <c r="AQ48" s="7"/>
      <c r="AR48" s="31" t="s">
        <v>37</v>
      </c>
      <c r="AS48" s="52" t="s">
        <v>75</v>
      </c>
      <c r="AT48" s="32" t="s">
        <v>38</v>
      </c>
      <c r="AU48" s="53">
        <v>3.3000000000000002E-2</v>
      </c>
      <c r="AV48" s="1"/>
      <c r="AW48" s="117" t="s">
        <v>45</v>
      </c>
      <c r="AX48" s="112">
        <v>705275000</v>
      </c>
      <c r="AY48" s="112">
        <v>554560200</v>
      </c>
      <c r="AZ48" s="113">
        <v>182634000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201"/>
      <c r="B49" s="68" t="s">
        <v>44</v>
      </c>
      <c r="C49" s="73">
        <f t="shared" ref="C49:J49" si="52">C44</f>
        <v>378833000</v>
      </c>
      <c r="D49" s="74">
        <f t="shared" si="52"/>
        <v>3349300</v>
      </c>
      <c r="E49" s="74">
        <f t="shared" si="52"/>
        <v>8457070</v>
      </c>
      <c r="F49" s="75">
        <f t="shared" si="52"/>
        <v>13592500</v>
      </c>
      <c r="G49" s="73">
        <f t="shared" si="52"/>
        <v>498446000</v>
      </c>
      <c r="H49" s="74">
        <f t="shared" si="52"/>
        <v>4471270</v>
      </c>
      <c r="I49" s="74">
        <f t="shared" si="52"/>
        <v>12225100</v>
      </c>
      <c r="J49" s="75">
        <f t="shared" si="52"/>
        <v>19199600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182302300</v>
      </c>
      <c r="S49" s="57"/>
      <c r="T49" s="196"/>
      <c r="U49" s="199"/>
      <c r="V49" s="57"/>
      <c r="W49" s="87" t="s">
        <v>7</v>
      </c>
      <c r="X49" s="5">
        <f t="shared" ref="X49:AE49" si="53">X44</f>
        <v>5012.7</v>
      </c>
      <c r="Y49" s="5">
        <f t="shared" si="53"/>
        <v>6658.9</v>
      </c>
      <c r="Z49" s="5">
        <f t="shared" si="53"/>
        <v>65.2</v>
      </c>
      <c r="AA49" s="5">
        <f t="shared" si="53"/>
        <v>86.2</v>
      </c>
      <c r="AB49" s="5">
        <f t="shared" si="53"/>
        <v>5254.8</v>
      </c>
      <c r="AC49" s="5">
        <f t="shared" si="53"/>
        <v>6973.4</v>
      </c>
      <c r="AD49" s="5">
        <f t="shared" si="53"/>
        <v>113.3</v>
      </c>
      <c r="AE49" s="81">
        <f t="shared" si="53"/>
        <v>16.600000000000001</v>
      </c>
      <c r="AF49" s="7"/>
      <c r="AG49" s="87" t="s">
        <v>26</v>
      </c>
      <c r="AH49" s="6">
        <f>(AH48*10.74)</f>
        <v>21.48</v>
      </c>
      <c r="AI49" s="6">
        <f>(AI48*3.9)</f>
        <v>7.8</v>
      </c>
      <c r="AJ49" s="6">
        <f>(AJ48*0.21)</f>
        <v>0.44624999999999998</v>
      </c>
      <c r="AK49" s="166">
        <f>AK48+AL48</f>
        <v>6</v>
      </c>
      <c r="AL49" s="167"/>
      <c r="AM49" s="10"/>
      <c r="AN49" s="22" t="s">
        <v>41</v>
      </c>
      <c r="AO49" s="23">
        <v>7.8</v>
      </c>
      <c r="AP49" s="24">
        <v>7.64</v>
      </c>
      <c r="AQ49" s="7"/>
      <c r="AR49" s="33" t="s">
        <v>36</v>
      </c>
      <c r="AS49" s="12" t="s">
        <v>75</v>
      </c>
      <c r="AT49" s="2" t="s">
        <v>39</v>
      </c>
      <c r="AU49" s="36">
        <v>0.95</v>
      </c>
      <c r="AV49" s="1"/>
      <c r="AW49" s="118" t="s">
        <v>71</v>
      </c>
      <c r="AX49" s="111">
        <f t="shared" ref="AX49:AZ49" si="54">AX44</f>
        <v>705275000</v>
      </c>
      <c r="AY49" s="111">
        <f t="shared" si="54"/>
        <v>553846700</v>
      </c>
      <c r="AZ49" s="114">
        <f t="shared" si="54"/>
        <v>182598000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202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636000</v>
      </c>
      <c r="H50" s="76">
        <f t="shared" si="55"/>
        <v>8000</v>
      </c>
      <c r="I50" s="76">
        <f t="shared" si="55"/>
        <v>32000</v>
      </c>
      <c r="J50" s="77">
        <f t="shared" si="55"/>
        <v>29000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820400</v>
      </c>
      <c r="S50" s="58"/>
      <c r="T50" s="197"/>
      <c r="U50" s="200"/>
      <c r="V50" s="58"/>
      <c r="W50" s="45" t="s">
        <v>3</v>
      </c>
      <c r="X50" s="46">
        <f>X48-X49</f>
        <v>0</v>
      </c>
      <c r="Y50" s="46">
        <f t="shared" ref="Y50:AE50" si="56">Y48-Y49</f>
        <v>8.5</v>
      </c>
      <c r="Z50" s="46">
        <f t="shared" si="56"/>
        <v>0</v>
      </c>
      <c r="AA50" s="46">
        <f t="shared" si="56"/>
        <v>9.9999999999994316E-2</v>
      </c>
      <c r="AB50" s="46">
        <f t="shared" si="56"/>
        <v>0</v>
      </c>
      <c r="AC50" s="46">
        <f t="shared" si="56"/>
        <v>9</v>
      </c>
      <c r="AD50" s="46">
        <f t="shared" si="56"/>
        <v>0.60000000000000853</v>
      </c>
      <c r="AE50" s="83">
        <f t="shared" si="56"/>
        <v>0</v>
      </c>
      <c r="AF50" s="7"/>
      <c r="AG50" s="88" t="s">
        <v>28</v>
      </c>
      <c r="AH50" s="86">
        <f>(AH49)/((K48/1000000)*8.34)</f>
        <v>4.0495905162662327</v>
      </c>
      <c r="AI50" s="86">
        <f>(AI49)/((K48/1000000)*8.34)</f>
        <v>1.4705216958508665</v>
      </c>
      <c r="AJ50" s="86">
        <f>(AJ49)/((K48/1000000)*8.34)</f>
        <v>8.41308085606986E-2</v>
      </c>
      <c r="AK50" s="168">
        <f>(AK49)/((K48/1000000)*8.34)</f>
        <v>1.1311705352698973</v>
      </c>
      <c r="AL50" s="169"/>
      <c r="AM50" s="10"/>
      <c r="AN50" s="1"/>
      <c r="AO50" s="1"/>
      <c r="AP50" s="1"/>
      <c r="AQ50" s="7"/>
      <c r="AR50" s="89" t="s">
        <v>55</v>
      </c>
      <c r="AS50" s="79">
        <v>3.08</v>
      </c>
      <c r="AT50" s="90" t="s">
        <v>54</v>
      </c>
      <c r="AU50" s="35">
        <v>2.1999999999999999E-2</v>
      </c>
      <c r="AV50" s="1"/>
      <c r="AW50" s="110" t="s">
        <v>3</v>
      </c>
      <c r="AX50" s="115">
        <f>AX48-AX49</f>
        <v>0</v>
      </c>
      <c r="AY50" s="115">
        <f>AY48-AY49</f>
        <v>713500</v>
      </c>
      <c r="AZ50" s="116">
        <f>AZ48-AZ49</f>
        <v>36000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82">
        <v>13</v>
      </c>
      <c r="B52" s="67" t="s">
        <v>45</v>
      </c>
      <c r="C52" s="72">
        <v>378833000</v>
      </c>
      <c r="D52" s="37">
        <v>3349300</v>
      </c>
      <c r="E52" s="37">
        <v>8457070</v>
      </c>
      <c r="F52" s="39">
        <v>13592500</v>
      </c>
      <c r="G52" s="72">
        <v>499867000</v>
      </c>
      <c r="H52" s="37">
        <v>4488270</v>
      </c>
      <c r="I52" s="37">
        <v>12257100</v>
      </c>
      <c r="J52" s="39">
        <v>19236600</v>
      </c>
      <c r="K52" s="185">
        <f>C54+G54</f>
        <v>785000</v>
      </c>
      <c r="L52" s="186"/>
      <c r="M52" s="191">
        <f>D54+E54+F54+H54+I54+J54</f>
        <v>17000</v>
      </c>
      <c r="N52" s="186"/>
      <c r="O52" s="203">
        <f>M52+K52</f>
        <v>802000</v>
      </c>
      <c r="P52" s="204"/>
      <c r="Q52" s="42" t="s">
        <v>6</v>
      </c>
      <c r="R52" s="39">
        <v>183974300</v>
      </c>
      <c r="S52" s="57"/>
      <c r="T52" s="195">
        <v>0</v>
      </c>
      <c r="U52" s="198">
        <v>0.81</v>
      </c>
      <c r="V52" s="57"/>
      <c r="W52" s="85" t="s">
        <v>6</v>
      </c>
      <c r="X52" s="44">
        <v>5012.7</v>
      </c>
      <c r="Y52" s="44">
        <v>6677.8</v>
      </c>
      <c r="Z52" s="44">
        <v>65.2</v>
      </c>
      <c r="AA52" s="44">
        <v>86.5</v>
      </c>
      <c r="AB52" s="44">
        <v>5254.8</v>
      </c>
      <c r="AC52" s="44">
        <v>6993</v>
      </c>
      <c r="AD52" s="44">
        <v>113.9</v>
      </c>
      <c r="AE52" s="82">
        <v>16.600000000000001</v>
      </c>
      <c r="AF52" s="7"/>
      <c r="AG52" s="85" t="s">
        <v>29</v>
      </c>
      <c r="AH52" s="15">
        <v>1.75</v>
      </c>
      <c r="AI52" s="15">
        <v>3.25</v>
      </c>
      <c r="AJ52" s="15">
        <v>2.375</v>
      </c>
      <c r="AK52" s="15">
        <v>0</v>
      </c>
      <c r="AL52" s="16">
        <v>8</v>
      </c>
      <c r="AM52" s="62"/>
      <c r="AN52" s="64" t="s">
        <v>40</v>
      </c>
      <c r="AO52" s="20">
        <v>12.8</v>
      </c>
      <c r="AP52" s="21">
        <v>7.36</v>
      </c>
      <c r="AQ52" s="7"/>
      <c r="AR52" s="31" t="s">
        <v>37</v>
      </c>
      <c r="AS52" s="52" t="s">
        <v>75</v>
      </c>
      <c r="AT52" s="32" t="s">
        <v>38</v>
      </c>
      <c r="AU52" s="53">
        <v>3.5000000000000003E-2</v>
      </c>
      <c r="AV52" s="1"/>
      <c r="AW52" s="117" t="s">
        <v>45</v>
      </c>
      <c r="AX52" s="112">
        <v>705275000</v>
      </c>
      <c r="AY52" s="112">
        <v>555404600</v>
      </c>
      <c r="AZ52" s="113">
        <v>182634000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201"/>
      <c r="B53" s="68" t="s">
        <v>44</v>
      </c>
      <c r="C53" s="73">
        <f t="shared" ref="C53:J53" si="57">C48</f>
        <v>378833000</v>
      </c>
      <c r="D53" s="74">
        <f t="shared" si="57"/>
        <v>3349300</v>
      </c>
      <c r="E53" s="74">
        <f t="shared" si="57"/>
        <v>8457070</v>
      </c>
      <c r="F53" s="75">
        <f t="shared" si="57"/>
        <v>13592500</v>
      </c>
      <c r="G53" s="73">
        <f t="shared" si="57"/>
        <v>499082000</v>
      </c>
      <c r="H53" s="74">
        <f t="shared" si="57"/>
        <v>4479270</v>
      </c>
      <c r="I53" s="74">
        <f t="shared" si="57"/>
        <v>12257100</v>
      </c>
      <c r="J53" s="75">
        <f t="shared" si="57"/>
        <v>19228600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183122700</v>
      </c>
      <c r="S53" s="57"/>
      <c r="T53" s="196"/>
      <c r="U53" s="199"/>
      <c r="V53" s="57"/>
      <c r="W53" s="87" t="s">
        <v>7</v>
      </c>
      <c r="X53" s="5">
        <f t="shared" ref="X53:AE53" si="58">X48</f>
        <v>5012.7</v>
      </c>
      <c r="Y53" s="5">
        <f t="shared" si="58"/>
        <v>6667.4</v>
      </c>
      <c r="Z53" s="5">
        <f t="shared" si="58"/>
        <v>65.2</v>
      </c>
      <c r="AA53" s="5">
        <f t="shared" si="58"/>
        <v>86.3</v>
      </c>
      <c r="AB53" s="5">
        <f t="shared" si="58"/>
        <v>5254.8</v>
      </c>
      <c r="AC53" s="5">
        <f t="shared" si="58"/>
        <v>6982.4</v>
      </c>
      <c r="AD53" s="5">
        <f t="shared" si="58"/>
        <v>113.9</v>
      </c>
      <c r="AE53" s="81">
        <f t="shared" si="58"/>
        <v>16.600000000000001</v>
      </c>
      <c r="AF53" s="7"/>
      <c r="AG53" s="87" t="s">
        <v>26</v>
      </c>
      <c r="AH53" s="6">
        <f>(AH52*10.74)</f>
        <v>18.795000000000002</v>
      </c>
      <c r="AI53" s="6">
        <f>(AI52*3.9)</f>
        <v>12.674999999999999</v>
      </c>
      <c r="AJ53" s="6">
        <f>(AJ52*0.21)</f>
        <v>0.49874999999999997</v>
      </c>
      <c r="AK53" s="166">
        <f>AK52+AL52</f>
        <v>8</v>
      </c>
      <c r="AL53" s="167"/>
      <c r="AM53" s="10"/>
      <c r="AN53" s="22" t="s">
        <v>41</v>
      </c>
      <c r="AO53" s="23">
        <v>9.6</v>
      </c>
      <c r="AP53" s="24">
        <v>7.55</v>
      </c>
      <c r="AQ53" s="7"/>
      <c r="AR53" s="33" t="s">
        <v>36</v>
      </c>
      <c r="AS53" s="12" t="s">
        <v>75</v>
      </c>
      <c r="AT53" s="2" t="s">
        <v>39</v>
      </c>
      <c r="AU53" s="36">
        <v>0.94299999999999995</v>
      </c>
      <c r="AV53" s="1"/>
      <c r="AW53" s="118" t="s">
        <v>71</v>
      </c>
      <c r="AX53" s="111">
        <f t="shared" ref="AX53:AZ53" si="59">AX48</f>
        <v>705275000</v>
      </c>
      <c r="AY53" s="111">
        <f t="shared" si="59"/>
        <v>554560200</v>
      </c>
      <c r="AZ53" s="114">
        <f t="shared" si="59"/>
        <v>182634000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202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785000</v>
      </c>
      <c r="H54" s="76">
        <f t="shared" si="60"/>
        <v>9000</v>
      </c>
      <c r="I54" s="76">
        <f t="shared" si="60"/>
        <v>0</v>
      </c>
      <c r="J54" s="77">
        <f t="shared" si="60"/>
        <v>8000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851600</v>
      </c>
      <c r="S54" s="58"/>
      <c r="T54" s="197"/>
      <c r="U54" s="200"/>
      <c r="V54" s="58"/>
      <c r="W54" s="45" t="s">
        <v>3</v>
      </c>
      <c r="X54" s="46">
        <f>X52-X53</f>
        <v>0</v>
      </c>
      <c r="Y54" s="46">
        <f t="shared" ref="Y54:AE54" si="61">Y52-Y53</f>
        <v>10.400000000000546</v>
      </c>
      <c r="Z54" s="46">
        <f t="shared" si="61"/>
        <v>0</v>
      </c>
      <c r="AA54" s="46">
        <f t="shared" si="61"/>
        <v>0.20000000000000284</v>
      </c>
      <c r="AB54" s="46">
        <f t="shared" si="61"/>
        <v>0</v>
      </c>
      <c r="AC54" s="46">
        <f t="shared" si="61"/>
        <v>10.600000000000364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2.8708243596205842</v>
      </c>
      <c r="AI54" s="86">
        <f>(AI53)/((K52/1000000)*8.34)</f>
        <v>1.9360307931998348</v>
      </c>
      <c r="AJ54" s="86">
        <f>(AJ53)/((K52/1000000)*8.34)</f>
        <v>7.6181093341886996E-2</v>
      </c>
      <c r="AK54" s="168">
        <f>(AK53)/((K52/1000000)*8.34)</f>
        <v>1.2219523744062075</v>
      </c>
      <c r="AL54" s="169"/>
      <c r="AM54" s="10"/>
      <c r="AN54" s="1"/>
      <c r="AO54" s="1"/>
      <c r="AP54" s="1"/>
      <c r="AQ54" s="7"/>
      <c r="AR54" s="89" t="s">
        <v>55</v>
      </c>
      <c r="AS54" s="79">
        <v>2.76</v>
      </c>
      <c r="AT54" s="90" t="s">
        <v>54</v>
      </c>
      <c r="AU54" s="35">
        <v>2.1999999999999999E-2</v>
      </c>
      <c r="AV54" s="1"/>
      <c r="AW54" s="110" t="s">
        <v>3</v>
      </c>
      <c r="AX54" s="115">
        <f>AX52-AX53</f>
        <v>0</v>
      </c>
      <c r="AY54" s="115">
        <f>AY52-AY53</f>
        <v>844400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82">
        <v>14</v>
      </c>
      <c r="B56" s="67" t="s">
        <v>45</v>
      </c>
      <c r="C56" s="72">
        <v>378833000</v>
      </c>
      <c r="D56" s="37">
        <v>3349300</v>
      </c>
      <c r="E56" s="37">
        <v>8457070</v>
      </c>
      <c r="F56" s="39">
        <v>13592500</v>
      </c>
      <c r="G56" s="72">
        <v>500632000</v>
      </c>
      <c r="H56" s="37">
        <v>4488270</v>
      </c>
      <c r="I56" s="37">
        <v>12289100</v>
      </c>
      <c r="J56" s="39">
        <v>19274500</v>
      </c>
      <c r="K56" s="185">
        <f>C58+G58</f>
        <v>765000</v>
      </c>
      <c r="L56" s="186"/>
      <c r="M56" s="191">
        <f>D58+E58+F58+H58+I58+J58</f>
        <v>69900</v>
      </c>
      <c r="N56" s="186"/>
      <c r="O56" s="203">
        <f>M56+K56</f>
        <v>834900</v>
      </c>
      <c r="P56" s="204"/>
      <c r="Q56" s="42" t="s">
        <v>6</v>
      </c>
      <c r="R56" s="39">
        <v>184794200</v>
      </c>
      <c r="S56" s="57"/>
      <c r="T56" s="195">
        <v>0.01</v>
      </c>
      <c r="U56" s="198">
        <v>0.82</v>
      </c>
      <c r="V56" s="57"/>
      <c r="W56" s="85" t="s">
        <v>6</v>
      </c>
      <c r="X56" s="44">
        <v>5012.7</v>
      </c>
      <c r="Y56" s="44">
        <v>6688</v>
      </c>
      <c r="Z56" s="44">
        <v>65.2</v>
      </c>
      <c r="AA56" s="44">
        <v>86.5</v>
      </c>
      <c r="AB56" s="44">
        <v>5254.8</v>
      </c>
      <c r="AC56" s="44">
        <v>7003.6</v>
      </c>
      <c r="AD56" s="44">
        <v>114</v>
      </c>
      <c r="AE56" s="82">
        <v>16.600000000000001</v>
      </c>
      <c r="AF56" s="7"/>
      <c r="AG56" s="85" t="s">
        <v>29</v>
      </c>
      <c r="AH56" s="15">
        <v>1.75</v>
      </c>
      <c r="AI56" s="15">
        <v>2.5</v>
      </c>
      <c r="AJ56" s="15">
        <v>2.5</v>
      </c>
      <c r="AK56" s="15">
        <v>0</v>
      </c>
      <c r="AL56" s="16">
        <v>7</v>
      </c>
      <c r="AM56" s="62"/>
      <c r="AN56" s="64" t="s">
        <v>40</v>
      </c>
      <c r="AO56" s="20">
        <v>8.3000000000000007</v>
      </c>
      <c r="AP56" s="21">
        <v>7.28</v>
      </c>
      <c r="AQ56" s="7"/>
      <c r="AR56" s="31" t="s">
        <v>37</v>
      </c>
      <c r="AS56" s="52" t="s">
        <v>75</v>
      </c>
      <c r="AT56" s="32" t="s">
        <v>38</v>
      </c>
      <c r="AU56" s="53">
        <v>3.4000000000000002E-2</v>
      </c>
      <c r="AV56" s="1"/>
      <c r="AW56" s="117" t="s">
        <v>45</v>
      </c>
      <c r="AX56" s="112">
        <v>705275000</v>
      </c>
      <c r="AY56" s="112">
        <v>556251600</v>
      </c>
      <c r="AZ56" s="113">
        <v>182668000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201"/>
      <c r="B57" s="68" t="s">
        <v>44</v>
      </c>
      <c r="C57" s="73">
        <f t="shared" ref="C57:J57" si="62">C52</f>
        <v>378833000</v>
      </c>
      <c r="D57" s="74">
        <f t="shared" si="62"/>
        <v>3349300</v>
      </c>
      <c r="E57" s="74">
        <f t="shared" si="62"/>
        <v>8457070</v>
      </c>
      <c r="F57" s="75">
        <f t="shared" si="62"/>
        <v>13592500</v>
      </c>
      <c r="G57" s="73">
        <f t="shared" si="62"/>
        <v>499867000</v>
      </c>
      <c r="H57" s="74">
        <f t="shared" si="62"/>
        <v>4488270</v>
      </c>
      <c r="I57" s="74">
        <f t="shared" si="62"/>
        <v>12257100</v>
      </c>
      <c r="J57" s="75">
        <f t="shared" si="62"/>
        <v>19236600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183974300</v>
      </c>
      <c r="S57" s="57"/>
      <c r="T57" s="196"/>
      <c r="U57" s="199"/>
      <c r="V57" s="57"/>
      <c r="W57" s="87" t="s">
        <v>7</v>
      </c>
      <c r="X57" s="5">
        <f t="shared" ref="X57:AE57" si="63">X52</f>
        <v>5012.7</v>
      </c>
      <c r="Y57" s="5">
        <f t="shared" si="63"/>
        <v>6677.8</v>
      </c>
      <c r="Z57" s="5">
        <f t="shared" si="63"/>
        <v>65.2</v>
      </c>
      <c r="AA57" s="5">
        <f t="shared" si="63"/>
        <v>86.5</v>
      </c>
      <c r="AB57" s="5">
        <f t="shared" si="63"/>
        <v>5254.8</v>
      </c>
      <c r="AC57" s="5">
        <f t="shared" si="63"/>
        <v>6993</v>
      </c>
      <c r="AD57" s="5">
        <f t="shared" si="63"/>
        <v>113.9</v>
      </c>
      <c r="AE57" s="81">
        <f t="shared" si="63"/>
        <v>16.600000000000001</v>
      </c>
      <c r="AF57" s="7"/>
      <c r="AG57" s="87" t="s">
        <v>26</v>
      </c>
      <c r="AH57" s="6">
        <f>(AH56*10.74)</f>
        <v>18.795000000000002</v>
      </c>
      <c r="AI57" s="6">
        <f>(AI56*3.9)</f>
        <v>9.75</v>
      </c>
      <c r="AJ57" s="6">
        <f>(AJ56*0.21)</f>
        <v>0.52500000000000002</v>
      </c>
      <c r="AK57" s="166">
        <f>AK56+AL56</f>
        <v>7</v>
      </c>
      <c r="AL57" s="167"/>
      <c r="AM57" s="10"/>
      <c r="AN57" s="22" t="s">
        <v>41</v>
      </c>
      <c r="AO57" s="23">
        <v>8.8000000000000007</v>
      </c>
      <c r="AP57" s="24">
        <v>7.51</v>
      </c>
      <c r="AQ57" s="7"/>
      <c r="AR57" s="33" t="s">
        <v>36</v>
      </c>
      <c r="AS57" s="12" t="s">
        <v>75</v>
      </c>
      <c r="AT57" s="2" t="s">
        <v>39</v>
      </c>
      <c r="AU57" s="36">
        <v>1.0449999999999999</v>
      </c>
      <c r="AV57" s="1"/>
      <c r="AW57" s="118" t="s">
        <v>71</v>
      </c>
      <c r="AX57" s="111">
        <f t="shared" ref="AX57:AZ57" si="64">AX52</f>
        <v>705275000</v>
      </c>
      <c r="AY57" s="111">
        <f t="shared" si="64"/>
        <v>555404600</v>
      </c>
      <c r="AZ57" s="114">
        <f t="shared" si="64"/>
        <v>182634000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202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765000</v>
      </c>
      <c r="H58" s="76">
        <f t="shared" si="65"/>
        <v>0</v>
      </c>
      <c r="I58" s="76">
        <f t="shared" si="65"/>
        <v>32000</v>
      </c>
      <c r="J58" s="77">
        <f t="shared" si="65"/>
        <v>37900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819900</v>
      </c>
      <c r="S58" s="58"/>
      <c r="T58" s="197"/>
      <c r="U58" s="200"/>
      <c r="V58" s="58"/>
      <c r="W58" s="45" t="s">
        <v>3</v>
      </c>
      <c r="X58" s="46">
        <f>X56-X57</f>
        <v>0</v>
      </c>
      <c r="Y58" s="46">
        <f t="shared" ref="Y58:AE58" si="66">Y56-Y57</f>
        <v>10.199999999999818</v>
      </c>
      <c r="Z58" s="46">
        <f t="shared" si="66"/>
        <v>0</v>
      </c>
      <c r="AA58" s="46">
        <f t="shared" si="66"/>
        <v>0</v>
      </c>
      <c r="AB58" s="46">
        <f t="shared" si="66"/>
        <v>0</v>
      </c>
      <c r="AC58" s="46">
        <f t="shared" si="66"/>
        <v>10.600000000000364</v>
      </c>
      <c r="AD58" s="46">
        <f t="shared" si="66"/>
        <v>9.9999999999994316E-2</v>
      </c>
      <c r="AE58" s="83">
        <f t="shared" si="66"/>
        <v>0</v>
      </c>
      <c r="AF58" s="7"/>
      <c r="AG58" s="88" t="s">
        <v>28</v>
      </c>
      <c r="AH58" s="86">
        <f>(AH57)/((K56/1000000)*8.34)</f>
        <v>2.9458785912446519</v>
      </c>
      <c r="AI58" s="86">
        <f>(AI57)/((K56/1000000)*8.34)</f>
        <v>1.5281892133352142</v>
      </c>
      <c r="AJ58" s="86">
        <f>(AJ57)/((K56/1000000)*8.34)</f>
        <v>8.2287111487280767E-2</v>
      </c>
      <c r="AK58" s="168">
        <f>(AK57)/((K56/1000000)*8.34)</f>
        <v>1.0971614864970769</v>
      </c>
      <c r="AL58" s="169"/>
      <c r="AM58" s="10"/>
      <c r="AN58" s="1"/>
      <c r="AO58" s="1"/>
      <c r="AP58" s="1"/>
      <c r="AQ58" s="7"/>
      <c r="AR58" s="89" t="s">
        <v>55</v>
      </c>
      <c r="AS58" s="79">
        <v>2.2200000000000002</v>
      </c>
      <c r="AT58" s="90" t="s">
        <v>54</v>
      </c>
      <c r="AU58" s="35">
        <v>2.1000000000000001E-2</v>
      </c>
      <c r="AV58" s="1"/>
      <c r="AW58" s="110" t="s">
        <v>3</v>
      </c>
      <c r="AX58" s="115">
        <f>AX56-AX57</f>
        <v>0</v>
      </c>
      <c r="AY58" s="115">
        <f>AY56-AY57</f>
        <v>847000</v>
      </c>
      <c r="AZ58" s="116">
        <f>AZ56-AZ57</f>
        <v>34000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82">
        <v>15</v>
      </c>
      <c r="B60" s="67" t="s">
        <v>45</v>
      </c>
      <c r="C60" s="72">
        <v>378833000</v>
      </c>
      <c r="D60" s="37">
        <v>3349300</v>
      </c>
      <c r="E60" s="37">
        <v>8457070</v>
      </c>
      <c r="F60" s="39">
        <v>13592500</v>
      </c>
      <c r="G60" s="72">
        <v>501326000</v>
      </c>
      <c r="H60" s="37">
        <v>4497270</v>
      </c>
      <c r="I60" s="37">
        <v>12289100</v>
      </c>
      <c r="J60" s="39">
        <v>19282500</v>
      </c>
      <c r="K60" s="185">
        <f>C62+G62</f>
        <v>694000</v>
      </c>
      <c r="L60" s="186"/>
      <c r="M60" s="191">
        <f>D62+E62+F62+H62+I62+J62</f>
        <v>17000</v>
      </c>
      <c r="N60" s="186"/>
      <c r="O60" s="203">
        <f>M60+K60</f>
        <v>711000</v>
      </c>
      <c r="P60" s="204"/>
      <c r="Q60" s="42" t="s">
        <v>6</v>
      </c>
      <c r="R60" s="39">
        <v>185606500</v>
      </c>
      <c r="S60" s="57"/>
      <c r="T60" s="195">
        <v>0.01</v>
      </c>
      <c r="U60" s="198">
        <v>0.88</v>
      </c>
      <c r="V60" s="57"/>
      <c r="W60" s="85" t="s">
        <v>6</v>
      </c>
      <c r="X60" s="44">
        <v>5012.7</v>
      </c>
      <c r="Y60" s="44">
        <v>6697.2</v>
      </c>
      <c r="Z60" s="44">
        <v>65.2</v>
      </c>
      <c r="AA60" s="44">
        <v>86.6</v>
      </c>
      <c r="AB60" s="44">
        <v>5254.8</v>
      </c>
      <c r="AC60" s="44">
        <v>7013</v>
      </c>
      <c r="AD60" s="44">
        <v>114</v>
      </c>
      <c r="AE60" s="82">
        <v>16.600000000000001</v>
      </c>
      <c r="AF60" s="7"/>
      <c r="AG60" s="85" t="s">
        <v>29</v>
      </c>
      <c r="AH60" s="15">
        <v>1.25</v>
      </c>
      <c r="AI60" s="15">
        <v>2.875</v>
      </c>
      <c r="AJ60" s="15">
        <v>2.25</v>
      </c>
      <c r="AK60" s="15">
        <v>0</v>
      </c>
      <c r="AL60" s="16">
        <v>7</v>
      </c>
      <c r="AM60" s="62"/>
      <c r="AN60" s="64" t="s">
        <v>40</v>
      </c>
      <c r="AO60" s="20">
        <v>7.9</v>
      </c>
      <c r="AP60" s="21">
        <v>7.34</v>
      </c>
      <c r="AQ60" s="7"/>
      <c r="AR60" s="31" t="s">
        <v>37</v>
      </c>
      <c r="AS60" s="52" t="s">
        <v>75</v>
      </c>
      <c r="AT60" s="32" t="s">
        <v>38</v>
      </c>
      <c r="AU60" s="53">
        <v>3.4000000000000002E-2</v>
      </c>
      <c r="AV60" s="1"/>
      <c r="AW60" s="117" t="s">
        <v>45</v>
      </c>
      <c r="AX60" s="112">
        <v>705275000</v>
      </c>
      <c r="AY60" s="112">
        <v>557000900</v>
      </c>
      <c r="AZ60" s="113">
        <v>182668000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201"/>
      <c r="B61" s="68" t="s">
        <v>44</v>
      </c>
      <c r="C61" s="73">
        <f t="shared" ref="C61:J61" si="67">C56</f>
        <v>378833000</v>
      </c>
      <c r="D61" s="74">
        <f t="shared" si="67"/>
        <v>3349300</v>
      </c>
      <c r="E61" s="74">
        <f t="shared" si="67"/>
        <v>8457070</v>
      </c>
      <c r="F61" s="75">
        <f t="shared" si="67"/>
        <v>13592500</v>
      </c>
      <c r="G61" s="73">
        <f t="shared" si="67"/>
        <v>500632000</v>
      </c>
      <c r="H61" s="74">
        <f t="shared" si="67"/>
        <v>4488270</v>
      </c>
      <c r="I61" s="74">
        <f t="shared" si="67"/>
        <v>12289100</v>
      </c>
      <c r="J61" s="75">
        <f t="shared" si="67"/>
        <v>19274500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184794200</v>
      </c>
      <c r="S61" s="57"/>
      <c r="T61" s="196"/>
      <c r="U61" s="199"/>
      <c r="V61" s="57"/>
      <c r="W61" s="87" t="s">
        <v>7</v>
      </c>
      <c r="X61" s="5">
        <f t="shared" ref="X61:AE61" si="68">X56</f>
        <v>5012.7</v>
      </c>
      <c r="Y61" s="5">
        <f t="shared" si="68"/>
        <v>6688</v>
      </c>
      <c r="Z61" s="5">
        <f t="shared" si="68"/>
        <v>65.2</v>
      </c>
      <c r="AA61" s="5">
        <f t="shared" si="68"/>
        <v>86.5</v>
      </c>
      <c r="AB61" s="5">
        <f t="shared" si="68"/>
        <v>5254.8</v>
      </c>
      <c r="AC61" s="5">
        <f t="shared" si="68"/>
        <v>7003.6</v>
      </c>
      <c r="AD61" s="5">
        <f t="shared" si="68"/>
        <v>114</v>
      </c>
      <c r="AE61" s="81">
        <f t="shared" si="68"/>
        <v>16.600000000000001</v>
      </c>
      <c r="AF61" s="7"/>
      <c r="AG61" s="87" t="s">
        <v>26</v>
      </c>
      <c r="AH61" s="6">
        <f>(AH60*10.74)</f>
        <v>13.425000000000001</v>
      </c>
      <c r="AI61" s="6">
        <f>(AI60*3.9)</f>
        <v>11.2125</v>
      </c>
      <c r="AJ61" s="6">
        <f>(AJ60*0.21)</f>
        <v>0.47249999999999998</v>
      </c>
      <c r="AK61" s="166">
        <f>AK60+AL60</f>
        <v>7</v>
      </c>
      <c r="AL61" s="167"/>
      <c r="AM61" s="10"/>
      <c r="AN61" s="22" t="s">
        <v>41</v>
      </c>
      <c r="AO61" s="23">
        <v>8</v>
      </c>
      <c r="AP61" s="24">
        <v>7.62</v>
      </c>
      <c r="AQ61" s="7"/>
      <c r="AR61" s="33" t="s">
        <v>36</v>
      </c>
      <c r="AS61" s="12" t="s">
        <v>75</v>
      </c>
      <c r="AT61" s="2" t="s">
        <v>39</v>
      </c>
      <c r="AU61" s="36">
        <v>0.68600000000000005</v>
      </c>
      <c r="AV61" s="1"/>
      <c r="AW61" s="118" t="s">
        <v>71</v>
      </c>
      <c r="AX61" s="111">
        <f t="shared" ref="AX61:AZ61" si="69">AX56</f>
        <v>705275000</v>
      </c>
      <c r="AY61" s="111">
        <f t="shared" si="69"/>
        <v>556251600</v>
      </c>
      <c r="AZ61" s="114">
        <f t="shared" si="69"/>
        <v>182668000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202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694000</v>
      </c>
      <c r="H62" s="76">
        <f t="shared" si="70"/>
        <v>9000</v>
      </c>
      <c r="I62" s="76">
        <f t="shared" si="70"/>
        <v>0</v>
      </c>
      <c r="J62" s="77">
        <f t="shared" si="70"/>
        <v>8000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812300</v>
      </c>
      <c r="S62" s="58"/>
      <c r="T62" s="197"/>
      <c r="U62" s="200"/>
      <c r="V62" s="58"/>
      <c r="W62" s="45" t="s">
        <v>3</v>
      </c>
      <c r="X62" s="46">
        <f>X60-X61</f>
        <v>0</v>
      </c>
      <c r="Y62" s="46">
        <f t="shared" ref="Y62:AE62" si="71">Y60-Y61</f>
        <v>9.1999999999998181</v>
      </c>
      <c r="Z62" s="46">
        <f t="shared" si="71"/>
        <v>0</v>
      </c>
      <c r="AA62" s="46">
        <f t="shared" si="71"/>
        <v>9.9999999999994316E-2</v>
      </c>
      <c r="AB62" s="46">
        <f t="shared" si="71"/>
        <v>0</v>
      </c>
      <c r="AC62" s="46">
        <f t="shared" si="71"/>
        <v>9.3999999999996362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2.3194700723571002</v>
      </c>
      <c r="AI62" s="86">
        <f>(AI61)/((K60/1000000)*8.34)</f>
        <v>1.9372110380859582</v>
      </c>
      <c r="AJ62" s="86">
        <f>(AJ61)/((K60/1000000)*8.34)</f>
        <v>8.1634980200277832E-2</v>
      </c>
      <c r="AK62" s="168">
        <f>(AK61)/((K60/1000000)*8.34)</f>
        <v>1.2094071140781901</v>
      </c>
      <c r="AL62" s="169"/>
      <c r="AM62" s="10"/>
      <c r="AN62" s="1"/>
      <c r="AO62" s="1"/>
      <c r="AP62" s="1"/>
      <c r="AQ62" s="7"/>
      <c r="AR62" s="89" t="s">
        <v>55</v>
      </c>
      <c r="AS62" s="79">
        <v>1.9</v>
      </c>
      <c r="AT62" s="90" t="s">
        <v>54</v>
      </c>
      <c r="AU62" s="35">
        <v>2.1999999999999999E-2</v>
      </c>
      <c r="AV62" s="1"/>
      <c r="AW62" s="110" t="s">
        <v>3</v>
      </c>
      <c r="AX62" s="115">
        <f>AX60-AX61</f>
        <v>0</v>
      </c>
      <c r="AY62" s="115">
        <f>AY60-AY61</f>
        <v>749300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82">
        <v>16</v>
      </c>
      <c r="B64" s="67" t="s">
        <v>45</v>
      </c>
      <c r="C64" s="72">
        <v>378833000</v>
      </c>
      <c r="D64" s="37">
        <v>3349300</v>
      </c>
      <c r="E64" s="37">
        <v>8457070</v>
      </c>
      <c r="F64" s="39">
        <v>13592500</v>
      </c>
      <c r="G64" s="72">
        <v>502139000</v>
      </c>
      <c r="H64" s="37">
        <v>4497270</v>
      </c>
      <c r="I64" s="37">
        <v>12321200</v>
      </c>
      <c r="J64" s="39">
        <v>19319500</v>
      </c>
      <c r="K64" s="185">
        <f>C66+G66</f>
        <v>813000</v>
      </c>
      <c r="L64" s="186"/>
      <c r="M64" s="191">
        <f>D66+E66+F66+H66+I66+J66</f>
        <v>69100</v>
      </c>
      <c r="N64" s="186"/>
      <c r="O64" s="203">
        <f>M64+K64</f>
        <v>882100</v>
      </c>
      <c r="P64" s="204"/>
      <c r="Q64" s="42" t="s">
        <v>6</v>
      </c>
      <c r="R64" s="39">
        <v>186442600</v>
      </c>
      <c r="S64" s="57"/>
      <c r="T64" s="195">
        <v>0</v>
      </c>
      <c r="U64" s="198">
        <v>0.88</v>
      </c>
      <c r="V64" s="57"/>
      <c r="W64" s="85" t="s">
        <v>6</v>
      </c>
      <c r="X64" s="44">
        <v>5012.7</v>
      </c>
      <c r="Y64" s="44">
        <v>6708</v>
      </c>
      <c r="Z64" s="44">
        <v>65.2</v>
      </c>
      <c r="AA64" s="44">
        <v>86.7</v>
      </c>
      <c r="AB64" s="44">
        <v>5254.8</v>
      </c>
      <c r="AC64" s="44">
        <v>7024.3</v>
      </c>
      <c r="AD64" s="44">
        <v>114.2</v>
      </c>
      <c r="AE64" s="82">
        <v>16.600000000000001</v>
      </c>
      <c r="AF64" s="7"/>
      <c r="AG64" s="85" t="s">
        <v>29</v>
      </c>
      <c r="AH64" s="15">
        <v>1.375</v>
      </c>
      <c r="AI64" s="15">
        <v>3.375</v>
      </c>
      <c r="AJ64" s="15">
        <v>2.75</v>
      </c>
      <c r="AK64" s="15">
        <v>0</v>
      </c>
      <c r="AL64" s="16">
        <v>8</v>
      </c>
      <c r="AM64" s="62"/>
      <c r="AN64" s="64" t="s">
        <v>40</v>
      </c>
      <c r="AO64" s="20">
        <v>7.5</v>
      </c>
      <c r="AP64" s="21">
        <v>7.34</v>
      </c>
      <c r="AQ64" s="7"/>
      <c r="AR64" s="31" t="s">
        <v>37</v>
      </c>
      <c r="AS64" s="52" t="s">
        <v>75</v>
      </c>
      <c r="AT64" s="32" t="s">
        <v>38</v>
      </c>
      <c r="AU64" s="53">
        <v>3.3000000000000002E-2</v>
      </c>
      <c r="AV64" s="1"/>
      <c r="AW64" s="117" t="s">
        <v>45</v>
      </c>
      <c r="AX64" s="112">
        <v>705275000</v>
      </c>
      <c r="AY64" s="112">
        <v>557899500</v>
      </c>
      <c r="AZ64" s="113">
        <v>182703000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201"/>
      <c r="B65" s="68" t="s">
        <v>44</v>
      </c>
      <c r="C65" s="73">
        <f t="shared" ref="C65:J65" si="72">C60</f>
        <v>378833000</v>
      </c>
      <c r="D65" s="74">
        <f t="shared" si="72"/>
        <v>3349300</v>
      </c>
      <c r="E65" s="74">
        <f t="shared" si="72"/>
        <v>8457070</v>
      </c>
      <c r="F65" s="75">
        <f t="shared" si="72"/>
        <v>13592500</v>
      </c>
      <c r="G65" s="73">
        <f t="shared" si="72"/>
        <v>501326000</v>
      </c>
      <c r="H65" s="74">
        <f t="shared" si="72"/>
        <v>4497270</v>
      </c>
      <c r="I65" s="74">
        <f t="shared" si="72"/>
        <v>12289100</v>
      </c>
      <c r="J65" s="75">
        <f t="shared" si="72"/>
        <v>19282500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185606500</v>
      </c>
      <c r="S65" s="57"/>
      <c r="T65" s="196"/>
      <c r="U65" s="199"/>
      <c r="V65" s="57"/>
      <c r="W65" s="87" t="s">
        <v>7</v>
      </c>
      <c r="X65" s="5">
        <f t="shared" ref="X65:AE65" si="73">X60</f>
        <v>5012.7</v>
      </c>
      <c r="Y65" s="5">
        <f t="shared" si="73"/>
        <v>6697.2</v>
      </c>
      <c r="Z65" s="5">
        <f t="shared" si="73"/>
        <v>65.2</v>
      </c>
      <c r="AA65" s="5">
        <f t="shared" si="73"/>
        <v>86.6</v>
      </c>
      <c r="AB65" s="5">
        <f t="shared" si="73"/>
        <v>5254.8</v>
      </c>
      <c r="AC65" s="5">
        <f t="shared" si="73"/>
        <v>7013</v>
      </c>
      <c r="AD65" s="5">
        <f t="shared" si="73"/>
        <v>114</v>
      </c>
      <c r="AE65" s="81">
        <f t="shared" si="73"/>
        <v>16.600000000000001</v>
      </c>
      <c r="AF65" s="7"/>
      <c r="AG65" s="87" t="s">
        <v>26</v>
      </c>
      <c r="AH65" s="6">
        <f>(AH64*10.74)</f>
        <v>14.7675</v>
      </c>
      <c r="AI65" s="6">
        <f>(AI64*3.9)</f>
        <v>13.1625</v>
      </c>
      <c r="AJ65" s="6">
        <f>(AJ64*0.21)</f>
        <v>0.57750000000000001</v>
      </c>
      <c r="AK65" s="166">
        <f>AK64+AL64</f>
        <v>8</v>
      </c>
      <c r="AL65" s="167"/>
      <c r="AM65" s="10"/>
      <c r="AN65" s="22" t="s">
        <v>41</v>
      </c>
      <c r="AO65" s="23">
        <v>7.8</v>
      </c>
      <c r="AP65" s="24">
        <v>7.66</v>
      </c>
      <c r="AQ65" s="7"/>
      <c r="AR65" s="33" t="s">
        <v>36</v>
      </c>
      <c r="AS65" s="12" t="s">
        <v>75</v>
      </c>
      <c r="AT65" s="2" t="s">
        <v>39</v>
      </c>
      <c r="AU65" s="36">
        <v>0.84</v>
      </c>
      <c r="AV65" s="1"/>
      <c r="AW65" s="118" t="s">
        <v>71</v>
      </c>
      <c r="AX65" s="111">
        <f t="shared" ref="AX65:AZ65" si="74">AX60</f>
        <v>705275000</v>
      </c>
      <c r="AY65" s="111">
        <f t="shared" si="74"/>
        <v>557000900</v>
      </c>
      <c r="AZ65" s="114">
        <f t="shared" si="74"/>
        <v>182668000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202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813000</v>
      </c>
      <c r="H66" s="76">
        <f t="shared" si="75"/>
        <v>0</v>
      </c>
      <c r="I66" s="76">
        <f t="shared" si="75"/>
        <v>32100</v>
      </c>
      <c r="J66" s="77">
        <f t="shared" si="75"/>
        <v>37000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836100</v>
      </c>
      <c r="S66" s="58"/>
      <c r="T66" s="197"/>
      <c r="U66" s="200"/>
      <c r="V66" s="58"/>
      <c r="W66" s="45" t="s">
        <v>3</v>
      </c>
      <c r="X66" s="46">
        <f>X64-X65</f>
        <v>0</v>
      </c>
      <c r="Y66" s="46">
        <f t="shared" ref="Y66:AE66" si="76">Y64-Y65</f>
        <v>10.800000000000182</v>
      </c>
      <c r="Z66" s="46">
        <f t="shared" si="76"/>
        <v>0</v>
      </c>
      <c r="AA66" s="46">
        <f t="shared" si="76"/>
        <v>0.10000000000000853</v>
      </c>
      <c r="AB66" s="46">
        <f t="shared" si="76"/>
        <v>0</v>
      </c>
      <c r="AC66" s="46">
        <f t="shared" si="76"/>
        <v>11.300000000000182</v>
      </c>
      <c r="AD66" s="46">
        <f t="shared" si="76"/>
        <v>0.20000000000000284</v>
      </c>
      <c r="AE66" s="83">
        <f t="shared" si="76"/>
        <v>0</v>
      </c>
      <c r="AF66" s="7"/>
      <c r="AG66" s="88" t="s">
        <v>28</v>
      </c>
      <c r="AH66" s="86">
        <f>(AH65)/((K64/1000000)*8.34)</f>
        <v>2.1779624271062858</v>
      </c>
      <c r="AI66" s="86">
        <f>(AI65)/((K64/1000000)*8.34)</f>
        <v>1.9412514269027583</v>
      </c>
      <c r="AJ66" s="86">
        <f>(AJ65)/((K64/1000000)*8.34)</f>
        <v>8.5171715026502795E-2</v>
      </c>
      <c r="AK66" s="168">
        <f>(AK65)/((K64/1000000)*8.34)</f>
        <v>1.1798679137870516</v>
      </c>
      <c r="AL66" s="169"/>
      <c r="AM66" s="10"/>
      <c r="AN66" s="1"/>
      <c r="AO66" s="1"/>
      <c r="AP66" s="1"/>
      <c r="AQ66" s="7"/>
      <c r="AR66" s="89" t="s">
        <v>55</v>
      </c>
      <c r="AS66" s="79">
        <v>1.77</v>
      </c>
      <c r="AT66" s="90" t="s">
        <v>54</v>
      </c>
      <c r="AU66" s="35">
        <v>2.1000000000000001E-2</v>
      </c>
      <c r="AV66" s="1"/>
      <c r="AW66" s="110" t="s">
        <v>3</v>
      </c>
      <c r="AX66" s="115">
        <f>AX64-AX65</f>
        <v>0</v>
      </c>
      <c r="AY66" s="115">
        <f>AY64-AY65</f>
        <v>898600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82">
        <v>17</v>
      </c>
      <c r="B68" s="67" t="s">
        <v>45</v>
      </c>
      <c r="C68" s="72">
        <v>378833000</v>
      </c>
      <c r="D68" s="37">
        <v>3349300</v>
      </c>
      <c r="E68" s="37">
        <v>8457070</v>
      </c>
      <c r="F68" s="39">
        <v>13592500</v>
      </c>
      <c r="G68" s="72">
        <v>502877000</v>
      </c>
      <c r="H68" s="37">
        <v>4506270</v>
      </c>
      <c r="I68" s="37">
        <v>12321200</v>
      </c>
      <c r="J68" s="39">
        <v>19326500</v>
      </c>
      <c r="K68" s="185">
        <f>C70+G70</f>
        <v>738000</v>
      </c>
      <c r="L68" s="186"/>
      <c r="M68" s="191">
        <f>D70+E70+F70+H70+I70+J70</f>
        <v>16000</v>
      </c>
      <c r="N68" s="186"/>
      <c r="O68" s="203">
        <f>M68+K68</f>
        <v>754000</v>
      </c>
      <c r="P68" s="204"/>
      <c r="Q68" s="42" t="s">
        <v>6</v>
      </c>
      <c r="R68" s="39">
        <v>187259000</v>
      </c>
      <c r="S68" s="57"/>
      <c r="T68" s="195">
        <v>0.01</v>
      </c>
      <c r="U68" s="198">
        <v>0.9</v>
      </c>
      <c r="V68" s="57"/>
      <c r="W68" s="85" t="s">
        <v>6</v>
      </c>
      <c r="X68" s="44">
        <v>5012.7</v>
      </c>
      <c r="Y68" s="44">
        <v>6717.7</v>
      </c>
      <c r="Z68" s="44">
        <v>65.2</v>
      </c>
      <c r="AA68" s="44">
        <v>86.8</v>
      </c>
      <c r="AB68" s="44">
        <v>5254.8</v>
      </c>
      <c r="AC68" s="44">
        <v>7034.2</v>
      </c>
      <c r="AD68" s="44">
        <v>114.2</v>
      </c>
      <c r="AE68" s="82">
        <v>16.600000000000001</v>
      </c>
      <c r="AF68" s="7"/>
      <c r="AG68" s="85" t="s">
        <v>29</v>
      </c>
      <c r="AH68" s="15">
        <v>1.25</v>
      </c>
      <c r="AI68" s="15">
        <v>2.9375</v>
      </c>
      <c r="AJ68" s="15">
        <v>2.375</v>
      </c>
      <c r="AK68" s="15">
        <v>0</v>
      </c>
      <c r="AL68" s="16">
        <v>7</v>
      </c>
      <c r="AM68" s="62"/>
      <c r="AN68" s="64" t="s">
        <v>40</v>
      </c>
      <c r="AO68" s="20">
        <v>6.8</v>
      </c>
      <c r="AP68" s="21">
        <v>7.38</v>
      </c>
      <c r="AQ68" s="7"/>
      <c r="AR68" s="31" t="s">
        <v>37</v>
      </c>
      <c r="AS68" s="52" t="s">
        <v>75</v>
      </c>
      <c r="AT68" s="32" t="s">
        <v>38</v>
      </c>
      <c r="AU68" s="53">
        <v>3.5000000000000003E-2</v>
      </c>
      <c r="AV68" s="1"/>
      <c r="AW68" s="117" t="s">
        <v>45</v>
      </c>
      <c r="AX68" s="112">
        <v>705275000</v>
      </c>
      <c r="AY68" s="112">
        <v>558699900</v>
      </c>
      <c r="AZ68" s="113">
        <v>182703000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201"/>
      <c r="B69" s="68" t="s">
        <v>44</v>
      </c>
      <c r="C69" s="73">
        <f t="shared" ref="C69:J69" si="77">C64</f>
        <v>378833000</v>
      </c>
      <c r="D69" s="73">
        <f t="shared" si="77"/>
        <v>3349300</v>
      </c>
      <c r="E69" s="73">
        <f t="shared" si="77"/>
        <v>8457070</v>
      </c>
      <c r="F69" s="73">
        <f t="shared" si="77"/>
        <v>13592500</v>
      </c>
      <c r="G69" s="73">
        <f t="shared" si="77"/>
        <v>502139000</v>
      </c>
      <c r="H69" s="73">
        <f t="shared" si="77"/>
        <v>4497270</v>
      </c>
      <c r="I69" s="73">
        <f t="shared" si="77"/>
        <v>12321200</v>
      </c>
      <c r="J69" s="73">
        <f t="shared" si="77"/>
        <v>19319500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186442600</v>
      </c>
      <c r="S69" s="57"/>
      <c r="T69" s="196"/>
      <c r="U69" s="199"/>
      <c r="V69" s="57"/>
      <c r="W69" s="87" t="s">
        <v>7</v>
      </c>
      <c r="X69" s="5">
        <f>X64</f>
        <v>5012.7</v>
      </c>
      <c r="Y69" s="5">
        <f t="shared" ref="Y69:AE69" si="78">Y64</f>
        <v>6708</v>
      </c>
      <c r="Z69" s="5">
        <f t="shared" si="78"/>
        <v>65.2</v>
      </c>
      <c r="AA69" s="5">
        <f t="shared" si="78"/>
        <v>86.7</v>
      </c>
      <c r="AB69" s="5">
        <f t="shared" si="78"/>
        <v>5254.8</v>
      </c>
      <c r="AC69" s="5">
        <f t="shared" si="78"/>
        <v>7024.3</v>
      </c>
      <c r="AD69" s="5">
        <f t="shared" si="78"/>
        <v>114.2</v>
      </c>
      <c r="AE69" s="5">
        <f t="shared" si="78"/>
        <v>16.600000000000001</v>
      </c>
      <c r="AF69" s="7"/>
      <c r="AG69" s="87" t="s">
        <v>26</v>
      </c>
      <c r="AH69" s="6">
        <f>(AH68*10.74)</f>
        <v>13.425000000000001</v>
      </c>
      <c r="AI69" s="6">
        <f>(AI68*3.9)</f>
        <v>11.456249999999999</v>
      </c>
      <c r="AJ69" s="6">
        <f>(AJ68*0.21)</f>
        <v>0.49874999999999997</v>
      </c>
      <c r="AK69" s="166">
        <f>AK68+AL68</f>
        <v>7</v>
      </c>
      <c r="AL69" s="167"/>
      <c r="AM69" s="10"/>
      <c r="AN69" s="22" t="s">
        <v>41</v>
      </c>
      <c r="AO69" s="23">
        <v>7.4</v>
      </c>
      <c r="AP69" s="24">
        <v>7.63</v>
      </c>
      <c r="AQ69" s="7"/>
      <c r="AR69" s="33" t="s">
        <v>36</v>
      </c>
      <c r="AS69" s="12" t="s">
        <v>75</v>
      </c>
      <c r="AT69" s="2" t="s">
        <v>39</v>
      </c>
      <c r="AU69" s="36">
        <v>0.62</v>
      </c>
      <c r="AV69" s="1"/>
      <c r="AW69" s="118" t="s">
        <v>71</v>
      </c>
      <c r="AX69" s="111">
        <f t="shared" ref="AX69:AZ69" si="79">AX64</f>
        <v>705275000</v>
      </c>
      <c r="AY69" s="111">
        <f t="shared" si="79"/>
        <v>557899500</v>
      </c>
      <c r="AZ69" s="114">
        <f t="shared" si="79"/>
        <v>182703000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202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738000</v>
      </c>
      <c r="H70" s="76">
        <f t="shared" si="80"/>
        <v>9000</v>
      </c>
      <c r="I70" s="76">
        <f t="shared" si="80"/>
        <v>0</v>
      </c>
      <c r="J70" s="77">
        <f t="shared" si="80"/>
        <v>7000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816400</v>
      </c>
      <c r="S70" s="58"/>
      <c r="T70" s="197"/>
      <c r="U70" s="200"/>
      <c r="V70" s="58"/>
      <c r="W70" s="45" t="s">
        <v>3</v>
      </c>
      <c r="X70" s="46">
        <f>X68-X69</f>
        <v>0</v>
      </c>
      <c r="Y70" s="46">
        <f t="shared" ref="Y70:AE70" si="81">Y68-Y69</f>
        <v>9.6999999999998181</v>
      </c>
      <c r="Z70" s="46">
        <f t="shared" si="81"/>
        <v>0</v>
      </c>
      <c r="AA70" s="46">
        <f t="shared" si="81"/>
        <v>9.9999999999994316E-2</v>
      </c>
      <c r="AB70" s="46">
        <f t="shared" si="81"/>
        <v>0</v>
      </c>
      <c r="AC70" s="46">
        <f t="shared" si="81"/>
        <v>9.8999999999996362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2.1811818837612837</v>
      </c>
      <c r="AI70" s="86">
        <f>(AI69)/((K68/1000000)*8.34)</f>
        <v>1.8613158253884696</v>
      </c>
      <c r="AJ70" s="86">
        <f>(AJ69)/((K68/1000000)*8.34)</f>
        <v>8.1032734787779531E-2</v>
      </c>
      <c r="AK70" s="168">
        <f>(AK69)/((K68/1000000)*8.34)</f>
        <v>1.1373015408811162</v>
      </c>
      <c r="AL70" s="169"/>
      <c r="AM70" s="10"/>
      <c r="AN70" s="1"/>
      <c r="AO70" s="1"/>
      <c r="AP70" s="1"/>
      <c r="AQ70" s="7"/>
      <c r="AR70" s="89" t="s">
        <v>55</v>
      </c>
      <c r="AS70" s="79">
        <v>1.5</v>
      </c>
      <c r="AT70" s="90" t="s">
        <v>54</v>
      </c>
      <c r="AU70" s="35">
        <v>2.1999999999999999E-2</v>
      </c>
      <c r="AV70" s="1"/>
      <c r="AW70" s="110" t="s">
        <v>3</v>
      </c>
      <c r="AX70" s="115">
        <f>AX68-AX69</f>
        <v>0</v>
      </c>
      <c r="AY70" s="115">
        <f>AY68-AY69</f>
        <v>800400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82">
        <v>18</v>
      </c>
      <c r="B72" s="67" t="s">
        <v>45</v>
      </c>
      <c r="C72" s="72">
        <v>378833000</v>
      </c>
      <c r="D72" s="37">
        <v>3349300</v>
      </c>
      <c r="E72" s="37">
        <v>8457070</v>
      </c>
      <c r="F72" s="39">
        <v>13592500</v>
      </c>
      <c r="G72" s="72">
        <v>503628000</v>
      </c>
      <c r="H72" s="37">
        <v>4506270</v>
      </c>
      <c r="I72" s="37">
        <v>12353200</v>
      </c>
      <c r="J72" s="39">
        <v>19353500</v>
      </c>
      <c r="K72" s="185">
        <f>C74+G74</f>
        <v>751000</v>
      </c>
      <c r="L72" s="186"/>
      <c r="M72" s="191">
        <f>D74+E74+F74+H74+I74+J74</f>
        <v>59000</v>
      </c>
      <c r="N72" s="186"/>
      <c r="O72" s="203">
        <f>M72+K72</f>
        <v>810000</v>
      </c>
      <c r="P72" s="204"/>
      <c r="Q72" s="42" t="s">
        <v>6</v>
      </c>
      <c r="R72" s="39">
        <v>188119100</v>
      </c>
      <c r="S72" s="57"/>
      <c r="T72" s="195">
        <v>0.27</v>
      </c>
      <c r="U72" s="198">
        <v>0.91</v>
      </c>
      <c r="V72" s="57"/>
      <c r="W72" s="85" t="s">
        <v>6</v>
      </c>
      <c r="X72" s="44">
        <v>5012.7</v>
      </c>
      <c r="Y72" s="44">
        <v>6727.7</v>
      </c>
      <c r="Z72" s="44">
        <v>65.2</v>
      </c>
      <c r="AA72" s="44">
        <v>86.9</v>
      </c>
      <c r="AB72" s="44">
        <v>5254.8</v>
      </c>
      <c r="AC72" s="44">
        <v>7044.4</v>
      </c>
      <c r="AD72" s="44">
        <v>114.4</v>
      </c>
      <c r="AE72" s="82">
        <v>16.600000000000001</v>
      </c>
      <c r="AF72" s="7"/>
      <c r="AG72" s="85" t="s">
        <v>29</v>
      </c>
      <c r="AH72" s="15">
        <v>1.625</v>
      </c>
      <c r="AI72" s="15">
        <v>3.25</v>
      </c>
      <c r="AJ72" s="15">
        <v>3</v>
      </c>
      <c r="AK72" s="15">
        <v>8</v>
      </c>
      <c r="AL72" s="16">
        <v>0</v>
      </c>
      <c r="AM72" s="62"/>
      <c r="AN72" s="64" t="s">
        <v>40</v>
      </c>
      <c r="AO72" s="20">
        <v>8.3000000000000007</v>
      </c>
      <c r="AP72" s="21">
        <v>7.38</v>
      </c>
      <c r="AQ72" s="7"/>
      <c r="AR72" s="31" t="s">
        <v>37</v>
      </c>
      <c r="AS72" s="52" t="s">
        <v>75</v>
      </c>
      <c r="AT72" s="32" t="s">
        <v>38</v>
      </c>
      <c r="AU72" s="53">
        <v>3.3000000000000002E-2</v>
      </c>
      <c r="AV72" s="1"/>
      <c r="AW72" s="117" t="s">
        <v>45</v>
      </c>
      <c r="AX72" s="112">
        <v>705275000</v>
      </c>
      <c r="AY72" s="112">
        <v>559575000</v>
      </c>
      <c r="AZ72" s="113">
        <v>182738000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201"/>
      <c r="B73" s="68" t="s">
        <v>44</v>
      </c>
      <c r="C73" s="73">
        <f t="shared" ref="C73:J73" si="82">C68</f>
        <v>378833000</v>
      </c>
      <c r="D73" s="74">
        <f t="shared" si="82"/>
        <v>3349300</v>
      </c>
      <c r="E73" s="74">
        <f t="shared" si="82"/>
        <v>8457070</v>
      </c>
      <c r="F73" s="75">
        <f t="shared" si="82"/>
        <v>13592500</v>
      </c>
      <c r="G73" s="73">
        <f t="shared" si="82"/>
        <v>502877000</v>
      </c>
      <c r="H73" s="74">
        <f t="shared" si="82"/>
        <v>4506270</v>
      </c>
      <c r="I73" s="74">
        <f t="shared" si="82"/>
        <v>12321200</v>
      </c>
      <c r="J73" s="75">
        <f t="shared" si="82"/>
        <v>19326500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187259000</v>
      </c>
      <c r="S73" s="57"/>
      <c r="T73" s="196"/>
      <c r="U73" s="199"/>
      <c r="V73" s="57"/>
      <c r="W73" s="87" t="s">
        <v>7</v>
      </c>
      <c r="X73" s="5">
        <f t="shared" ref="X73:AE73" si="83">X68</f>
        <v>5012.7</v>
      </c>
      <c r="Y73" s="5">
        <f t="shared" si="83"/>
        <v>6717.7</v>
      </c>
      <c r="Z73" s="5">
        <f t="shared" si="83"/>
        <v>65.2</v>
      </c>
      <c r="AA73" s="5">
        <f t="shared" si="83"/>
        <v>86.8</v>
      </c>
      <c r="AB73" s="5">
        <f t="shared" si="83"/>
        <v>5254.8</v>
      </c>
      <c r="AC73" s="5">
        <f t="shared" si="83"/>
        <v>7034.2</v>
      </c>
      <c r="AD73" s="5">
        <f t="shared" si="83"/>
        <v>114.2</v>
      </c>
      <c r="AE73" s="81">
        <f t="shared" si="83"/>
        <v>16.600000000000001</v>
      </c>
      <c r="AF73" s="7"/>
      <c r="AG73" s="87" t="s">
        <v>26</v>
      </c>
      <c r="AH73" s="6">
        <f>(AH72*10.74)</f>
        <v>17.452500000000001</v>
      </c>
      <c r="AI73" s="6">
        <f>(AI72*3.9)</f>
        <v>12.674999999999999</v>
      </c>
      <c r="AJ73" s="6">
        <f>(AJ72*0.21)</f>
        <v>0.63</v>
      </c>
      <c r="AK73" s="166">
        <f>AK72+AL72</f>
        <v>8</v>
      </c>
      <c r="AL73" s="167"/>
      <c r="AM73" s="10"/>
      <c r="AN73" s="22" t="s">
        <v>41</v>
      </c>
      <c r="AO73" s="23">
        <v>7.4</v>
      </c>
      <c r="AP73" s="24">
        <v>7.71</v>
      </c>
      <c r="AQ73" s="7"/>
      <c r="AR73" s="33" t="s">
        <v>36</v>
      </c>
      <c r="AS73" s="12" t="s">
        <v>75</v>
      </c>
      <c r="AT73" s="2" t="s">
        <v>39</v>
      </c>
      <c r="AU73" s="36">
        <v>0.65400000000000003</v>
      </c>
      <c r="AV73" s="1"/>
      <c r="AW73" s="118" t="s">
        <v>71</v>
      </c>
      <c r="AX73" s="111">
        <f t="shared" ref="AX73:AZ73" si="84">AX68</f>
        <v>705275000</v>
      </c>
      <c r="AY73" s="111">
        <f t="shared" si="84"/>
        <v>558699900</v>
      </c>
      <c r="AZ73" s="114">
        <f t="shared" si="84"/>
        <v>182703000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202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751000</v>
      </c>
      <c r="H74" s="76">
        <f t="shared" si="85"/>
        <v>0</v>
      </c>
      <c r="I74" s="76">
        <f t="shared" si="85"/>
        <v>32000</v>
      </c>
      <c r="J74" s="77">
        <f t="shared" si="85"/>
        <v>27000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860100</v>
      </c>
      <c r="S74" s="58"/>
      <c r="T74" s="197"/>
      <c r="U74" s="200"/>
      <c r="V74" s="58"/>
      <c r="W74" s="45" t="s">
        <v>3</v>
      </c>
      <c r="X74" s="46">
        <f>X72-X73</f>
        <v>0</v>
      </c>
      <c r="Y74" s="46">
        <f t="shared" ref="Y74:AE74" si="86">Y72-Y73</f>
        <v>10</v>
      </c>
      <c r="Z74" s="46">
        <f t="shared" si="86"/>
        <v>0</v>
      </c>
      <c r="AA74" s="46">
        <f t="shared" si="86"/>
        <v>0.10000000000000853</v>
      </c>
      <c r="AB74" s="46">
        <f t="shared" si="86"/>
        <v>0</v>
      </c>
      <c r="AC74" s="46">
        <f t="shared" si="86"/>
        <v>10.199999999999818</v>
      </c>
      <c r="AD74" s="46">
        <f t="shared" si="86"/>
        <v>0.20000000000000284</v>
      </c>
      <c r="AE74" s="83">
        <f t="shared" si="86"/>
        <v>0</v>
      </c>
      <c r="AF74" s="7"/>
      <c r="AG74" s="88" t="s">
        <v>28</v>
      </c>
      <c r="AH74" s="86">
        <f>(AH73)/((K72/1000000)*8.34)</f>
        <v>2.7864525955799944</v>
      </c>
      <c r="AI74" s="86">
        <f>(AI73)/((K72/1000000)*8.34)</f>
        <v>2.0236806560078171</v>
      </c>
      <c r="AJ74" s="86">
        <f>(AJ73)/((K72/1000000)*8.34)</f>
        <v>0.10058531071281458</v>
      </c>
      <c r="AK74" s="168">
        <f>(AK73)/((K72/1000000)*8.34)</f>
        <v>1.2772737868293915</v>
      </c>
      <c r="AL74" s="169"/>
      <c r="AM74" s="10"/>
      <c r="AN74" s="1"/>
      <c r="AO74" s="1"/>
      <c r="AP74" s="1"/>
      <c r="AQ74" s="7"/>
      <c r="AR74" s="89" t="s">
        <v>55</v>
      </c>
      <c r="AS74" s="79">
        <v>1.44</v>
      </c>
      <c r="AT74" s="90" t="s">
        <v>54</v>
      </c>
      <c r="AU74" s="35">
        <v>0.02</v>
      </c>
      <c r="AV74" s="1"/>
      <c r="AW74" s="110" t="s">
        <v>3</v>
      </c>
      <c r="AX74" s="115">
        <f>AX72-AX73</f>
        <v>0</v>
      </c>
      <c r="AY74" s="115">
        <f>AY72-AY73</f>
        <v>875100</v>
      </c>
      <c r="AZ74" s="116">
        <f>AZ72-AZ73</f>
        <v>35000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82">
        <v>19</v>
      </c>
      <c r="B76" s="67" t="s">
        <v>45</v>
      </c>
      <c r="C76" s="72">
        <v>379169000</v>
      </c>
      <c r="D76" s="37">
        <v>3349300</v>
      </c>
      <c r="E76" s="37">
        <v>8457070</v>
      </c>
      <c r="F76" s="39">
        <v>13602500</v>
      </c>
      <c r="G76" s="72">
        <v>504113000</v>
      </c>
      <c r="H76" s="37">
        <v>4514270</v>
      </c>
      <c r="I76" s="37">
        <v>12353200</v>
      </c>
      <c r="J76" s="39">
        <v>19376500</v>
      </c>
      <c r="K76" s="185">
        <f>C78+G78</f>
        <v>821000</v>
      </c>
      <c r="L76" s="186"/>
      <c r="M76" s="191">
        <f>D78+E78+F78+H78+I78+J78</f>
        <v>41000</v>
      </c>
      <c r="N76" s="186"/>
      <c r="O76" s="203">
        <f>M76+K76</f>
        <v>862000</v>
      </c>
      <c r="P76" s="204"/>
      <c r="Q76" s="42" t="s">
        <v>6</v>
      </c>
      <c r="R76" s="39">
        <v>188967500</v>
      </c>
      <c r="S76" s="57"/>
      <c r="T76" s="195">
        <v>0.02</v>
      </c>
      <c r="U76" s="198">
        <v>0.88</v>
      </c>
      <c r="V76" s="57"/>
      <c r="W76" s="85" t="s">
        <v>6</v>
      </c>
      <c r="X76" s="44">
        <v>5017.2</v>
      </c>
      <c r="Y76" s="44">
        <v>6734.1</v>
      </c>
      <c r="Z76" s="44">
        <v>65.2</v>
      </c>
      <c r="AA76" s="44">
        <v>87</v>
      </c>
      <c r="AB76" s="44">
        <v>5259.5</v>
      </c>
      <c r="AC76" s="44">
        <v>7051.3</v>
      </c>
      <c r="AD76" s="44">
        <v>114.4</v>
      </c>
      <c r="AE76" s="82">
        <v>16.600000000000001</v>
      </c>
      <c r="AF76" s="7"/>
      <c r="AG76" s="85" t="s">
        <v>29</v>
      </c>
      <c r="AH76" s="15">
        <v>1.25</v>
      </c>
      <c r="AI76" s="15">
        <v>2.5</v>
      </c>
      <c r="AJ76" s="15">
        <v>2.25</v>
      </c>
      <c r="AK76" s="15">
        <v>3.5</v>
      </c>
      <c r="AL76" s="16">
        <v>3.5</v>
      </c>
      <c r="AM76" s="62"/>
      <c r="AN76" s="64" t="s">
        <v>40</v>
      </c>
      <c r="AO76" s="20">
        <v>9.5</v>
      </c>
      <c r="AP76" s="21">
        <v>7.38</v>
      </c>
      <c r="AQ76" s="7"/>
      <c r="AR76" s="31" t="s">
        <v>37</v>
      </c>
      <c r="AS76" s="52">
        <v>3.2000000000000001E-2</v>
      </c>
      <c r="AT76" s="32" t="s">
        <v>38</v>
      </c>
      <c r="AU76" s="53" t="s">
        <v>75</v>
      </c>
      <c r="AV76" s="1"/>
      <c r="AW76" s="117" t="s">
        <v>45</v>
      </c>
      <c r="AX76" s="112">
        <v>705649000</v>
      </c>
      <c r="AY76" s="112">
        <v>560064500</v>
      </c>
      <c r="AZ76" s="113">
        <v>182738000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201"/>
      <c r="B77" s="68" t="s">
        <v>44</v>
      </c>
      <c r="C77" s="73">
        <f t="shared" ref="C77:J77" si="87">C72</f>
        <v>378833000</v>
      </c>
      <c r="D77" s="74">
        <f t="shared" si="87"/>
        <v>3349300</v>
      </c>
      <c r="E77" s="74">
        <f t="shared" si="87"/>
        <v>8457070</v>
      </c>
      <c r="F77" s="75">
        <f t="shared" si="87"/>
        <v>13592500</v>
      </c>
      <c r="G77" s="73">
        <f t="shared" si="87"/>
        <v>503628000</v>
      </c>
      <c r="H77" s="74">
        <f t="shared" si="87"/>
        <v>4506270</v>
      </c>
      <c r="I77" s="74">
        <f t="shared" si="87"/>
        <v>12353200</v>
      </c>
      <c r="J77" s="75">
        <f t="shared" si="87"/>
        <v>19353500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188119100</v>
      </c>
      <c r="S77" s="57"/>
      <c r="T77" s="196"/>
      <c r="U77" s="199"/>
      <c r="V77" s="57"/>
      <c r="W77" s="87" t="s">
        <v>7</v>
      </c>
      <c r="X77" s="5">
        <f t="shared" ref="X77:AE77" si="88">X72</f>
        <v>5012.7</v>
      </c>
      <c r="Y77" s="5">
        <f t="shared" si="88"/>
        <v>6727.7</v>
      </c>
      <c r="Z77" s="5">
        <f t="shared" si="88"/>
        <v>65.2</v>
      </c>
      <c r="AA77" s="5">
        <f t="shared" si="88"/>
        <v>86.9</v>
      </c>
      <c r="AB77" s="5">
        <f t="shared" si="88"/>
        <v>5254.8</v>
      </c>
      <c r="AC77" s="5">
        <f t="shared" si="88"/>
        <v>7044.4</v>
      </c>
      <c r="AD77" s="5">
        <f t="shared" si="88"/>
        <v>114.4</v>
      </c>
      <c r="AE77" s="81">
        <f t="shared" si="88"/>
        <v>16.600000000000001</v>
      </c>
      <c r="AF77" s="7"/>
      <c r="AG77" s="87" t="s">
        <v>26</v>
      </c>
      <c r="AH77" s="6">
        <f>(AH76*10.74)</f>
        <v>13.425000000000001</v>
      </c>
      <c r="AI77" s="6">
        <f>(AI76*3.9)</f>
        <v>9.75</v>
      </c>
      <c r="AJ77" s="6">
        <f>(AJ76*0.21)</f>
        <v>0.47249999999999998</v>
      </c>
      <c r="AK77" s="166">
        <f>AK76+AL76</f>
        <v>7</v>
      </c>
      <c r="AL77" s="167"/>
      <c r="AM77" s="10"/>
      <c r="AN77" s="22" t="s">
        <v>41</v>
      </c>
      <c r="AO77" s="23">
        <v>6.8</v>
      </c>
      <c r="AP77" s="24">
        <v>7.68</v>
      </c>
      <c r="AQ77" s="7"/>
      <c r="AR77" s="33" t="s">
        <v>36</v>
      </c>
      <c r="AS77" s="12">
        <v>0.72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705275000</v>
      </c>
      <c r="AY77" s="111">
        <f t="shared" si="89"/>
        <v>559575000</v>
      </c>
      <c r="AZ77" s="114">
        <f t="shared" si="89"/>
        <v>182738000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202"/>
      <c r="B78" s="66" t="s">
        <v>3</v>
      </c>
      <c r="C78" s="76">
        <f t="shared" ref="C78:J78" si="90">C76-C77</f>
        <v>336000</v>
      </c>
      <c r="D78" s="76">
        <f t="shared" si="90"/>
        <v>0</v>
      </c>
      <c r="E78" s="76">
        <f t="shared" si="90"/>
        <v>0</v>
      </c>
      <c r="F78" s="77">
        <f t="shared" si="90"/>
        <v>10000</v>
      </c>
      <c r="G78" s="76">
        <f t="shared" si="90"/>
        <v>485000</v>
      </c>
      <c r="H78" s="76">
        <f t="shared" si="90"/>
        <v>8000</v>
      </c>
      <c r="I78" s="76">
        <f t="shared" si="90"/>
        <v>0</v>
      </c>
      <c r="J78" s="77">
        <f t="shared" si="90"/>
        <v>23000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848400</v>
      </c>
      <c r="S78" s="58"/>
      <c r="T78" s="197"/>
      <c r="U78" s="200"/>
      <c r="V78" s="58"/>
      <c r="W78" s="45" t="s">
        <v>3</v>
      </c>
      <c r="X78" s="46">
        <f>X76-X77</f>
        <v>4.5</v>
      </c>
      <c r="Y78" s="46">
        <f t="shared" ref="Y78:AE78" si="91">Y76-Y77</f>
        <v>6.4000000000005457</v>
      </c>
      <c r="Z78" s="46">
        <f t="shared" si="91"/>
        <v>0</v>
      </c>
      <c r="AA78" s="46">
        <f t="shared" si="91"/>
        <v>9.9999999999994316E-2</v>
      </c>
      <c r="AB78" s="46">
        <f t="shared" si="91"/>
        <v>4.6999999999998181</v>
      </c>
      <c r="AC78" s="46">
        <f t="shared" si="91"/>
        <v>6.9000000000005457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1.9606726312007643</v>
      </c>
      <c r="AI78" s="86">
        <f>(AI77)/((K76/1000000)*8.34)</f>
        <v>1.4239521902575383</v>
      </c>
      <c r="AJ78" s="86">
        <f>(AJ77)/((K76/1000000)*8.34)</f>
        <v>6.9006913835557626E-2</v>
      </c>
      <c r="AK78" s="168">
        <f>(AK77)/((K76/1000000)*8.34)</f>
        <v>1.0223246494156686</v>
      </c>
      <c r="AL78" s="169"/>
      <c r="AM78" s="10"/>
      <c r="AN78" s="1"/>
      <c r="AO78" s="1"/>
      <c r="AP78" s="1"/>
      <c r="AQ78" s="7"/>
      <c r="AR78" s="89" t="s">
        <v>55</v>
      </c>
      <c r="AS78" s="79">
        <v>1.41</v>
      </c>
      <c r="AT78" s="90" t="s">
        <v>54</v>
      </c>
      <c r="AU78" s="35">
        <v>0.03</v>
      </c>
      <c r="AV78" s="1"/>
      <c r="AW78" s="110" t="s">
        <v>3</v>
      </c>
      <c r="AX78" s="115">
        <f>AX76-AX77</f>
        <v>374000</v>
      </c>
      <c r="AY78" s="115">
        <f>AY76-AY77</f>
        <v>489500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82">
        <v>20</v>
      </c>
      <c r="B80" s="67" t="s">
        <v>45</v>
      </c>
      <c r="C80" s="72">
        <v>379169000</v>
      </c>
      <c r="D80" s="37">
        <v>3349300</v>
      </c>
      <c r="E80" s="37">
        <v>8457070</v>
      </c>
      <c r="F80" s="39">
        <v>13602500</v>
      </c>
      <c r="G80" s="72">
        <v>504957000</v>
      </c>
      <c r="H80" s="37">
        <v>4514270</v>
      </c>
      <c r="I80" s="37">
        <v>12384200</v>
      </c>
      <c r="J80" s="39">
        <v>19405500</v>
      </c>
      <c r="K80" s="185">
        <f>C82+G82</f>
        <v>844000</v>
      </c>
      <c r="L80" s="186"/>
      <c r="M80" s="191">
        <f>D82+E82+F82+H82+I82+J82</f>
        <v>60000</v>
      </c>
      <c r="N80" s="186"/>
      <c r="O80" s="203">
        <f>M80+K80</f>
        <v>904000</v>
      </c>
      <c r="P80" s="204"/>
      <c r="Q80" s="42" t="s">
        <v>6</v>
      </c>
      <c r="R80" s="39">
        <v>189826600</v>
      </c>
      <c r="S80" s="57"/>
      <c r="T80" s="195">
        <v>0.18</v>
      </c>
      <c r="U80" s="198">
        <v>0.86</v>
      </c>
      <c r="V80" s="57"/>
      <c r="W80" s="85" t="s">
        <v>6</v>
      </c>
      <c r="X80" s="44">
        <v>5017.2</v>
      </c>
      <c r="Y80" s="44">
        <v>6745.3</v>
      </c>
      <c r="Z80" s="44">
        <v>65.2</v>
      </c>
      <c r="AA80" s="44">
        <v>87.1</v>
      </c>
      <c r="AB80" s="44">
        <v>5259.5</v>
      </c>
      <c r="AC80" s="44">
        <v>7062.8</v>
      </c>
      <c r="AD80" s="44">
        <v>114.6</v>
      </c>
      <c r="AE80" s="82">
        <v>16.600000000000001</v>
      </c>
      <c r="AF80" s="7"/>
      <c r="AG80" s="85" t="s">
        <v>29</v>
      </c>
      <c r="AH80" s="15">
        <v>1.9375</v>
      </c>
      <c r="AI80" s="15">
        <v>3</v>
      </c>
      <c r="AJ80" s="15">
        <v>2.75</v>
      </c>
      <c r="AK80" s="15">
        <v>0</v>
      </c>
      <c r="AL80" s="16">
        <v>8</v>
      </c>
      <c r="AM80" s="62"/>
      <c r="AN80" s="64" t="s">
        <v>40</v>
      </c>
      <c r="AO80" s="20">
        <v>9.1</v>
      </c>
      <c r="AP80" s="21">
        <v>7.36</v>
      </c>
      <c r="AQ80" s="7"/>
      <c r="AR80" s="31" t="s">
        <v>37</v>
      </c>
      <c r="AS80" s="52" t="s">
        <v>75</v>
      </c>
      <c r="AT80" s="32" t="s">
        <v>38</v>
      </c>
      <c r="AU80" s="53">
        <v>3.3000000000000002E-2</v>
      </c>
      <c r="AV80" s="1"/>
      <c r="AW80" s="117" t="s">
        <v>45</v>
      </c>
      <c r="AX80" s="112">
        <v>705649000</v>
      </c>
      <c r="AY80" s="112">
        <v>560984800</v>
      </c>
      <c r="AZ80" s="113">
        <v>182773000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201"/>
      <c r="B81" s="68" t="s">
        <v>44</v>
      </c>
      <c r="C81" s="73">
        <f t="shared" ref="C81:J81" si="92">C76</f>
        <v>379169000</v>
      </c>
      <c r="D81" s="74">
        <f t="shared" si="92"/>
        <v>3349300</v>
      </c>
      <c r="E81" s="74">
        <f t="shared" si="92"/>
        <v>8457070</v>
      </c>
      <c r="F81" s="75">
        <f t="shared" si="92"/>
        <v>13602500</v>
      </c>
      <c r="G81" s="73">
        <f t="shared" si="92"/>
        <v>504113000</v>
      </c>
      <c r="H81" s="74">
        <f t="shared" si="92"/>
        <v>4514270</v>
      </c>
      <c r="I81" s="74">
        <f t="shared" si="92"/>
        <v>12353200</v>
      </c>
      <c r="J81" s="75">
        <f t="shared" si="92"/>
        <v>19376500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188967500</v>
      </c>
      <c r="S81" s="57"/>
      <c r="T81" s="196"/>
      <c r="U81" s="199"/>
      <c r="V81" s="57"/>
      <c r="W81" s="87" t="s">
        <v>7</v>
      </c>
      <c r="X81" s="5">
        <f t="shared" ref="X81:AE81" si="93">X76</f>
        <v>5017.2</v>
      </c>
      <c r="Y81" s="5">
        <f t="shared" si="93"/>
        <v>6734.1</v>
      </c>
      <c r="Z81" s="5">
        <f t="shared" si="93"/>
        <v>65.2</v>
      </c>
      <c r="AA81" s="5">
        <f t="shared" si="93"/>
        <v>87</v>
      </c>
      <c r="AB81" s="5">
        <f t="shared" si="93"/>
        <v>5259.5</v>
      </c>
      <c r="AC81" s="5">
        <f t="shared" si="93"/>
        <v>7051.3</v>
      </c>
      <c r="AD81" s="5">
        <f t="shared" si="93"/>
        <v>114.4</v>
      </c>
      <c r="AE81" s="81">
        <f t="shared" si="93"/>
        <v>16.600000000000001</v>
      </c>
      <c r="AF81" s="7"/>
      <c r="AG81" s="87" t="s">
        <v>26</v>
      </c>
      <c r="AH81" s="6">
        <f>(AH80*10.74)</f>
        <v>20.80875</v>
      </c>
      <c r="AI81" s="6">
        <f>(AI80*3.9)</f>
        <v>11.7</v>
      </c>
      <c r="AJ81" s="6">
        <f>(AJ80*0.21)</f>
        <v>0.57750000000000001</v>
      </c>
      <c r="AK81" s="166">
        <f>AK80+AL80</f>
        <v>8</v>
      </c>
      <c r="AL81" s="167"/>
      <c r="AM81" s="10"/>
      <c r="AN81" s="22" t="s">
        <v>41</v>
      </c>
      <c r="AO81" s="23">
        <v>8.1</v>
      </c>
      <c r="AP81" s="24">
        <v>7.59</v>
      </c>
      <c r="AQ81" s="7"/>
      <c r="AR81" s="33" t="s">
        <v>36</v>
      </c>
      <c r="AS81" s="12" t="s">
        <v>75</v>
      </c>
      <c r="AT81" s="2" t="s">
        <v>39</v>
      </c>
      <c r="AU81" s="36">
        <v>0.67900000000000005</v>
      </c>
      <c r="AV81" s="1"/>
      <c r="AW81" s="118" t="s">
        <v>71</v>
      </c>
      <c r="AX81" s="111">
        <f t="shared" ref="AX81:AZ81" si="94">AX76</f>
        <v>705649000</v>
      </c>
      <c r="AY81" s="111">
        <f t="shared" si="94"/>
        <v>560064500</v>
      </c>
      <c r="AZ81" s="114">
        <f t="shared" si="94"/>
        <v>182738000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202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844000</v>
      </c>
      <c r="H82" s="76">
        <f t="shared" si="95"/>
        <v>0</v>
      </c>
      <c r="I82" s="76">
        <f t="shared" si="95"/>
        <v>31000</v>
      </c>
      <c r="J82" s="77">
        <f t="shared" si="95"/>
        <v>29000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859100</v>
      </c>
      <c r="S82" s="58"/>
      <c r="T82" s="197"/>
      <c r="U82" s="200"/>
      <c r="V82" s="58"/>
      <c r="W82" s="45" t="s">
        <v>3</v>
      </c>
      <c r="X82" s="46">
        <f>X80-X81</f>
        <v>0</v>
      </c>
      <c r="Y82" s="46">
        <f t="shared" ref="Y82:AE82" si="96">Y80-Y81</f>
        <v>11.199999999999818</v>
      </c>
      <c r="Z82" s="46">
        <f t="shared" si="96"/>
        <v>0</v>
      </c>
      <c r="AA82" s="46">
        <f t="shared" si="96"/>
        <v>9.9999999999994316E-2</v>
      </c>
      <c r="AB82" s="46">
        <f t="shared" si="96"/>
        <v>0</v>
      </c>
      <c r="AC82" s="46">
        <f t="shared" si="96"/>
        <v>11.5</v>
      </c>
      <c r="AD82" s="46">
        <f t="shared" si="96"/>
        <v>0.19999999999998863</v>
      </c>
      <c r="AE82" s="83">
        <f t="shared" si="96"/>
        <v>0</v>
      </c>
      <c r="AF82" s="7"/>
      <c r="AG82" s="88" t="s">
        <v>28</v>
      </c>
      <c r="AH82" s="86">
        <f>(AH81)/((K80/1000000)*8.34)</f>
        <v>2.9562250673394934</v>
      </c>
      <c r="AI82" s="86">
        <f>(AI81)/((K80/1000000)*8.34)</f>
        <v>1.6621773671110505</v>
      </c>
      <c r="AJ82" s="86">
        <f>(AJ81)/((K80/1000000)*8.34)</f>
        <v>8.2043370043301866E-2</v>
      </c>
      <c r="AK82" s="168">
        <f>(AK81)/((K80/1000000)*8.34)</f>
        <v>1.1365315330673851</v>
      </c>
      <c r="AL82" s="169"/>
      <c r="AM82" s="10"/>
      <c r="AN82" s="1"/>
      <c r="AO82" s="1"/>
      <c r="AP82" s="1"/>
      <c r="AQ82" s="7"/>
      <c r="AR82" s="89" t="s">
        <v>55</v>
      </c>
      <c r="AS82" s="79">
        <v>1.33</v>
      </c>
      <c r="AT82" s="90" t="s">
        <v>54</v>
      </c>
      <c r="AU82" s="35">
        <v>2.1000000000000001E-2</v>
      </c>
      <c r="AV82" s="1"/>
      <c r="AW82" s="110" t="s">
        <v>3</v>
      </c>
      <c r="AX82" s="115">
        <f>AX80-AX81</f>
        <v>0</v>
      </c>
      <c r="AY82" s="115">
        <f>AY80-AY81</f>
        <v>920300</v>
      </c>
      <c r="AZ82" s="116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82">
        <v>21</v>
      </c>
      <c r="B84" s="67" t="s">
        <v>45</v>
      </c>
      <c r="C84" s="72">
        <v>379169000</v>
      </c>
      <c r="D84" s="37">
        <v>3349300</v>
      </c>
      <c r="E84" s="37">
        <v>8457070</v>
      </c>
      <c r="F84" s="39">
        <v>13602500</v>
      </c>
      <c r="G84" s="72">
        <v>505690000</v>
      </c>
      <c r="H84" s="37">
        <v>4523260</v>
      </c>
      <c r="I84" s="37">
        <v>12417200</v>
      </c>
      <c r="J84" s="39">
        <v>19434000</v>
      </c>
      <c r="K84" s="185">
        <f>C86+G86</f>
        <v>733000</v>
      </c>
      <c r="L84" s="186"/>
      <c r="M84" s="191">
        <f>D86+E86+F86+H86+I86+J86</f>
        <v>70490</v>
      </c>
      <c r="N84" s="186"/>
      <c r="O84" s="203">
        <f>M84+K84</f>
        <v>803490</v>
      </c>
      <c r="P84" s="204"/>
      <c r="Q84" s="42" t="s">
        <v>6</v>
      </c>
      <c r="R84" s="39">
        <v>190710800</v>
      </c>
      <c r="S84" s="57"/>
      <c r="T84" s="195">
        <v>0</v>
      </c>
      <c r="U84" s="198">
        <v>0.86</v>
      </c>
      <c r="V84" s="57"/>
      <c r="W84" s="85" t="s">
        <v>6</v>
      </c>
      <c r="X84" s="44">
        <v>5017.2</v>
      </c>
      <c r="Y84" s="44">
        <v>6755.1</v>
      </c>
      <c r="Z84" s="44">
        <v>65.2</v>
      </c>
      <c r="AA84" s="44">
        <v>87.2</v>
      </c>
      <c r="AB84" s="44">
        <v>5259.5</v>
      </c>
      <c r="AC84" s="44">
        <v>7073.1</v>
      </c>
      <c r="AD84" s="44">
        <v>114.8</v>
      </c>
      <c r="AE84" s="82">
        <v>16.600000000000001</v>
      </c>
      <c r="AF84" s="7"/>
      <c r="AG84" s="85" t="s">
        <v>29</v>
      </c>
      <c r="AH84" s="15">
        <v>2.75</v>
      </c>
      <c r="AI84" s="15">
        <v>2.625</v>
      </c>
      <c r="AJ84" s="15">
        <v>2.375</v>
      </c>
      <c r="AK84" s="15">
        <v>0</v>
      </c>
      <c r="AL84" s="16">
        <v>7</v>
      </c>
      <c r="AM84" s="62"/>
      <c r="AN84" s="64" t="s">
        <v>40</v>
      </c>
      <c r="AO84" s="20">
        <v>8.5</v>
      </c>
      <c r="AP84" s="21">
        <v>7.3</v>
      </c>
      <c r="AQ84" s="7"/>
      <c r="AR84" s="31" t="s">
        <v>37</v>
      </c>
      <c r="AS84" s="52" t="s">
        <v>75</v>
      </c>
      <c r="AT84" s="32" t="s">
        <v>38</v>
      </c>
      <c r="AU84" s="53">
        <v>3.5000000000000003E-2</v>
      </c>
      <c r="AV84" s="1"/>
      <c r="AW84" s="117" t="s">
        <v>45</v>
      </c>
      <c r="AX84" s="112">
        <v>705649000</v>
      </c>
      <c r="AY84" s="112">
        <v>561799200</v>
      </c>
      <c r="AZ84" s="113">
        <v>182808000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201"/>
      <c r="B85" s="68" t="s">
        <v>44</v>
      </c>
      <c r="C85" s="73">
        <f t="shared" ref="C85:J85" si="97">C80</f>
        <v>379169000</v>
      </c>
      <c r="D85" s="74">
        <f t="shared" si="97"/>
        <v>3349300</v>
      </c>
      <c r="E85" s="74">
        <f t="shared" si="97"/>
        <v>8457070</v>
      </c>
      <c r="F85" s="75">
        <f t="shared" si="97"/>
        <v>13602500</v>
      </c>
      <c r="G85" s="73">
        <f t="shared" si="97"/>
        <v>504957000</v>
      </c>
      <c r="H85" s="74">
        <f t="shared" si="97"/>
        <v>4514270</v>
      </c>
      <c r="I85" s="74">
        <f t="shared" si="97"/>
        <v>12384200</v>
      </c>
      <c r="J85" s="75">
        <f t="shared" si="97"/>
        <v>19405500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189826600</v>
      </c>
      <c r="S85" s="57"/>
      <c r="T85" s="196"/>
      <c r="U85" s="199"/>
      <c r="V85" s="57"/>
      <c r="W85" s="87" t="s">
        <v>7</v>
      </c>
      <c r="X85" s="5">
        <f t="shared" ref="X85:AE85" si="98">X80</f>
        <v>5017.2</v>
      </c>
      <c r="Y85" s="5">
        <f t="shared" si="98"/>
        <v>6745.3</v>
      </c>
      <c r="Z85" s="5">
        <f t="shared" si="98"/>
        <v>65.2</v>
      </c>
      <c r="AA85" s="5">
        <f t="shared" si="98"/>
        <v>87.1</v>
      </c>
      <c r="AB85" s="5">
        <f t="shared" si="98"/>
        <v>5259.5</v>
      </c>
      <c r="AC85" s="5">
        <f t="shared" si="98"/>
        <v>7062.8</v>
      </c>
      <c r="AD85" s="5">
        <f t="shared" si="98"/>
        <v>114.6</v>
      </c>
      <c r="AE85" s="81">
        <f t="shared" si="98"/>
        <v>16.600000000000001</v>
      </c>
      <c r="AF85" s="7"/>
      <c r="AG85" s="87" t="s">
        <v>26</v>
      </c>
      <c r="AH85" s="6">
        <f>(AH84*10.74)</f>
        <v>29.535</v>
      </c>
      <c r="AI85" s="6">
        <f>(AI84*3.9)</f>
        <v>10.237499999999999</v>
      </c>
      <c r="AJ85" s="6">
        <f>(AJ84*0.21)</f>
        <v>0.49874999999999997</v>
      </c>
      <c r="AK85" s="166">
        <f>AK84+AL84</f>
        <v>7</v>
      </c>
      <c r="AL85" s="167"/>
      <c r="AM85" s="10"/>
      <c r="AN85" s="22" t="s">
        <v>41</v>
      </c>
      <c r="AO85" s="23">
        <v>6.9</v>
      </c>
      <c r="AP85" s="24">
        <v>7.68</v>
      </c>
      <c r="AQ85" s="7"/>
      <c r="AR85" s="33" t="s">
        <v>36</v>
      </c>
      <c r="AS85" s="12" t="s">
        <v>75</v>
      </c>
      <c r="AT85" s="2" t="s">
        <v>39</v>
      </c>
      <c r="AU85" s="36">
        <v>0.77600000000000002</v>
      </c>
      <c r="AV85" s="1"/>
      <c r="AW85" s="118" t="s">
        <v>71</v>
      </c>
      <c r="AX85" s="111">
        <f t="shared" ref="AX85:AZ85" si="99">AX80</f>
        <v>705649000</v>
      </c>
      <c r="AY85" s="111">
        <f t="shared" si="99"/>
        <v>560984800</v>
      </c>
      <c r="AZ85" s="114">
        <f t="shared" si="99"/>
        <v>182773000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202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733000</v>
      </c>
      <c r="H86" s="76">
        <f t="shared" si="100"/>
        <v>8990</v>
      </c>
      <c r="I86" s="76">
        <f t="shared" si="100"/>
        <v>33000</v>
      </c>
      <c r="J86" s="77">
        <f t="shared" si="100"/>
        <v>28500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884200</v>
      </c>
      <c r="S86" s="58"/>
      <c r="T86" s="197"/>
      <c r="U86" s="200"/>
      <c r="V86" s="58"/>
      <c r="W86" s="45" t="s">
        <v>3</v>
      </c>
      <c r="X86" s="46">
        <f>X84-X85</f>
        <v>0</v>
      </c>
      <c r="Y86" s="46">
        <f t="shared" ref="Y86:AE86" si="101">Y84-Y85</f>
        <v>9.8000000000001819</v>
      </c>
      <c r="Z86" s="46">
        <f t="shared" si="101"/>
        <v>0</v>
      </c>
      <c r="AA86" s="46">
        <f t="shared" si="101"/>
        <v>0.10000000000000853</v>
      </c>
      <c r="AB86" s="46">
        <f t="shared" si="101"/>
        <v>0</v>
      </c>
      <c r="AC86" s="46">
        <f t="shared" si="101"/>
        <v>10.300000000000182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4.8313327509888406</v>
      </c>
      <c r="AI86" s="86">
        <f>(AI85)/((K84/1000000)*8.34)</f>
        <v>1.674649366454994</v>
      </c>
      <c r="AJ86" s="86">
        <f>(AJ85)/((K84/1000000)*8.34)</f>
        <v>8.1585481955499708E-2</v>
      </c>
      <c r="AK86" s="168">
        <f>(AK85)/((K84/1000000)*8.34)</f>
        <v>1.1450593958666628</v>
      </c>
      <c r="AL86" s="169"/>
      <c r="AM86" s="10"/>
      <c r="AN86" s="1"/>
      <c r="AO86" s="1"/>
      <c r="AP86" s="1"/>
      <c r="AQ86" s="7"/>
      <c r="AR86" s="89" t="s">
        <v>55</v>
      </c>
      <c r="AS86" s="79">
        <v>2.4900000000000002</v>
      </c>
      <c r="AT86" s="90" t="s">
        <v>54</v>
      </c>
      <c r="AU86" s="35">
        <v>2.1000000000000001E-2</v>
      </c>
      <c r="AV86" s="1"/>
      <c r="AW86" s="110" t="s">
        <v>3</v>
      </c>
      <c r="AX86" s="115">
        <f>AX84-AX85</f>
        <v>0</v>
      </c>
      <c r="AY86" s="115">
        <f>AY84-AY85</f>
        <v>814400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82">
        <v>22</v>
      </c>
      <c r="B88" s="67" t="s">
        <v>45</v>
      </c>
      <c r="C88" s="72">
        <v>379169000</v>
      </c>
      <c r="D88" s="37">
        <v>3349300</v>
      </c>
      <c r="E88" s="37">
        <v>8457070</v>
      </c>
      <c r="F88" s="39">
        <v>13602500</v>
      </c>
      <c r="G88" s="72">
        <v>505690000</v>
      </c>
      <c r="H88" s="37">
        <v>4523260</v>
      </c>
      <c r="I88" s="37">
        <v>12417200</v>
      </c>
      <c r="J88" s="39">
        <v>19434000</v>
      </c>
      <c r="K88" s="185">
        <f>C90+G90</f>
        <v>0</v>
      </c>
      <c r="L88" s="186"/>
      <c r="M88" s="191">
        <f>D90+E90+F90+H90+I90+J90</f>
        <v>0</v>
      </c>
      <c r="N88" s="186"/>
      <c r="O88" s="203">
        <f>M88+K88</f>
        <v>0</v>
      </c>
      <c r="P88" s="204"/>
      <c r="Q88" s="42" t="s">
        <v>6</v>
      </c>
      <c r="R88" s="39">
        <v>190710800</v>
      </c>
      <c r="S88" s="57"/>
      <c r="T88" s="195">
        <v>0</v>
      </c>
      <c r="U88" s="198">
        <v>0.83</v>
      </c>
      <c r="V88" s="57"/>
      <c r="W88" s="85" t="s">
        <v>6</v>
      </c>
      <c r="X88" s="44">
        <v>5017.2</v>
      </c>
      <c r="Y88" s="44">
        <v>6755.1</v>
      </c>
      <c r="Z88" s="44">
        <v>65.2</v>
      </c>
      <c r="AA88" s="44">
        <v>87.2</v>
      </c>
      <c r="AB88" s="44">
        <v>5259.5</v>
      </c>
      <c r="AC88" s="44">
        <v>7073.1</v>
      </c>
      <c r="AD88" s="44">
        <v>114.8</v>
      </c>
      <c r="AE88" s="82">
        <v>16.600000000000001</v>
      </c>
      <c r="AF88" s="7"/>
      <c r="AG88" s="85" t="s">
        <v>29</v>
      </c>
      <c r="AH88" s="15">
        <v>0</v>
      </c>
      <c r="AI88" s="15">
        <v>0</v>
      </c>
      <c r="AJ88" s="15">
        <v>0</v>
      </c>
      <c r="AK88" s="15">
        <v>0</v>
      </c>
      <c r="AL88" s="16">
        <v>0</v>
      </c>
      <c r="AM88" s="62"/>
      <c r="AN88" s="64" t="s">
        <v>40</v>
      </c>
      <c r="AO88" s="20">
        <v>6.6</v>
      </c>
      <c r="AP88" s="21">
        <v>7.29</v>
      </c>
      <c r="AQ88" s="7"/>
      <c r="AR88" s="31" t="s">
        <v>37</v>
      </c>
      <c r="AS88" s="52" t="s">
        <v>75</v>
      </c>
      <c r="AT88" s="32" t="s">
        <v>38</v>
      </c>
      <c r="AU88" s="53">
        <v>3.5999999999999997E-2</v>
      </c>
      <c r="AV88" s="1"/>
      <c r="AW88" s="117" t="s">
        <v>45</v>
      </c>
      <c r="AX88" s="112">
        <v>705649000</v>
      </c>
      <c r="AY88" s="112">
        <v>561799200</v>
      </c>
      <c r="AZ88" s="113">
        <v>182808000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201"/>
      <c r="B89" s="68" t="s">
        <v>44</v>
      </c>
      <c r="C89" s="73">
        <f t="shared" ref="C89:J89" si="102">C84</f>
        <v>379169000</v>
      </c>
      <c r="D89" s="74">
        <f t="shared" si="102"/>
        <v>3349300</v>
      </c>
      <c r="E89" s="74">
        <f t="shared" si="102"/>
        <v>8457070</v>
      </c>
      <c r="F89" s="75">
        <f t="shared" si="102"/>
        <v>13602500</v>
      </c>
      <c r="G89" s="73">
        <f t="shared" si="102"/>
        <v>505690000</v>
      </c>
      <c r="H89" s="74">
        <f t="shared" si="102"/>
        <v>4523260</v>
      </c>
      <c r="I89" s="74">
        <f t="shared" si="102"/>
        <v>12417200</v>
      </c>
      <c r="J89" s="75">
        <f t="shared" si="102"/>
        <v>19434000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190710800</v>
      </c>
      <c r="S89" s="57"/>
      <c r="T89" s="196"/>
      <c r="U89" s="199"/>
      <c r="V89" s="57"/>
      <c r="W89" s="87" t="s">
        <v>7</v>
      </c>
      <c r="X89" s="5">
        <f t="shared" ref="X89:AE89" si="103">X84</f>
        <v>5017.2</v>
      </c>
      <c r="Y89" s="5">
        <f t="shared" si="103"/>
        <v>6755.1</v>
      </c>
      <c r="Z89" s="5">
        <f t="shared" si="103"/>
        <v>65.2</v>
      </c>
      <c r="AA89" s="5">
        <f t="shared" si="103"/>
        <v>87.2</v>
      </c>
      <c r="AB89" s="5">
        <f t="shared" si="103"/>
        <v>5259.5</v>
      </c>
      <c r="AC89" s="5">
        <f t="shared" si="103"/>
        <v>7073.1</v>
      </c>
      <c r="AD89" s="5">
        <f t="shared" si="103"/>
        <v>114.8</v>
      </c>
      <c r="AE89" s="81">
        <f t="shared" si="103"/>
        <v>16.600000000000001</v>
      </c>
      <c r="AF89" s="7"/>
      <c r="AG89" s="87" t="s">
        <v>26</v>
      </c>
      <c r="AH89" s="6">
        <f>(AH88*10.74)</f>
        <v>0</v>
      </c>
      <c r="AI89" s="6">
        <f>(AI88*3.9)</f>
        <v>0</v>
      </c>
      <c r="AJ89" s="6">
        <f>(AJ88*0.21)</f>
        <v>0</v>
      </c>
      <c r="AK89" s="166">
        <f>AK88+AL88</f>
        <v>0</v>
      </c>
      <c r="AL89" s="167"/>
      <c r="AM89" s="10"/>
      <c r="AN89" s="22" t="s">
        <v>41</v>
      </c>
      <c r="AO89" s="23">
        <v>7.2</v>
      </c>
      <c r="AP89" s="24">
        <v>7.56</v>
      </c>
      <c r="AQ89" s="7"/>
      <c r="AR89" s="33" t="s">
        <v>36</v>
      </c>
      <c r="AS89" s="12" t="s">
        <v>75</v>
      </c>
      <c r="AT89" s="2" t="s">
        <v>39</v>
      </c>
      <c r="AU89" s="36">
        <v>0.63</v>
      </c>
      <c r="AV89" s="1"/>
      <c r="AW89" s="118" t="s">
        <v>71</v>
      </c>
      <c r="AX89" s="111">
        <f t="shared" ref="AX89:AZ89" si="104">AX84</f>
        <v>705649000</v>
      </c>
      <c r="AY89" s="111">
        <f t="shared" si="104"/>
        <v>561799200</v>
      </c>
      <c r="AZ89" s="114">
        <f t="shared" si="104"/>
        <v>182808000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202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0</v>
      </c>
      <c r="S90" s="58"/>
      <c r="T90" s="197"/>
      <c r="U90" s="200"/>
      <c r="V90" s="58"/>
      <c r="W90" s="45" t="s">
        <v>3</v>
      </c>
      <c r="X90" s="46">
        <f>X88-X89</f>
        <v>0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</v>
      </c>
      <c r="AB90" s="46">
        <f t="shared" si="106"/>
        <v>0</v>
      </c>
      <c r="AC90" s="46">
        <f t="shared" si="106"/>
        <v>0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 t="e">
        <f>(AH89)/((K88/1000000)*8.34)</f>
        <v>#DIV/0!</v>
      </c>
      <c r="AI90" s="86" t="e">
        <f>(AI89)/((K88/1000000)*8.34)</f>
        <v>#DIV/0!</v>
      </c>
      <c r="AJ90" s="86" t="e">
        <f>(AJ89)/((K88/1000000)*8.34)</f>
        <v>#DIV/0!</v>
      </c>
      <c r="AK90" s="168" t="e">
        <f>(AK89)/((K88/1000000)*8.34)</f>
        <v>#DIV/0!</v>
      </c>
      <c r="AL90" s="169"/>
      <c r="AM90" s="10"/>
      <c r="AN90" s="1"/>
      <c r="AO90" s="1"/>
      <c r="AP90" s="1"/>
      <c r="AQ90" s="7"/>
      <c r="AR90" s="89" t="s">
        <v>55</v>
      </c>
      <c r="AS90" s="79">
        <v>1.48</v>
      </c>
      <c r="AT90" s="90" t="s">
        <v>54</v>
      </c>
      <c r="AU90" s="35">
        <v>2.3E-2</v>
      </c>
      <c r="AV90" s="1"/>
      <c r="AW90" s="110" t="s">
        <v>3</v>
      </c>
      <c r="AX90" s="115">
        <f>AX88-AX89</f>
        <v>0</v>
      </c>
      <c r="AY90" s="115">
        <f>AY88-AY89</f>
        <v>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82">
        <v>23</v>
      </c>
      <c r="B92" s="67" t="s">
        <v>45</v>
      </c>
      <c r="C92" s="72">
        <v>379169000</v>
      </c>
      <c r="D92" s="37">
        <v>3349300</v>
      </c>
      <c r="E92" s="37">
        <v>8457070</v>
      </c>
      <c r="F92" s="39">
        <v>13602500</v>
      </c>
      <c r="G92" s="72">
        <v>507411000</v>
      </c>
      <c r="H92" s="37">
        <v>4532260</v>
      </c>
      <c r="I92" s="37">
        <v>12448200</v>
      </c>
      <c r="J92" s="39">
        <v>19471400</v>
      </c>
      <c r="K92" s="185">
        <f>C94+G94</f>
        <v>1721000</v>
      </c>
      <c r="L92" s="186"/>
      <c r="M92" s="191">
        <f>D94+E94+F94+H94+I94+J94</f>
        <v>77400</v>
      </c>
      <c r="N92" s="186"/>
      <c r="O92" s="203">
        <f>M92+K92</f>
        <v>1798400</v>
      </c>
      <c r="P92" s="204"/>
      <c r="Q92" s="42" t="s">
        <v>6</v>
      </c>
      <c r="R92" s="39">
        <v>192603900</v>
      </c>
      <c r="S92" s="57"/>
      <c r="T92" s="195">
        <v>0.9</v>
      </c>
      <c r="U92" s="198">
        <v>0.86</v>
      </c>
      <c r="V92" s="57"/>
      <c r="W92" s="85" t="s">
        <v>6</v>
      </c>
      <c r="X92" s="44">
        <v>5017.2</v>
      </c>
      <c r="Y92" s="44">
        <v>6778.1</v>
      </c>
      <c r="Z92" s="44">
        <v>65.2</v>
      </c>
      <c r="AA92" s="44">
        <v>87.4</v>
      </c>
      <c r="AB92" s="44">
        <v>5259.5</v>
      </c>
      <c r="AC92" s="44">
        <v>7096.5</v>
      </c>
      <c r="AD92" s="44">
        <v>114.9</v>
      </c>
      <c r="AE92" s="82">
        <v>16.600000000000001</v>
      </c>
      <c r="AF92" s="7"/>
      <c r="AG92" s="85" t="s">
        <v>29</v>
      </c>
      <c r="AH92" s="15">
        <v>3.625</v>
      </c>
      <c r="AI92" s="15">
        <v>6.3125</v>
      </c>
      <c r="AJ92" s="15">
        <v>6.75</v>
      </c>
      <c r="AK92" s="15">
        <v>0</v>
      </c>
      <c r="AL92" s="16">
        <v>18</v>
      </c>
      <c r="AM92" s="62"/>
      <c r="AN92" s="64" t="s">
        <v>40</v>
      </c>
      <c r="AO92" s="20" t="s">
        <v>75</v>
      </c>
      <c r="AP92" s="21" t="s">
        <v>75</v>
      </c>
      <c r="AQ92" s="7"/>
      <c r="AR92" s="31" t="s">
        <v>37</v>
      </c>
      <c r="AS92" s="52" t="s">
        <v>75</v>
      </c>
      <c r="AT92" s="32" t="s">
        <v>38</v>
      </c>
      <c r="AU92" s="53" t="s">
        <v>75</v>
      </c>
      <c r="AV92" s="1"/>
      <c r="AW92" s="117" t="s">
        <v>45</v>
      </c>
      <c r="AX92" s="112">
        <v>705649000</v>
      </c>
      <c r="AY92" s="112">
        <v>563665200</v>
      </c>
      <c r="AZ92" s="113">
        <v>182843000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201"/>
      <c r="B93" s="68" t="s">
        <v>44</v>
      </c>
      <c r="C93" s="73">
        <f t="shared" ref="C93:J93" si="107">C88</f>
        <v>379169000</v>
      </c>
      <c r="D93" s="74">
        <f t="shared" si="107"/>
        <v>3349300</v>
      </c>
      <c r="E93" s="74">
        <f t="shared" si="107"/>
        <v>8457070</v>
      </c>
      <c r="F93" s="75">
        <f t="shared" si="107"/>
        <v>13602500</v>
      </c>
      <c r="G93" s="73">
        <f t="shared" si="107"/>
        <v>505690000</v>
      </c>
      <c r="H93" s="74">
        <f t="shared" si="107"/>
        <v>4523260</v>
      </c>
      <c r="I93" s="74">
        <f t="shared" si="107"/>
        <v>12417200</v>
      </c>
      <c r="J93" s="75">
        <f t="shared" si="107"/>
        <v>19434000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190710800</v>
      </c>
      <c r="S93" s="57"/>
      <c r="T93" s="196"/>
      <c r="U93" s="199"/>
      <c r="V93" s="57"/>
      <c r="W93" s="87" t="s">
        <v>7</v>
      </c>
      <c r="X93" s="5">
        <f t="shared" ref="X93:AE93" si="108">X88</f>
        <v>5017.2</v>
      </c>
      <c r="Y93" s="5">
        <f t="shared" si="108"/>
        <v>6755.1</v>
      </c>
      <c r="Z93" s="5">
        <f t="shared" si="108"/>
        <v>65.2</v>
      </c>
      <c r="AA93" s="5">
        <f t="shared" si="108"/>
        <v>87.2</v>
      </c>
      <c r="AB93" s="5">
        <f t="shared" si="108"/>
        <v>5259.5</v>
      </c>
      <c r="AC93" s="5">
        <f t="shared" si="108"/>
        <v>7073.1</v>
      </c>
      <c r="AD93" s="5">
        <f t="shared" si="108"/>
        <v>114.8</v>
      </c>
      <c r="AE93" s="81">
        <f t="shared" si="108"/>
        <v>16.600000000000001</v>
      </c>
      <c r="AF93" s="7"/>
      <c r="AG93" s="87" t="s">
        <v>26</v>
      </c>
      <c r="AH93" s="6">
        <f>(AH92*10.74)</f>
        <v>38.932499999999997</v>
      </c>
      <c r="AI93" s="6">
        <f>(AI92*3.9)</f>
        <v>24.618749999999999</v>
      </c>
      <c r="AJ93" s="6">
        <f>(AJ92*0.21)</f>
        <v>1.4175</v>
      </c>
      <c r="AK93" s="166">
        <f>AK92+AL92</f>
        <v>18</v>
      </c>
      <c r="AL93" s="167"/>
      <c r="AM93" s="10"/>
      <c r="AN93" s="22" t="s">
        <v>41</v>
      </c>
      <c r="AO93" s="23" t="s">
        <v>75</v>
      </c>
      <c r="AP93" s="24" t="s">
        <v>75</v>
      </c>
      <c r="AQ93" s="7"/>
      <c r="AR93" s="33" t="s">
        <v>36</v>
      </c>
      <c r="AS93" s="12" t="s">
        <v>75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705649000</v>
      </c>
      <c r="AY93" s="111">
        <f t="shared" si="109"/>
        <v>561799200</v>
      </c>
      <c r="AZ93" s="114">
        <f t="shared" si="109"/>
        <v>182808000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202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1721000</v>
      </c>
      <c r="H94" s="76">
        <f t="shared" si="110"/>
        <v>9000</v>
      </c>
      <c r="I94" s="76">
        <f t="shared" si="110"/>
        <v>31000</v>
      </c>
      <c r="J94" s="77">
        <f t="shared" si="110"/>
        <v>37400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1893100</v>
      </c>
      <c r="S94" s="58"/>
      <c r="T94" s="197"/>
      <c r="U94" s="200"/>
      <c r="V94" s="58"/>
      <c r="W94" s="45" t="s">
        <v>3</v>
      </c>
      <c r="X94" s="46">
        <f>X92-X93</f>
        <v>0</v>
      </c>
      <c r="Y94" s="46">
        <f t="shared" ref="Y94:AE94" si="111">Y92-Y93</f>
        <v>23</v>
      </c>
      <c r="Z94" s="46">
        <f t="shared" si="111"/>
        <v>0</v>
      </c>
      <c r="AA94" s="46">
        <f t="shared" si="111"/>
        <v>0.20000000000000284</v>
      </c>
      <c r="AB94" s="46">
        <f t="shared" si="111"/>
        <v>0</v>
      </c>
      <c r="AC94" s="46">
        <f t="shared" si="111"/>
        <v>23.399999999999636</v>
      </c>
      <c r="AD94" s="46">
        <f t="shared" si="111"/>
        <v>0.10000000000000853</v>
      </c>
      <c r="AE94" s="83">
        <f t="shared" si="111"/>
        <v>0</v>
      </c>
      <c r="AF94" s="7"/>
      <c r="AG94" s="88" t="s">
        <v>28</v>
      </c>
      <c r="AH94" s="86">
        <f>(AH93)/((K92/1000000)*8.34)</f>
        <v>2.7124726714851244</v>
      </c>
      <c r="AI94" s="86">
        <f>(AI93)/((K92/1000000)*8.34)</f>
        <v>1.7152170187150686</v>
      </c>
      <c r="AJ94" s="86">
        <f>(AJ93)/((K92/1000000)*8.34)</f>
        <v>9.8758877848331442E-2</v>
      </c>
      <c r="AK94" s="168">
        <f>(AK93)/((K92/1000000)*8.34)</f>
        <v>1.2540809885502406</v>
      </c>
      <c r="AL94" s="169"/>
      <c r="AM94" s="10"/>
      <c r="AN94" s="1"/>
      <c r="AO94" s="1"/>
      <c r="AP94" s="1"/>
      <c r="AQ94" s="7"/>
      <c r="AR94" s="89" t="s">
        <v>55</v>
      </c>
      <c r="AS94" s="79" t="s">
        <v>75</v>
      </c>
      <c r="AT94" s="90" t="s">
        <v>54</v>
      </c>
      <c r="AU94" s="35" t="s">
        <v>75</v>
      </c>
      <c r="AV94" s="1"/>
      <c r="AW94" s="110" t="s">
        <v>3</v>
      </c>
      <c r="AX94" s="115">
        <f>AX92-AX93</f>
        <v>0</v>
      </c>
      <c r="AY94" s="115">
        <f>AY92-AY93</f>
        <v>1866000</v>
      </c>
      <c r="AZ94" s="116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82">
        <v>24</v>
      </c>
      <c r="B96" s="67" t="s">
        <v>45</v>
      </c>
      <c r="C96" s="72">
        <v>379169000</v>
      </c>
      <c r="D96" s="37">
        <v>3349300</v>
      </c>
      <c r="E96" s="37">
        <v>8457070</v>
      </c>
      <c r="F96" s="39">
        <v>13602500</v>
      </c>
      <c r="G96" s="72">
        <v>508307000</v>
      </c>
      <c r="H96" s="37">
        <v>4540260</v>
      </c>
      <c r="I96" s="37">
        <v>12448200</v>
      </c>
      <c r="J96" s="39">
        <v>19478400</v>
      </c>
      <c r="K96" s="185">
        <f>C98+G98</f>
        <v>896000</v>
      </c>
      <c r="L96" s="186"/>
      <c r="M96" s="191">
        <f>D98+E98+F98+H98+I98+J98</f>
        <v>15000</v>
      </c>
      <c r="N96" s="186"/>
      <c r="O96" s="203">
        <f>M96+K96</f>
        <v>911000</v>
      </c>
      <c r="P96" s="204"/>
      <c r="Q96" s="42" t="s">
        <v>6</v>
      </c>
      <c r="R96" s="39">
        <v>193438900</v>
      </c>
      <c r="S96" s="57"/>
      <c r="T96" s="195">
        <v>0.31</v>
      </c>
      <c r="U96" s="198">
        <v>0.86</v>
      </c>
      <c r="V96" s="57"/>
      <c r="W96" s="85" t="s">
        <v>6</v>
      </c>
      <c r="X96" s="44">
        <v>5017.2</v>
      </c>
      <c r="Y96" s="44">
        <v>6789.9</v>
      </c>
      <c r="Z96" s="44">
        <v>65.2</v>
      </c>
      <c r="AA96" s="44">
        <v>87.5</v>
      </c>
      <c r="AB96" s="44">
        <v>5259.5</v>
      </c>
      <c r="AC96" s="44">
        <v>7108.6</v>
      </c>
      <c r="AD96" s="44">
        <v>114.9</v>
      </c>
      <c r="AE96" s="82">
        <v>16.600000000000001</v>
      </c>
      <c r="AF96" s="7"/>
      <c r="AG96" s="85" t="s">
        <v>29</v>
      </c>
      <c r="AH96" s="15">
        <v>3.25</v>
      </c>
      <c r="AI96" s="15">
        <v>3</v>
      </c>
      <c r="AJ96" s="15">
        <v>2.75</v>
      </c>
      <c r="AK96" s="15">
        <v>0</v>
      </c>
      <c r="AL96" s="16">
        <v>10</v>
      </c>
      <c r="AM96" s="62"/>
      <c r="AN96" s="64" t="s">
        <v>40</v>
      </c>
      <c r="AO96" s="20">
        <v>8.9</v>
      </c>
      <c r="AP96" s="21">
        <v>7.17</v>
      </c>
      <c r="AQ96" s="7"/>
      <c r="AR96" s="31" t="s">
        <v>37</v>
      </c>
      <c r="AS96" s="52" t="s">
        <v>75</v>
      </c>
      <c r="AT96" s="32" t="s">
        <v>38</v>
      </c>
      <c r="AU96" s="53">
        <v>3.6999999999999998E-2</v>
      </c>
      <c r="AV96" s="1"/>
      <c r="AW96" s="117" t="s">
        <v>45</v>
      </c>
      <c r="AX96" s="112">
        <v>705649000</v>
      </c>
      <c r="AY96" s="112">
        <v>564627000</v>
      </c>
      <c r="AZ96" s="113">
        <v>182843000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201"/>
      <c r="B97" s="68" t="s">
        <v>44</v>
      </c>
      <c r="C97" s="73">
        <f t="shared" ref="C97:J97" si="112">C92</f>
        <v>379169000</v>
      </c>
      <c r="D97" s="74">
        <f t="shared" si="112"/>
        <v>3349300</v>
      </c>
      <c r="E97" s="74">
        <f t="shared" si="112"/>
        <v>8457070</v>
      </c>
      <c r="F97" s="75">
        <f t="shared" si="112"/>
        <v>13602500</v>
      </c>
      <c r="G97" s="73">
        <f t="shared" si="112"/>
        <v>507411000</v>
      </c>
      <c r="H97" s="74">
        <f t="shared" si="112"/>
        <v>4532260</v>
      </c>
      <c r="I97" s="74">
        <f t="shared" si="112"/>
        <v>12448200</v>
      </c>
      <c r="J97" s="75">
        <f t="shared" si="112"/>
        <v>19471400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192603900</v>
      </c>
      <c r="S97" s="57"/>
      <c r="T97" s="196"/>
      <c r="U97" s="199"/>
      <c r="V97" s="57"/>
      <c r="W97" s="87" t="s">
        <v>7</v>
      </c>
      <c r="X97" s="5">
        <f t="shared" ref="X97:AE97" si="113">X92</f>
        <v>5017.2</v>
      </c>
      <c r="Y97" s="5">
        <f t="shared" si="113"/>
        <v>6778.1</v>
      </c>
      <c r="Z97" s="5">
        <f t="shared" si="113"/>
        <v>65.2</v>
      </c>
      <c r="AA97" s="5">
        <f t="shared" si="113"/>
        <v>87.4</v>
      </c>
      <c r="AB97" s="5">
        <f t="shared" si="113"/>
        <v>5259.5</v>
      </c>
      <c r="AC97" s="5">
        <f t="shared" si="113"/>
        <v>7096.5</v>
      </c>
      <c r="AD97" s="5">
        <f t="shared" si="113"/>
        <v>114.9</v>
      </c>
      <c r="AE97" s="81">
        <f t="shared" si="113"/>
        <v>16.600000000000001</v>
      </c>
      <c r="AF97" s="7"/>
      <c r="AG97" s="87" t="s">
        <v>26</v>
      </c>
      <c r="AH97" s="6">
        <f>(AH96*10.74)</f>
        <v>34.905000000000001</v>
      </c>
      <c r="AI97" s="6">
        <f>(AI96*3.9)</f>
        <v>11.7</v>
      </c>
      <c r="AJ97" s="6">
        <f>(AJ96*0.21)</f>
        <v>0.57750000000000001</v>
      </c>
      <c r="AK97" s="166">
        <f>AK96+AL96</f>
        <v>10</v>
      </c>
      <c r="AL97" s="167"/>
      <c r="AM97" s="10"/>
      <c r="AN97" s="22" t="s">
        <v>41</v>
      </c>
      <c r="AO97" s="23">
        <v>7.4</v>
      </c>
      <c r="AP97" s="24">
        <v>7.62</v>
      </c>
      <c r="AQ97" s="7"/>
      <c r="AR97" s="33" t="s">
        <v>36</v>
      </c>
      <c r="AS97" s="12" t="s">
        <v>75</v>
      </c>
      <c r="AT97" s="2" t="s">
        <v>39</v>
      </c>
      <c r="AU97" s="36">
        <v>0.88800000000000001</v>
      </c>
      <c r="AV97" s="1"/>
      <c r="AW97" s="118" t="s">
        <v>71</v>
      </c>
      <c r="AX97" s="111">
        <f t="shared" ref="AX97:AY97" si="114">AX92</f>
        <v>705649000</v>
      </c>
      <c r="AY97" s="111">
        <f t="shared" si="114"/>
        <v>563665200</v>
      </c>
      <c r="AZ97" s="114">
        <f>AZ92</f>
        <v>182843000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202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896000</v>
      </c>
      <c r="H98" s="76">
        <f t="shared" si="115"/>
        <v>8000</v>
      </c>
      <c r="I98" s="76">
        <f t="shared" si="115"/>
        <v>0</v>
      </c>
      <c r="J98" s="77">
        <f t="shared" si="115"/>
        <v>7000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835000</v>
      </c>
      <c r="S98" s="58"/>
      <c r="T98" s="197"/>
      <c r="U98" s="200"/>
      <c r="V98" s="58"/>
      <c r="W98" s="45" t="s">
        <v>3</v>
      </c>
      <c r="X98" s="46">
        <f>X96-X97</f>
        <v>0</v>
      </c>
      <c r="Y98" s="46">
        <f t="shared" ref="Y98:AE98" si="116">Y96-Y97</f>
        <v>11.799999999999272</v>
      </c>
      <c r="Z98" s="46">
        <f t="shared" si="116"/>
        <v>0</v>
      </c>
      <c r="AA98" s="46">
        <f t="shared" si="116"/>
        <v>9.9999999999994316E-2</v>
      </c>
      <c r="AB98" s="46">
        <f t="shared" si="116"/>
        <v>0</v>
      </c>
      <c r="AC98" s="46">
        <f t="shared" si="116"/>
        <v>12.100000000000364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4.6710399537512846</v>
      </c>
      <c r="AI98" s="86">
        <f>(AI97)/((K96/1000000)*8.34)</f>
        <v>1.5657117163412126</v>
      </c>
      <c r="AJ98" s="86">
        <f>(AJ97)/((K96/1000000)*8.34)</f>
        <v>7.7281924460431653E-2</v>
      </c>
      <c r="AK98" s="168">
        <f>(AK97)/((K96/1000000)*8.34)</f>
        <v>1.3382151421719766</v>
      </c>
      <c r="AL98" s="169"/>
      <c r="AM98" s="10"/>
      <c r="AN98" s="1"/>
      <c r="AO98" s="1"/>
      <c r="AP98" s="1"/>
      <c r="AQ98" s="7"/>
      <c r="AR98" s="89" t="s">
        <v>55</v>
      </c>
      <c r="AS98" s="79">
        <v>2.37</v>
      </c>
      <c r="AT98" s="90" t="s">
        <v>54</v>
      </c>
      <c r="AU98" s="35">
        <v>2.4E-2</v>
      </c>
      <c r="AV98" s="1"/>
      <c r="AW98" s="110" t="s">
        <v>3</v>
      </c>
      <c r="AX98" s="115">
        <f>AX96-AX97</f>
        <v>0</v>
      </c>
      <c r="AY98" s="115">
        <f>AY96-AY97</f>
        <v>961800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82">
        <v>25</v>
      </c>
      <c r="B100" s="67" t="s">
        <v>45</v>
      </c>
      <c r="C100" s="72">
        <v>379169000</v>
      </c>
      <c r="D100" s="37">
        <v>3349300</v>
      </c>
      <c r="E100" s="37">
        <v>8457070</v>
      </c>
      <c r="F100" s="39">
        <v>13602500</v>
      </c>
      <c r="G100" s="72">
        <v>508965000</v>
      </c>
      <c r="H100" s="37">
        <v>4549260</v>
      </c>
      <c r="I100" s="37">
        <v>12481200</v>
      </c>
      <c r="J100" s="39">
        <v>19507400</v>
      </c>
      <c r="K100" s="185">
        <f>C102+G102</f>
        <v>658000</v>
      </c>
      <c r="L100" s="186"/>
      <c r="M100" s="191">
        <f>D102+E102+F102+H102+I102+J102</f>
        <v>71000</v>
      </c>
      <c r="N100" s="186"/>
      <c r="O100" s="203">
        <f>M100+K100</f>
        <v>729000</v>
      </c>
      <c r="P100" s="204"/>
      <c r="Q100" s="42" t="s">
        <v>6</v>
      </c>
      <c r="R100" s="39">
        <v>194239900</v>
      </c>
      <c r="S100" s="57"/>
      <c r="T100" s="195">
        <v>0.05</v>
      </c>
      <c r="U100" s="198">
        <v>0.89</v>
      </c>
      <c r="V100" s="57"/>
      <c r="W100" s="85" t="s">
        <v>6</v>
      </c>
      <c r="X100" s="44">
        <v>5017.2</v>
      </c>
      <c r="Y100" s="44">
        <v>6798.8</v>
      </c>
      <c r="Z100" s="44">
        <v>65.2</v>
      </c>
      <c r="AA100" s="44">
        <v>87.7</v>
      </c>
      <c r="AB100" s="44">
        <v>5259.5</v>
      </c>
      <c r="AC100" s="44">
        <v>7117.9</v>
      </c>
      <c r="AD100" s="44">
        <v>115.1</v>
      </c>
      <c r="AE100" s="82">
        <v>16.600000000000001</v>
      </c>
      <c r="AF100" s="7"/>
      <c r="AG100" s="85" t="s">
        <v>29</v>
      </c>
      <c r="AH100" s="15">
        <v>2.125</v>
      </c>
      <c r="AI100" s="15">
        <v>2.25</v>
      </c>
      <c r="AJ100" s="15">
        <v>2.5</v>
      </c>
      <c r="AK100" s="15">
        <v>0</v>
      </c>
      <c r="AL100" s="16">
        <v>7</v>
      </c>
      <c r="AM100" s="62"/>
      <c r="AN100" s="64" t="s">
        <v>40</v>
      </c>
      <c r="AO100" s="20">
        <v>8.9</v>
      </c>
      <c r="AP100" s="21">
        <v>7.28</v>
      </c>
      <c r="AQ100" s="7"/>
      <c r="AR100" s="31" t="s">
        <v>37</v>
      </c>
      <c r="AS100" s="52" t="s">
        <v>75</v>
      </c>
      <c r="AT100" s="32" t="s">
        <v>38</v>
      </c>
      <c r="AU100" s="53">
        <v>3.5999999999999997E-2</v>
      </c>
      <c r="AV100" s="1"/>
      <c r="AW100" s="117" t="s">
        <v>45</v>
      </c>
      <c r="AX100" s="112">
        <v>705649000</v>
      </c>
      <c r="AY100" s="112">
        <v>565363300</v>
      </c>
      <c r="AZ100" s="113">
        <v>182878000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201"/>
      <c r="B101" s="68" t="s">
        <v>44</v>
      </c>
      <c r="C101" s="73">
        <f t="shared" ref="C101:J101" si="117">C96</f>
        <v>379169000</v>
      </c>
      <c r="D101" s="74">
        <f t="shared" si="117"/>
        <v>3349300</v>
      </c>
      <c r="E101" s="74">
        <f t="shared" si="117"/>
        <v>8457070</v>
      </c>
      <c r="F101" s="75">
        <f t="shared" si="117"/>
        <v>13602500</v>
      </c>
      <c r="G101" s="73">
        <f t="shared" si="117"/>
        <v>508307000</v>
      </c>
      <c r="H101" s="74">
        <f t="shared" si="117"/>
        <v>4540260</v>
      </c>
      <c r="I101" s="74">
        <f t="shared" si="117"/>
        <v>12448200</v>
      </c>
      <c r="J101" s="75">
        <f t="shared" si="117"/>
        <v>19478400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193438900</v>
      </c>
      <c r="S101" s="57"/>
      <c r="T101" s="196"/>
      <c r="U101" s="199"/>
      <c r="V101" s="57"/>
      <c r="W101" s="87" t="s">
        <v>7</v>
      </c>
      <c r="X101" s="5">
        <f t="shared" ref="X101:AE101" si="118">X96</f>
        <v>5017.2</v>
      </c>
      <c r="Y101" s="5">
        <f t="shared" si="118"/>
        <v>6789.9</v>
      </c>
      <c r="Z101" s="5">
        <f t="shared" si="118"/>
        <v>65.2</v>
      </c>
      <c r="AA101" s="5">
        <f t="shared" si="118"/>
        <v>87.5</v>
      </c>
      <c r="AB101" s="5">
        <f t="shared" si="118"/>
        <v>5259.5</v>
      </c>
      <c r="AC101" s="5">
        <f t="shared" si="118"/>
        <v>7108.6</v>
      </c>
      <c r="AD101" s="5">
        <f t="shared" si="118"/>
        <v>114.9</v>
      </c>
      <c r="AE101" s="81">
        <f t="shared" si="118"/>
        <v>16.600000000000001</v>
      </c>
      <c r="AF101" s="7"/>
      <c r="AG101" s="87" t="s">
        <v>26</v>
      </c>
      <c r="AH101" s="6">
        <f>(AH100*10.74)</f>
        <v>22.822500000000002</v>
      </c>
      <c r="AI101" s="6">
        <f>(AI100*3.9)</f>
        <v>8.7750000000000004</v>
      </c>
      <c r="AJ101" s="6">
        <f>(AJ100*0.21)</f>
        <v>0.52500000000000002</v>
      </c>
      <c r="AK101" s="166">
        <f>AK100+AL100</f>
        <v>7</v>
      </c>
      <c r="AL101" s="167"/>
      <c r="AM101" s="10"/>
      <c r="AN101" s="22" t="s">
        <v>41</v>
      </c>
      <c r="AO101" s="23">
        <v>8.3000000000000007</v>
      </c>
      <c r="AP101" s="24">
        <v>7.5</v>
      </c>
      <c r="AQ101" s="7"/>
      <c r="AR101" s="33" t="s">
        <v>36</v>
      </c>
      <c r="AS101" s="12" t="s">
        <v>75</v>
      </c>
      <c r="AT101" s="2" t="s">
        <v>39</v>
      </c>
      <c r="AU101" s="36">
        <v>1.5269999999999999</v>
      </c>
      <c r="AV101" s="1"/>
      <c r="AW101" s="118" t="s">
        <v>71</v>
      </c>
      <c r="AX101" s="111">
        <f t="shared" ref="AX101:AZ101" si="119">AX96</f>
        <v>705649000</v>
      </c>
      <c r="AY101" s="111">
        <f t="shared" si="119"/>
        <v>564627000</v>
      </c>
      <c r="AZ101" s="114">
        <f t="shared" si="119"/>
        <v>182843000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202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658000</v>
      </c>
      <c r="H102" s="76">
        <f t="shared" si="120"/>
        <v>9000</v>
      </c>
      <c r="I102" s="76">
        <f t="shared" si="120"/>
        <v>33000</v>
      </c>
      <c r="J102" s="77">
        <f t="shared" si="120"/>
        <v>29000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801000</v>
      </c>
      <c r="S102" s="58"/>
      <c r="T102" s="197"/>
      <c r="U102" s="200"/>
      <c r="V102" s="58"/>
      <c r="W102" s="45" t="s">
        <v>3</v>
      </c>
      <c r="X102" s="46">
        <f>X100-X101</f>
        <v>0</v>
      </c>
      <c r="Y102" s="46">
        <f t="shared" ref="Y102:AE102" si="121">Y100-Y101</f>
        <v>8.9000000000005457</v>
      </c>
      <c r="Z102" s="46">
        <f t="shared" si="121"/>
        <v>0</v>
      </c>
      <c r="AA102" s="46">
        <f t="shared" si="121"/>
        <v>0.20000000000000284</v>
      </c>
      <c r="AB102" s="46">
        <f t="shared" si="121"/>
        <v>0</v>
      </c>
      <c r="AC102" s="46">
        <f t="shared" si="121"/>
        <v>9.2999999999992724</v>
      </c>
      <c r="AD102" s="46">
        <f t="shared" si="121"/>
        <v>0.19999999999998863</v>
      </c>
      <c r="AE102" s="83">
        <f t="shared" si="121"/>
        <v>0</v>
      </c>
      <c r="AF102" s="7"/>
      <c r="AG102" s="88" t="s">
        <v>28</v>
      </c>
      <c r="AH102" s="86">
        <f>(AH101)/((K100/1000000)*8.34)</f>
        <v>4.158830989919311</v>
      </c>
      <c r="AI102" s="86">
        <f>(AI101)/((K100/1000000)*8.34)</f>
        <v>1.599024731582515</v>
      </c>
      <c r="AJ102" s="86">
        <f>(AJ101)/((K100/1000000)*8.34)</f>
        <v>9.5668146333996631E-2</v>
      </c>
      <c r="AK102" s="168">
        <f>(AK101)/((K100/1000000)*8.34)</f>
        <v>1.2755752844532884</v>
      </c>
      <c r="AL102" s="169"/>
      <c r="AM102" s="10"/>
      <c r="AN102" s="1"/>
      <c r="AO102" s="1"/>
      <c r="AP102" s="1"/>
      <c r="AQ102" s="7"/>
      <c r="AR102" s="89" t="s">
        <v>55</v>
      </c>
      <c r="AS102" s="79">
        <v>6.75</v>
      </c>
      <c r="AT102" s="90" t="s">
        <v>54</v>
      </c>
      <c r="AU102" s="35">
        <v>2.1999999999999999E-2</v>
      </c>
      <c r="AV102" s="1"/>
      <c r="AW102" s="110" t="s">
        <v>3</v>
      </c>
      <c r="AX102" s="115">
        <f>AX100-AX101</f>
        <v>0</v>
      </c>
      <c r="AY102" s="115">
        <f>AY100-AY101</f>
        <v>736300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82">
        <v>26</v>
      </c>
      <c r="B104" s="67" t="s">
        <v>45</v>
      </c>
      <c r="C104" s="72">
        <v>379169000</v>
      </c>
      <c r="D104" s="37">
        <v>3349300</v>
      </c>
      <c r="E104" s="37">
        <v>8457070</v>
      </c>
      <c r="F104" s="39">
        <v>13602500</v>
      </c>
      <c r="G104" s="72">
        <v>509854000</v>
      </c>
      <c r="H104" s="37">
        <v>4558260</v>
      </c>
      <c r="I104" s="37">
        <v>12481200</v>
      </c>
      <c r="J104" s="39">
        <v>19515400</v>
      </c>
      <c r="K104" s="185">
        <f>C106+G106</f>
        <v>889000</v>
      </c>
      <c r="L104" s="186"/>
      <c r="M104" s="191">
        <f>D106+E106+F106+H106+I106+J106</f>
        <v>17000</v>
      </c>
      <c r="N104" s="186"/>
      <c r="O104" s="203">
        <f>M104+K104</f>
        <v>906000</v>
      </c>
      <c r="P104" s="204"/>
      <c r="Q104" s="42" t="s">
        <v>6</v>
      </c>
      <c r="R104" s="39">
        <v>195168300</v>
      </c>
      <c r="S104" s="57"/>
      <c r="T104" s="195">
        <v>0.76</v>
      </c>
      <c r="U104" s="198">
        <v>0.9</v>
      </c>
      <c r="V104" s="57"/>
      <c r="W104" s="85" t="s">
        <v>6</v>
      </c>
      <c r="X104" s="44">
        <v>5017.2</v>
      </c>
      <c r="Y104" s="44">
        <v>6810.9</v>
      </c>
      <c r="Z104" s="44">
        <v>65.2</v>
      </c>
      <c r="AA104" s="44">
        <v>87.8</v>
      </c>
      <c r="AB104" s="44">
        <v>5259.5</v>
      </c>
      <c r="AC104" s="44">
        <v>7130.3</v>
      </c>
      <c r="AD104" s="44">
        <v>115.1</v>
      </c>
      <c r="AE104" s="82">
        <v>16.600000000000001</v>
      </c>
      <c r="AF104" s="7"/>
      <c r="AG104" s="85" t="s">
        <v>29</v>
      </c>
      <c r="AH104" s="15">
        <v>3</v>
      </c>
      <c r="AI104" s="15">
        <v>3.375</v>
      </c>
      <c r="AJ104" s="15">
        <v>2.9375</v>
      </c>
      <c r="AK104" s="15">
        <v>0</v>
      </c>
      <c r="AL104" s="16">
        <v>10</v>
      </c>
      <c r="AM104" s="62"/>
      <c r="AN104" s="64" t="s">
        <v>40</v>
      </c>
      <c r="AO104" s="20">
        <v>10.6</v>
      </c>
      <c r="AP104" s="21">
        <v>7.17</v>
      </c>
      <c r="AQ104" s="7"/>
      <c r="AR104" s="31" t="s">
        <v>37</v>
      </c>
      <c r="AS104" s="52" t="s">
        <v>75</v>
      </c>
      <c r="AT104" s="32" t="s">
        <v>38</v>
      </c>
      <c r="AU104" s="53">
        <v>3.4000000000000002E-2</v>
      </c>
      <c r="AV104" s="1"/>
      <c r="AW104" s="117" t="s">
        <v>45</v>
      </c>
      <c r="AX104" s="112">
        <v>705649000</v>
      </c>
      <c r="AY104" s="112">
        <v>566318600</v>
      </c>
      <c r="AZ104" s="113">
        <v>182878000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201"/>
      <c r="B105" s="68" t="s">
        <v>44</v>
      </c>
      <c r="C105" s="73">
        <f t="shared" ref="C105:J105" si="122">C100</f>
        <v>379169000</v>
      </c>
      <c r="D105" s="74">
        <f t="shared" si="122"/>
        <v>3349300</v>
      </c>
      <c r="E105" s="74">
        <f t="shared" si="122"/>
        <v>8457070</v>
      </c>
      <c r="F105" s="75">
        <f t="shared" si="122"/>
        <v>13602500</v>
      </c>
      <c r="G105" s="73">
        <f t="shared" si="122"/>
        <v>508965000</v>
      </c>
      <c r="H105" s="74">
        <f t="shared" si="122"/>
        <v>4549260</v>
      </c>
      <c r="I105" s="74">
        <f t="shared" si="122"/>
        <v>12481200</v>
      </c>
      <c r="J105" s="75">
        <f t="shared" si="122"/>
        <v>19507400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194239900</v>
      </c>
      <c r="S105" s="57"/>
      <c r="T105" s="196"/>
      <c r="U105" s="199"/>
      <c r="V105" s="57"/>
      <c r="W105" s="87" t="s">
        <v>7</v>
      </c>
      <c r="X105" s="5">
        <f t="shared" ref="X105:AE105" si="123">X100</f>
        <v>5017.2</v>
      </c>
      <c r="Y105" s="5">
        <f t="shared" si="123"/>
        <v>6798.8</v>
      </c>
      <c r="Z105" s="5">
        <f t="shared" si="123"/>
        <v>65.2</v>
      </c>
      <c r="AA105" s="5">
        <f t="shared" si="123"/>
        <v>87.7</v>
      </c>
      <c r="AB105" s="5">
        <f t="shared" si="123"/>
        <v>5259.5</v>
      </c>
      <c r="AC105" s="5">
        <f t="shared" si="123"/>
        <v>7117.9</v>
      </c>
      <c r="AD105" s="5">
        <f t="shared" si="123"/>
        <v>115.1</v>
      </c>
      <c r="AE105" s="81">
        <f t="shared" si="123"/>
        <v>16.600000000000001</v>
      </c>
      <c r="AF105" s="7"/>
      <c r="AG105" s="87" t="s">
        <v>26</v>
      </c>
      <c r="AH105" s="6">
        <f>(AH104*10.74)</f>
        <v>32.22</v>
      </c>
      <c r="AI105" s="6">
        <f>(AI104*3.9)</f>
        <v>13.1625</v>
      </c>
      <c r="AJ105" s="6">
        <f>(AJ104*0.21)</f>
        <v>0.61687499999999995</v>
      </c>
      <c r="AK105" s="166">
        <f>AK104+AL104</f>
        <v>10</v>
      </c>
      <c r="AL105" s="167"/>
      <c r="AM105" s="10"/>
      <c r="AN105" s="22" t="s">
        <v>41</v>
      </c>
      <c r="AO105" s="23">
        <v>9.1</v>
      </c>
      <c r="AP105" s="24">
        <v>7.55</v>
      </c>
      <c r="AQ105" s="7"/>
      <c r="AR105" s="33" t="s">
        <v>36</v>
      </c>
      <c r="AS105" s="12" t="s">
        <v>75</v>
      </c>
      <c r="AT105" s="2" t="s">
        <v>39</v>
      </c>
      <c r="AU105" s="36">
        <v>0.98099999999999998</v>
      </c>
      <c r="AV105" s="1"/>
      <c r="AW105" s="118" t="s">
        <v>71</v>
      </c>
      <c r="AX105" s="111">
        <f t="shared" ref="AX105:AZ105" si="124">AX100</f>
        <v>705649000</v>
      </c>
      <c r="AY105" s="111">
        <f t="shared" si="124"/>
        <v>565363300</v>
      </c>
      <c r="AZ105" s="114">
        <f t="shared" si="124"/>
        <v>182878000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202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889000</v>
      </c>
      <c r="H106" s="76">
        <f t="shared" si="125"/>
        <v>9000</v>
      </c>
      <c r="I106" s="76">
        <f t="shared" si="125"/>
        <v>0</v>
      </c>
      <c r="J106" s="77">
        <f t="shared" si="125"/>
        <v>8000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928400</v>
      </c>
      <c r="S106" s="58"/>
      <c r="T106" s="197"/>
      <c r="U106" s="200"/>
      <c r="V106" s="58"/>
      <c r="W106" s="45" t="s">
        <v>3</v>
      </c>
      <c r="X106" s="46">
        <f>X104-X105</f>
        <v>0</v>
      </c>
      <c r="Y106" s="46">
        <f t="shared" ref="Y106:AE106" si="126">Y104-Y105</f>
        <v>12.099999999999454</v>
      </c>
      <c r="Z106" s="46">
        <f t="shared" si="126"/>
        <v>0</v>
      </c>
      <c r="AA106" s="46">
        <f t="shared" si="126"/>
        <v>9.9999999999994316E-2</v>
      </c>
      <c r="AB106" s="46">
        <f t="shared" si="126"/>
        <v>0</v>
      </c>
      <c r="AC106" s="46">
        <f t="shared" si="126"/>
        <v>12.400000000000546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4.3456798116062831</v>
      </c>
      <c r="AI106" s="86">
        <f>(AI105)/((K104/1000000)*8.34)</f>
        <v>1.775295174434131</v>
      </c>
      <c r="AJ106" s="86">
        <f>(AJ105)/((K104/1000000)*8.34)</f>
        <v>8.3201155610944308E-2</v>
      </c>
      <c r="AK106" s="168">
        <f>(AK105)/((K104/1000000)*8.34)</f>
        <v>1.348752269275693</v>
      </c>
      <c r="AL106" s="169"/>
      <c r="AM106" s="10"/>
      <c r="AN106" s="1"/>
      <c r="AO106" s="1"/>
      <c r="AP106" s="1"/>
      <c r="AQ106" s="7"/>
      <c r="AR106" s="89" t="s">
        <v>55</v>
      </c>
      <c r="AS106" s="79">
        <v>4.16</v>
      </c>
      <c r="AT106" s="90" t="s">
        <v>54</v>
      </c>
      <c r="AU106" s="35">
        <v>2.1000000000000001E-2</v>
      </c>
      <c r="AV106" s="1"/>
      <c r="AW106" s="110" t="s">
        <v>3</v>
      </c>
      <c r="AX106" s="115">
        <f>AX104-AX105</f>
        <v>0</v>
      </c>
      <c r="AY106" s="115">
        <f>AY104-AY105</f>
        <v>955300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82">
        <v>27</v>
      </c>
      <c r="B108" s="67" t="s">
        <v>45</v>
      </c>
      <c r="C108" s="72"/>
      <c r="D108" s="37"/>
      <c r="E108" s="37"/>
      <c r="F108" s="39"/>
      <c r="G108" s="72"/>
      <c r="H108" s="37"/>
      <c r="I108" s="37"/>
      <c r="J108" s="39"/>
      <c r="K108" s="185">
        <f>C110+G110</f>
        <v>-889023000</v>
      </c>
      <c r="L108" s="186"/>
      <c r="M108" s="191">
        <f>D110+E110+F110+H110+I110+J110</f>
        <v>-61963730</v>
      </c>
      <c r="N108" s="186"/>
      <c r="O108" s="203">
        <f>M108+K108</f>
        <v>-950986730</v>
      </c>
      <c r="P108" s="204"/>
      <c r="Q108" s="42" t="s">
        <v>6</v>
      </c>
      <c r="R108" s="39"/>
      <c r="S108" s="57"/>
      <c r="T108" s="195"/>
      <c r="U108" s="198">
        <v>0.91</v>
      </c>
      <c r="V108" s="57"/>
      <c r="W108" s="85" t="s">
        <v>6</v>
      </c>
      <c r="X108" s="44"/>
      <c r="Y108" s="44"/>
      <c r="Z108" s="44"/>
      <c r="AA108" s="44"/>
      <c r="AB108" s="44"/>
      <c r="AC108" s="44"/>
      <c r="AD108" s="44"/>
      <c r="AE108" s="82"/>
      <c r="AF108" s="7"/>
      <c r="AG108" s="85" t="s">
        <v>29</v>
      </c>
      <c r="AH108" s="15"/>
      <c r="AI108" s="15"/>
      <c r="AJ108" s="15"/>
      <c r="AK108" s="15"/>
      <c r="AL108" s="16"/>
      <c r="AM108" s="62"/>
      <c r="AN108" s="64" t="s">
        <v>40</v>
      </c>
      <c r="AO108" s="20">
        <v>9.6999999999999993</v>
      </c>
      <c r="AP108" s="21">
        <v>7.25</v>
      </c>
      <c r="AQ108" s="7"/>
      <c r="AR108" s="31" t="s">
        <v>37</v>
      </c>
      <c r="AS108" s="52" t="s">
        <v>75</v>
      </c>
      <c r="AT108" s="32" t="s">
        <v>38</v>
      </c>
      <c r="AU108" s="53">
        <v>3.5999999999999997E-2</v>
      </c>
      <c r="AV108" s="1"/>
      <c r="AW108" s="117" t="s">
        <v>45</v>
      </c>
      <c r="AX108" s="112"/>
      <c r="AY108" s="112"/>
      <c r="AZ108" s="113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201"/>
      <c r="B109" s="68" t="s">
        <v>44</v>
      </c>
      <c r="C109" s="73">
        <f t="shared" ref="C109:J109" si="127">C104</f>
        <v>379169000</v>
      </c>
      <c r="D109" s="74">
        <f t="shared" si="127"/>
        <v>3349300</v>
      </c>
      <c r="E109" s="74">
        <f t="shared" si="127"/>
        <v>8457070</v>
      </c>
      <c r="F109" s="75">
        <f t="shared" si="127"/>
        <v>13602500</v>
      </c>
      <c r="G109" s="73">
        <f t="shared" si="127"/>
        <v>509854000</v>
      </c>
      <c r="H109" s="74">
        <f t="shared" si="127"/>
        <v>4558260</v>
      </c>
      <c r="I109" s="74">
        <f t="shared" si="127"/>
        <v>12481200</v>
      </c>
      <c r="J109" s="75">
        <f t="shared" si="127"/>
        <v>19515400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195168300</v>
      </c>
      <c r="S109" s="57"/>
      <c r="T109" s="196"/>
      <c r="U109" s="199"/>
      <c r="V109" s="57"/>
      <c r="W109" s="87" t="s">
        <v>7</v>
      </c>
      <c r="X109" s="5">
        <f t="shared" ref="X109:AE109" si="128">X104</f>
        <v>5017.2</v>
      </c>
      <c r="Y109" s="5">
        <f t="shared" si="128"/>
        <v>6810.9</v>
      </c>
      <c r="Z109" s="5">
        <f t="shared" si="128"/>
        <v>65.2</v>
      </c>
      <c r="AA109" s="5">
        <f t="shared" si="128"/>
        <v>87.8</v>
      </c>
      <c r="AB109" s="5">
        <f t="shared" si="128"/>
        <v>5259.5</v>
      </c>
      <c r="AC109" s="5">
        <f t="shared" si="128"/>
        <v>7130.3</v>
      </c>
      <c r="AD109" s="5">
        <f t="shared" si="128"/>
        <v>115.1</v>
      </c>
      <c r="AE109" s="81">
        <f t="shared" si="128"/>
        <v>16.600000000000001</v>
      </c>
      <c r="AF109" s="7"/>
      <c r="AG109" s="87" t="s">
        <v>26</v>
      </c>
      <c r="AH109" s="6">
        <f>(AH108*10.74)</f>
        <v>0</v>
      </c>
      <c r="AI109" s="6">
        <f>(AI108*3.9)</f>
        <v>0</v>
      </c>
      <c r="AJ109" s="6">
        <f>(AJ108*0.21)</f>
        <v>0</v>
      </c>
      <c r="AK109" s="166">
        <f>AK108+AL108</f>
        <v>0</v>
      </c>
      <c r="AL109" s="167"/>
      <c r="AM109" s="10"/>
      <c r="AN109" s="22" t="s">
        <v>41</v>
      </c>
      <c r="AO109" s="23">
        <v>9.1</v>
      </c>
      <c r="AP109" s="24">
        <v>7.53</v>
      </c>
      <c r="AQ109" s="7"/>
      <c r="AR109" s="33" t="s">
        <v>36</v>
      </c>
      <c r="AS109" s="12" t="s">
        <v>75</v>
      </c>
      <c r="AT109" s="2" t="s">
        <v>39</v>
      </c>
      <c r="AU109" s="36">
        <v>8.9109999999999996</v>
      </c>
      <c r="AV109" s="1"/>
      <c r="AW109" s="118" t="s">
        <v>71</v>
      </c>
      <c r="AX109" s="111">
        <f t="shared" ref="AX109:AZ109" si="129">AX104</f>
        <v>705649000</v>
      </c>
      <c r="AY109" s="111">
        <f t="shared" si="129"/>
        <v>566318600</v>
      </c>
      <c r="AZ109" s="114">
        <f t="shared" si="129"/>
        <v>182878000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202"/>
      <c r="B110" s="66" t="s">
        <v>3</v>
      </c>
      <c r="C110" s="76">
        <f t="shared" ref="C110:J110" si="130">C108-C109</f>
        <v>-379169000</v>
      </c>
      <c r="D110" s="76">
        <f t="shared" si="130"/>
        <v>-3349300</v>
      </c>
      <c r="E110" s="76">
        <f t="shared" si="130"/>
        <v>-8457070</v>
      </c>
      <c r="F110" s="77">
        <f t="shared" si="130"/>
        <v>-13602500</v>
      </c>
      <c r="G110" s="76">
        <f t="shared" si="130"/>
        <v>-509854000</v>
      </c>
      <c r="H110" s="76">
        <f t="shared" si="130"/>
        <v>-4558260</v>
      </c>
      <c r="I110" s="76">
        <f t="shared" si="130"/>
        <v>-12481200</v>
      </c>
      <c r="J110" s="77">
        <f t="shared" si="130"/>
        <v>-19515400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-195168300</v>
      </c>
      <c r="S110" s="58"/>
      <c r="T110" s="197"/>
      <c r="U110" s="200"/>
      <c r="V110" s="58"/>
      <c r="W110" s="45" t="s">
        <v>3</v>
      </c>
      <c r="X110" s="46">
        <f>X108-X109</f>
        <v>-5017.2</v>
      </c>
      <c r="Y110" s="46">
        <f t="shared" ref="Y110:AE110" si="131">Y108-Y109</f>
        <v>-6810.9</v>
      </c>
      <c r="Z110" s="46">
        <f t="shared" si="131"/>
        <v>-65.2</v>
      </c>
      <c r="AA110" s="46">
        <f t="shared" si="131"/>
        <v>-87.8</v>
      </c>
      <c r="AB110" s="46">
        <f t="shared" si="131"/>
        <v>-5259.5</v>
      </c>
      <c r="AC110" s="46">
        <f t="shared" si="131"/>
        <v>-7130.3</v>
      </c>
      <c r="AD110" s="46">
        <f t="shared" si="131"/>
        <v>-115.1</v>
      </c>
      <c r="AE110" s="83">
        <f t="shared" si="131"/>
        <v>-16.600000000000001</v>
      </c>
      <c r="AF110" s="7"/>
      <c r="AG110" s="88" t="s">
        <v>28</v>
      </c>
      <c r="AH110" s="86">
        <f>(AH109)/((K108/1000000)*8.34)</f>
        <v>0</v>
      </c>
      <c r="AI110" s="86">
        <f>(AI109)/((K108/1000000)*8.34)</f>
        <v>0</v>
      </c>
      <c r="AJ110" s="86">
        <f>(AJ109)/((K108/1000000)*8.34)</f>
        <v>0</v>
      </c>
      <c r="AK110" s="168">
        <f>(AK109)/((K108/1000000)*8.34)</f>
        <v>0</v>
      </c>
      <c r="AL110" s="169"/>
      <c r="AM110" s="10"/>
      <c r="AN110" s="1"/>
      <c r="AO110" s="1"/>
      <c r="AP110" s="1"/>
      <c r="AQ110" s="7"/>
      <c r="AR110" s="89" t="s">
        <v>55</v>
      </c>
      <c r="AS110" s="79">
        <v>34.770000000000003</v>
      </c>
      <c r="AT110" s="90" t="s">
        <v>54</v>
      </c>
      <c r="AU110" s="35">
        <v>2.1999999999999999E-2</v>
      </c>
      <c r="AV110" s="1"/>
      <c r="AW110" s="110" t="s">
        <v>3</v>
      </c>
      <c r="AX110" s="115">
        <f>AX108-AX109</f>
        <v>-705649000</v>
      </c>
      <c r="AY110" s="115">
        <f>AY108-AY109</f>
        <v>-566318600</v>
      </c>
      <c r="AZ110" s="116">
        <f>AZ108-AZ109</f>
        <v>-182878000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82">
        <v>28</v>
      </c>
      <c r="B112" s="67" t="s">
        <v>45</v>
      </c>
      <c r="C112" s="72"/>
      <c r="D112" s="37"/>
      <c r="E112" s="37"/>
      <c r="F112" s="39"/>
      <c r="G112" s="72"/>
      <c r="H112" s="37"/>
      <c r="I112" s="37"/>
      <c r="J112" s="39"/>
      <c r="K112" s="185">
        <f>C114+G114</f>
        <v>0</v>
      </c>
      <c r="L112" s="186"/>
      <c r="M112" s="191">
        <f>D114+E114+F114+H114+I114+J114</f>
        <v>0</v>
      </c>
      <c r="N112" s="186"/>
      <c r="O112" s="203">
        <f>M112+K112</f>
        <v>0</v>
      </c>
      <c r="P112" s="204"/>
      <c r="Q112" s="42" t="s">
        <v>6</v>
      </c>
      <c r="R112" s="39"/>
      <c r="S112" s="57"/>
      <c r="T112" s="195"/>
      <c r="U112" s="198"/>
      <c r="V112" s="57"/>
      <c r="W112" s="85" t="s">
        <v>6</v>
      </c>
      <c r="X112" s="44"/>
      <c r="Y112" s="44"/>
      <c r="Z112" s="44"/>
      <c r="AA112" s="44"/>
      <c r="AB112" s="44"/>
      <c r="AC112" s="44"/>
      <c r="AD112" s="44"/>
      <c r="AE112" s="82"/>
      <c r="AF112" s="7"/>
      <c r="AG112" s="85" t="s">
        <v>29</v>
      </c>
      <c r="AH112" s="15"/>
      <c r="AI112" s="15"/>
      <c r="AJ112" s="15"/>
      <c r="AK112" s="15"/>
      <c r="AL112" s="16"/>
      <c r="AM112" s="62"/>
      <c r="AN112" s="64" t="s">
        <v>40</v>
      </c>
      <c r="AO112" s="20"/>
      <c r="AP112" s="21"/>
      <c r="AQ112" s="7"/>
      <c r="AR112" s="31" t="s">
        <v>37</v>
      </c>
      <c r="AS112" s="52"/>
      <c r="AT112" s="32" t="s">
        <v>38</v>
      </c>
      <c r="AU112" s="53"/>
      <c r="AV112" s="1"/>
      <c r="AW112" s="117" t="s">
        <v>45</v>
      </c>
      <c r="AX112" s="112"/>
      <c r="AY112" s="112"/>
      <c r="AZ112" s="113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201"/>
      <c r="B113" s="68" t="s">
        <v>44</v>
      </c>
      <c r="C113" s="73">
        <f t="shared" ref="C113:J113" si="132">C108</f>
        <v>0</v>
      </c>
      <c r="D113" s="74">
        <f t="shared" si="132"/>
        <v>0</v>
      </c>
      <c r="E113" s="74">
        <f t="shared" si="132"/>
        <v>0</v>
      </c>
      <c r="F113" s="75">
        <f t="shared" si="132"/>
        <v>0</v>
      </c>
      <c r="G113" s="73">
        <f t="shared" si="132"/>
        <v>0</v>
      </c>
      <c r="H113" s="74">
        <f t="shared" si="132"/>
        <v>0</v>
      </c>
      <c r="I113" s="74">
        <f t="shared" si="132"/>
        <v>0</v>
      </c>
      <c r="J113" s="75">
        <f t="shared" si="132"/>
        <v>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0</v>
      </c>
      <c r="S113" s="57"/>
      <c r="T113" s="196"/>
      <c r="U113" s="199"/>
      <c r="V113" s="57"/>
      <c r="W113" s="87" t="s">
        <v>7</v>
      </c>
      <c r="X113" s="5">
        <f t="shared" ref="X113:AE113" si="133">X108</f>
        <v>0</v>
      </c>
      <c r="Y113" s="5">
        <f t="shared" si="133"/>
        <v>0</v>
      </c>
      <c r="Z113" s="5">
        <f t="shared" si="133"/>
        <v>0</v>
      </c>
      <c r="AA113" s="5">
        <f t="shared" si="133"/>
        <v>0</v>
      </c>
      <c r="AB113" s="5">
        <f t="shared" si="133"/>
        <v>0</v>
      </c>
      <c r="AC113" s="5">
        <f t="shared" si="133"/>
        <v>0</v>
      </c>
      <c r="AD113" s="5">
        <f t="shared" si="133"/>
        <v>0</v>
      </c>
      <c r="AE113" s="81">
        <f t="shared" si="133"/>
        <v>0</v>
      </c>
      <c r="AF113" s="7"/>
      <c r="AG113" s="87" t="s">
        <v>26</v>
      </c>
      <c r="AH113" s="6">
        <f>(AH112*10.74)</f>
        <v>0</v>
      </c>
      <c r="AI113" s="6">
        <f>(AI112*3.9)</f>
        <v>0</v>
      </c>
      <c r="AJ113" s="6">
        <f>(AJ112*0.21)</f>
        <v>0</v>
      </c>
      <c r="AK113" s="166">
        <f>AK112+AL112</f>
        <v>0</v>
      </c>
      <c r="AL113" s="167"/>
      <c r="AM113" s="10"/>
      <c r="AN113" s="22" t="s">
        <v>41</v>
      </c>
      <c r="AO113" s="23"/>
      <c r="AP113" s="24"/>
      <c r="AQ113" s="7"/>
      <c r="AR113" s="33" t="s">
        <v>36</v>
      </c>
      <c r="AS113" s="12"/>
      <c r="AT113" s="2" t="s">
        <v>39</v>
      </c>
      <c r="AU113" s="36"/>
      <c r="AV113" s="1"/>
      <c r="AW113" s="118" t="s">
        <v>71</v>
      </c>
      <c r="AX113" s="111">
        <f t="shared" ref="AX113:AZ113" si="134">AX108</f>
        <v>0</v>
      </c>
      <c r="AY113" s="111">
        <f t="shared" si="134"/>
        <v>0</v>
      </c>
      <c r="AZ113" s="114">
        <f t="shared" si="134"/>
        <v>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202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0</v>
      </c>
      <c r="S114" s="58"/>
      <c r="T114" s="197"/>
      <c r="U114" s="200"/>
      <c r="V114" s="58"/>
      <c r="W114" s="45" t="s">
        <v>3</v>
      </c>
      <c r="X114" s="46">
        <f>X112-X113</f>
        <v>0</v>
      </c>
      <c r="Y114" s="46">
        <f t="shared" ref="Y114:AE114" si="136">Y112-Y113</f>
        <v>0</v>
      </c>
      <c r="Z114" s="46">
        <f t="shared" si="136"/>
        <v>0</v>
      </c>
      <c r="AA114" s="46">
        <f t="shared" si="136"/>
        <v>0</v>
      </c>
      <c r="AB114" s="46">
        <f t="shared" si="136"/>
        <v>0</v>
      </c>
      <c r="AC114" s="46">
        <f t="shared" si="136"/>
        <v>0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 t="e">
        <f>(AH113)/((K112/1000000)*8.34)</f>
        <v>#DIV/0!</v>
      </c>
      <c r="AI114" s="86" t="e">
        <f>(AI113)/((K112/1000000)*8.34)</f>
        <v>#DIV/0!</v>
      </c>
      <c r="AJ114" s="86" t="e">
        <f>(AJ113)/((K112/1000000)*8.34)</f>
        <v>#DIV/0!</v>
      </c>
      <c r="AK114" s="168" t="e">
        <f>(AK113)/((K112/1000000)*8.34)</f>
        <v>#DIV/0!</v>
      </c>
      <c r="AL114" s="169"/>
      <c r="AM114" s="10"/>
      <c r="AN114" s="1"/>
      <c r="AO114" s="1"/>
      <c r="AP114" s="1"/>
      <c r="AQ114" s="7"/>
      <c r="AR114" s="89" t="s">
        <v>55</v>
      </c>
      <c r="AS114" s="79"/>
      <c r="AT114" s="90" t="s">
        <v>54</v>
      </c>
      <c r="AU114" s="35"/>
      <c r="AV114" s="1"/>
      <c r="AW114" s="110" t="s">
        <v>3</v>
      </c>
      <c r="AX114" s="115">
        <f>AX112-AX113</f>
        <v>0</v>
      </c>
      <c r="AY114" s="115">
        <f>AY112-AY113</f>
        <v>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82">
        <v>29</v>
      </c>
      <c r="B116" s="67" t="s">
        <v>45</v>
      </c>
      <c r="C116" s="72"/>
      <c r="D116" s="37"/>
      <c r="E116" s="37"/>
      <c r="F116" s="39"/>
      <c r="G116" s="72"/>
      <c r="H116" s="37"/>
      <c r="I116" s="37"/>
      <c r="J116" s="39"/>
      <c r="K116" s="185">
        <f>C118+G118</f>
        <v>0</v>
      </c>
      <c r="L116" s="186"/>
      <c r="M116" s="191">
        <f>D118+E118+F118+H118+I118+J118</f>
        <v>0</v>
      </c>
      <c r="N116" s="186"/>
      <c r="O116" s="203">
        <f>M116+K116</f>
        <v>0</v>
      </c>
      <c r="P116" s="204"/>
      <c r="Q116" s="42" t="s">
        <v>6</v>
      </c>
      <c r="R116" s="39"/>
      <c r="S116" s="57"/>
      <c r="T116" s="195"/>
      <c r="U116" s="198"/>
      <c r="V116" s="57"/>
      <c r="W116" s="85" t="s">
        <v>6</v>
      </c>
      <c r="X116" s="44"/>
      <c r="Y116" s="44"/>
      <c r="Z116" s="44"/>
      <c r="AA116" s="44"/>
      <c r="AB116" s="44"/>
      <c r="AC116" s="44"/>
      <c r="AD116" s="44"/>
      <c r="AE116" s="82"/>
      <c r="AF116" s="7"/>
      <c r="AG116" s="85" t="s">
        <v>29</v>
      </c>
      <c r="AH116" s="15"/>
      <c r="AI116" s="15"/>
      <c r="AJ116" s="15"/>
      <c r="AK116" s="15"/>
      <c r="AL116" s="16"/>
      <c r="AM116" s="62"/>
      <c r="AN116" s="64" t="s">
        <v>40</v>
      </c>
      <c r="AO116" s="20"/>
      <c r="AP116" s="21"/>
      <c r="AQ116" s="7"/>
      <c r="AR116" s="31" t="s">
        <v>37</v>
      </c>
      <c r="AS116" s="52"/>
      <c r="AT116" s="32" t="s">
        <v>38</v>
      </c>
      <c r="AU116" s="53"/>
      <c r="AV116" s="1"/>
      <c r="AW116" s="117" t="s">
        <v>45</v>
      </c>
      <c r="AX116" s="112"/>
      <c r="AY116" s="112"/>
      <c r="AZ116" s="113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201"/>
      <c r="B117" s="68" t="s">
        <v>44</v>
      </c>
      <c r="C117" s="73">
        <f t="shared" ref="C117:J117" si="137">C112</f>
        <v>0</v>
      </c>
      <c r="D117" s="74">
        <f t="shared" si="137"/>
        <v>0</v>
      </c>
      <c r="E117" s="74">
        <f t="shared" si="137"/>
        <v>0</v>
      </c>
      <c r="F117" s="75">
        <f t="shared" si="137"/>
        <v>0</v>
      </c>
      <c r="G117" s="73">
        <f t="shared" si="137"/>
        <v>0</v>
      </c>
      <c r="H117" s="74">
        <f t="shared" si="137"/>
        <v>0</v>
      </c>
      <c r="I117" s="74">
        <f t="shared" si="137"/>
        <v>0</v>
      </c>
      <c r="J117" s="75">
        <f t="shared" si="137"/>
        <v>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0</v>
      </c>
      <c r="S117" s="57"/>
      <c r="T117" s="196"/>
      <c r="U117" s="199"/>
      <c r="V117" s="57"/>
      <c r="W117" s="87" t="s">
        <v>7</v>
      </c>
      <c r="X117" s="5">
        <f t="shared" ref="X117:AE117" si="138">X112</f>
        <v>0</v>
      </c>
      <c r="Y117" s="5">
        <f t="shared" si="138"/>
        <v>0</v>
      </c>
      <c r="Z117" s="5">
        <f t="shared" si="138"/>
        <v>0</v>
      </c>
      <c r="AA117" s="5">
        <f t="shared" si="138"/>
        <v>0</v>
      </c>
      <c r="AB117" s="5">
        <f t="shared" si="138"/>
        <v>0</v>
      </c>
      <c r="AC117" s="5">
        <f t="shared" si="138"/>
        <v>0</v>
      </c>
      <c r="AD117" s="5">
        <f t="shared" si="138"/>
        <v>0</v>
      </c>
      <c r="AE117" s="81">
        <f t="shared" si="138"/>
        <v>0</v>
      </c>
      <c r="AF117" s="7"/>
      <c r="AG117" s="87" t="s">
        <v>26</v>
      </c>
      <c r="AH117" s="6">
        <f>(AH116*10.74)</f>
        <v>0</v>
      </c>
      <c r="AI117" s="6">
        <f>(AI116*3.9)</f>
        <v>0</v>
      </c>
      <c r="AJ117" s="6">
        <f>(AJ116*0.21)</f>
        <v>0</v>
      </c>
      <c r="AK117" s="166">
        <f>AK116+AL116</f>
        <v>0</v>
      </c>
      <c r="AL117" s="167"/>
      <c r="AM117" s="10"/>
      <c r="AN117" s="22" t="s">
        <v>41</v>
      </c>
      <c r="AO117" s="23"/>
      <c r="AP117" s="24"/>
      <c r="AQ117" s="7"/>
      <c r="AR117" s="33" t="s">
        <v>36</v>
      </c>
      <c r="AS117" s="12"/>
      <c r="AT117" s="2" t="s">
        <v>39</v>
      </c>
      <c r="AU117" s="36"/>
      <c r="AV117" s="1"/>
      <c r="AW117" s="118" t="s">
        <v>71</v>
      </c>
      <c r="AX117" s="111">
        <f t="shared" ref="AX117:AZ117" si="139">AX112</f>
        <v>0</v>
      </c>
      <c r="AY117" s="111">
        <f t="shared" si="139"/>
        <v>0</v>
      </c>
      <c r="AZ117" s="114">
        <f t="shared" si="139"/>
        <v>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202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0</v>
      </c>
      <c r="S118" s="58"/>
      <c r="T118" s="197"/>
      <c r="U118" s="200"/>
      <c r="V118" s="58"/>
      <c r="W118" s="45" t="s">
        <v>3</v>
      </c>
      <c r="X118" s="46">
        <f>X116-X117</f>
        <v>0</v>
      </c>
      <c r="Y118" s="46">
        <f t="shared" ref="Y118:AE118" si="141">Y116-Y117</f>
        <v>0</v>
      </c>
      <c r="Z118" s="46">
        <f t="shared" si="141"/>
        <v>0</v>
      </c>
      <c r="AA118" s="46">
        <f t="shared" si="141"/>
        <v>0</v>
      </c>
      <c r="AB118" s="46">
        <f t="shared" si="141"/>
        <v>0</v>
      </c>
      <c r="AC118" s="46">
        <f t="shared" si="141"/>
        <v>0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 t="e">
        <f>(AH117)/((K116/1000000)*8.34)</f>
        <v>#DIV/0!</v>
      </c>
      <c r="AI118" s="86" t="e">
        <f>(AI117)/((K116/1000000)*8.34)</f>
        <v>#DIV/0!</v>
      </c>
      <c r="AJ118" s="86" t="e">
        <f>(AJ117)/((K116/1000000)*8.34)</f>
        <v>#DIV/0!</v>
      </c>
      <c r="AK118" s="168" t="e">
        <f>(AK117)/((K116/1000000)*8.34)</f>
        <v>#DIV/0!</v>
      </c>
      <c r="AL118" s="169"/>
      <c r="AM118" s="10"/>
      <c r="AN118" s="1"/>
      <c r="AO118" s="1"/>
      <c r="AP118" s="1"/>
      <c r="AQ118" s="7"/>
      <c r="AR118" s="89" t="s">
        <v>55</v>
      </c>
      <c r="AS118" s="79"/>
      <c r="AT118" s="90" t="s">
        <v>54</v>
      </c>
      <c r="AU118" s="35"/>
      <c r="AV118" s="1"/>
      <c r="AW118" s="110" t="s">
        <v>3</v>
      </c>
      <c r="AX118" s="115">
        <f>AX116-AX117</f>
        <v>0</v>
      </c>
      <c r="AY118" s="115">
        <f>AY116-AY117</f>
        <v>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82">
        <v>30</v>
      </c>
      <c r="B120" s="67" t="s">
        <v>45</v>
      </c>
      <c r="C120" s="72"/>
      <c r="D120" s="37"/>
      <c r="E120" s="37"/>
      <c r="F120" s="39"/>
      <c r="G120" s="72"/>
      <c r="H120" s="37"/>
      <c r="I120" s="37"/>
      <c r="J120" s="39"/>
      <c r="K120" s="185">
        <f>C122+G122</f>
        <v>0</v>
      </c>
      <c r="L120" s="186"/>
      <c r="M120" s="191">
        <f>D122+E122+F122+H122+I122+J122</f>
        <v>0</v>
      </c>
      <c r="N120" s="186"/>
      <c r="O120" s="203">
        <f>M120+K120</f>
        <v>0</v>
      </c>
      <c r="P120" s="204"/>
      <c r="Q120" s="42" t="s">
        <v>6</v>
      </c>
      <c r="R120" s="39"/>
      <c r="S120" s="57"/>
      <c r="T120" s="195"/>
      <c r="U120" s="198"/>
      <c r="V120" s="57"/>
      <c r="W120" s="85" t="s">
        <v>6</v>
      </c>
      <c r="X120" s="44"/>
      <c r="Y120" s="44"/>
      <c r="Z120" s="44"/>
      <c r="AA120" s="44"/>
      <c r="AB120" s="44"/>
      <c r="AC120" s="44"/>
      <c r="AD120" s="44"/>
      <c r="AE120" s="82"/>
      <c r="AF120" s="7"/>
      <c r="AG120" s="85" t="s">
        <v>29</v>
      </c>
      <c r="AH120" s="15"/>
      <c r="AI120" s="15"/>
      <c r="AJ120" s="15"/>
      <c r="AK120" s="15"/>
      <c r="AL120" s="16"/>
      <c r="AM120" s="62"/>
      <c r="AN120" s="64" t="s">
        <v>40</v>
      </c>
      <c r="AO120" s="20"/>
      <c r="AP120" s="21"/>
      <c r="AQ120" s="7"/>
      <c r="AR120" s="31" t="s">
        <v>37</v>
      </c>
      <c r="AS120" s="52"/>
      <c r="AT120" s="32" t="s">
        <v>38</v>
      </c>
      <c r="AU120" s="53"/>
      <c r="AV120" s="1"/>
      <c r="AW120" s="117" t="s">
        <v>45</v>
      </c>
      <c r="AX120" s="112"/>
      <c r="AY120" s="112"/>
      <c r="AZ120" s="113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201"/>
      <c r="B121" s="68" t="s">
        <v>44</v>
      </c>
      <c r="C121" s="73">
        <f t="shared" ref="C121:J121" si="142">C116</f>
        <v>0</v>
      </c>
      <c r="D121" s="74">
        <f t="shared" si="142"/>
        <v>0</v>
      </c>
      <c r="E121" s="74">
        <f t="shared" si="142"/>
        <v>0</v>
      </c>
      <c r="F121" s="75">
        <f t="shared" si="142"/>
        <v>0</v>
      </c>
      <c r="G121" s="73">
        <f t="shared" si="142"/>
        <v>0</v>
      </c>
      <c r="H121" s="74">
        <f t="shared" si="142"/>
        <v>0</v>
      </c>
      <c r="I121" s="74">
        <f t="shared" si="142"/>
        <v>0</v>
      </c>
      <c r="J121" s="75">
        <f t="shared" si="142"/>
        <v>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0</v>
      </c>
      <c r="S121" s="57"/>
      <c r="T121" s="196"/>
      <c r="U121" s="199"/>
      <c r="V121" s="57"/>
      <c r="W121" s="87" t="s">
        <v>7</v>
      </c>
      <c r="X121" s="5">
        <f t="shared" ref="X121:AE121" si="143">X116</f>
        <v>0</v>
      </c>
      <c r="Y121" s="5">
        <f t="shared" si="143"/>
        <v>0</v>
      </c>
      <c r="Z121" s="5">
        <f t="shared" si="143"/>
        <v>0</v>
      </c>
      <c r="AA121" s="5">
        <f t="shared" si="143"/>
        <v>0</v>
      </c>
      <c r="AB121" s="5">
        <f t="shared" si="143"/>
        <v>0</v>
      </c>
      <c r="AC121" s="5">
        <f t="shared" si="143"/>
        <v>0</v>
      </c>
      <c r="AD121" s="5">
        <f t="shared" si="143"/>
        <v>0</v>
      </c>
      <c r="AE121" s="81">
        <f t="shared" si="143"/>
        <v>0</v>
      </c>
      <c r="AF121" s="7"/>
      <c r="AG121" s="87" t="s">
        <v>26</v>
      </c>
      <c r="AH121" s="6">
        <f>(AH120*10.74)</f>
        <v>0</v>
      </c>
      <c r="AI121" s="6">
        <f>(AI120*3.9)</f>
        <v>0</v>
      </c>
      <c r="AJ121" s="6">
        <f>(AJ120*0.21)</f>
        <v>0</v>
      </c>
      <c r="AK121" s="166">
        <f>AK120+AL120</f>
        <v>0</v>
      </c>
      <c r="AL121" s="167"/>
      <c r="AM121" s="10"/>
      <c r="AN121" s="22" t="s">
        <v>41</v>
      </c>
      <c r="AO121" s="23"/>
      <c r="AP121" s="24"/>
      <c r="AQ121" s="7"/>
      <c r="AR121" s="33" t="s">
        <v>36</v>
      </c>
      <c r="AS121" s="12"/>
      <c r="AT121" s="2" t="s">
        <v>39</v>
      </c>
      <c r="AU121" s="36"/>
      <c r="AV121" s="1"/>
      <c r="AW121" s="118" t="s">
        <v>71</v>
      </c>
      <c r="AX121" s="111">
        <f t="shared" ref="AX121:AZ121" si="144">AX116</f>
        <v>0</v>
      </c>
      <c r="AY121" s="111">
        <f t="shared" si="144"/>
        <v>0</v>
      </c>
      <c r="AZ121" s="114">
        <f t="shared" si="144"/>
        <v>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202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89"/>
      <c r="L122" s="190"/>
      <c r="M122" s="190"/>
      <c r="N122" s="190"/>
      <c r="O122" s="207"/>
      <c r="P122" s="208"/>
      <c r="Q122" s="48" t="s">
        <v>3</v>
      </c>
      <c r="R122" s="41">
        <f>R120-R121</f>
        <v>0</v>
      </c>
      <c r="S122" s="58"/>
      <c r="T122" s="197"/>
      <c r="U122" s="200"/>
      <c r="V122" s="58"/>
      <c r="W122" s="45" t="s">
        <v>3</v>
      </c>
      <c r="X122" s="46">
        <f>X120-X121</f>
        <v>0</v>
      </c>
      <c r="Y122" s="46">
        <f t="shared" ref="Y122:AE122" si="146">Y120-Y121</f>
        <v>0</v>
      </c>
      <c r="Z122" s="46">
        <f t="shared" si="146"/>
        <v>0</v>
      </c>
      <c r="AA122" s="46">
        <f t="shared" si="146"/>
        <v>0</v>
      </c>
      <c r="AB122" s="46">
        <f t="shared" si="146"/>
        <v>0</v>
      </c>
      <c r="AC122" s="46">
        <f t="shared" si="146"/>
        <v>0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 t="e">
        <f>(AH121)/((K120/1000000)*8.34)</f>
        <v>#DIV/0!</v>
      </c>
      <c r="AI122" s="86" t="e">
        <f>(AI121)/((K120/1000000)*8.34)</f>
        <v>#DIV/0!</v>
      </c>
      <c r="AJ122" s="86" t="e">
        <f>(AJ121)/((K120/1000000)*8.34)</f>
        <v>#DIV/0!</v>
      </c>
      <c r="AK122" s="168" t="e">
        <f>(AK121)/((K120/1000000)*8.34)</f>
        <v>#DIV/0!</v>
      </c>
      <c r="AL122" s="169"/>
      <c r="AM122" s="10"/>
      <c r="AN122" s="1"/>
      <c r="AO122" s="1"/>
      <c r="AP122" s="1"/>
      <c r="AQ122" s="7"/>
      <c r="AR122" s="89" t="s">
        <v>55</v>
      </c>
      <c r="AS122" s="79"/>
      <c r="AT122" s="90" t="s">
        <v>54</v>
      </c>
      <c r="AU122" s="35"/>
      <c r="AV122" s="1"/>
      <c r="AW122" s="110" t="s">
        <v>3</v>
      </c>
      <c r="AX122" s="115">
        <f>AX120-AX121</f>
        <v>0</v>
      </c>
      <c r="AY122" s="115">
        <f>AY120-AY121</f>
        <v>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182">
        <v>31</v>
      </c>
      <c r="B124" s="67" t="s">
        <v>45</v>
      </c>
      <c r="C124" s="72"/>
      <c r="D124" s="37"/>
      <c r="E124" s="37"/>
      <c r="F124" s="39"/>
      <c r="G124" s="72"/>
      <c r="H124" s="37"/>
      <c r="I124" s="37"/>
      <c r="J124" s="39"/>
      <c r="K124" s="185">
        <f>C126+G126</f>
        <v>0</v>
      </c>
      <c r="L124" s="186"/>
      <c r="M124" s="191">
        <f>D126+E126+F126+H126+I126+J126</f>
        <v>0</v>
      </c>
      <c r="N124" s="186"/>
      <c r="O124" s="203">
        <f>M124+K124</f>
        <v>0</v>
      </c>
      <c r="P124" s="204"/>
      <c r="Q124" s="42" t="s">
        <v>6</v>
      </c>
      <c r="R124" s="39"/>
      <c r="S124" s="57"/>
      <c r="T124" s="195"/>
      <c r="U124" s="198"/>
      <c r="V124" s="57"/>
      <c r="W124" s="85" t="s">
        <v>6</v>
      </c>
      <c r="X124" s="44"/>
      <c r="Y124" s="44"/>
      <c r="Z124" s="44"/>
      <c r="AA124" s="44"/>
      <c r="AB124" s="44"/>
      <c r="AC124" s="44"/>
      <c r="AD124" s="44"/>
      <c r="AE124" s="82"/>
      <c r="AF124" s="7"/>
      <c r="AG124" s="85" t="s">
        <v>29</v>
      </c>
      <c r="AH124" s="15"/>
      <c r="AI124" s="15"/>
      <c r="AJ124" s="15"/>
      <c r="AK124" s="15"/>
      <c r="AL124" s="16"/>
      <c r="AM124" s="62"/>
      <c r="AN124" s="64" t="s">
        <v>40</v>
      </c>
      <c r="AO124" s="20"/>
      <c r="AP124" s="21"/>
      <c r="AQ124" s="7"/>
      <c r="AR124" s="31" t="s">
        <v>37</v>
      </c>
      <c r="AS124" s="52"/>
      <c r="AT124" s="32" t="s">
        <v>38</v>
      </c>
      <c r="AU124" s="53"/>
      <c r="AV124" s="1"/>
      <c r="AW124" s="117" t="s">
        <v>45</v>
      </c>
      <c r="AX124" s="112"/>
      <c r="AY124" s="112"/>
      <c r="AZ124" s="113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201"/>
      <c r="B125" s="68" t="s">
        <v>44</v>
      </c>
      <c r="C125" s="73">
        <f t="shared" ref="C125:J125" si="147">C120</f>
        <v>0</v>
      </c>
      <c r="D125" s="74">
        <f t="shared" si="147"/>
        <v>0</v>
      </c>
      <c r="E125" s="74">
        <f t="shared" si="147"/>
        <v>0</v>
      </c>
      <c r="F125" s="75">
        <f t="shared" si="147"/>
        <v>0</v>
      </c>
      <c r="G125" s="73">
        <f t="shared" si="147"/>
        <v>0</v>
      </c>
      <c r="H125" s="74">
        <f t="shared" si="147"/>
        <v>0</v>
      </c>
      <c r="I125" s="74">
        <f t="shared" si="147"/>
        <v>0</v>
      </c>
      <c r="J125" s="75">
        <f t="shared" si="147"/>
        <v>0</v>
      </c>
      <c r="K125" s="187"/>
      <c r="L125" s="188"/>
      <c r="M125" s="188"/>
      <c r="N125" s="188"/>
      <c r="O125" s="205"/>
      <c r="P125" s="206"/>
      <c r="Q125" s="14" t="s">
        <v>7</v>
      </c>
      <c r="R125" s="40">
        <f>R120</f>
        <v>0</v>
      </c>
      <c r="S125" s="57"/>
      <c r="T125" s="196"/>
      <c r="U125" s="199"/>
      <c r="V125" s="57"/>
      <c r="W125" s="87" t="s">
        <v>7</v>
      </c>
      <c r="X125" s="5">
        <f t="shared" ref="X125:AE125" si="148">X120</f>
        <v>0</v>
      </c>
      <c r="Y125" s="5">
        <f t="shared" si="148"/>
        <v>0</v>
      </c>
      <c r="Z125" s="5">
        <f t="shared" si="148"/>
        <v>0</v>
      </c>
      <c r="AA125" s="5">
        <f t="shared" si="148"/>
        <v>0</v>
      </c>
      <c r="AB125" s="5">
        <f t="shared" si="148"/>
        <v>0</v>
      </c>
      <c r="AC125" s="5">
        <f t="shared" si="148"/>
        <v>0</v>
      </c>
      <c r="AD125" s="5">
        <f t="shared" si="148"/>
        <v>0</v>
      </c>
      <c r="AE125" s="81">
        <f t="shared" si="148"/>
        <v>0</v>
      </c>
      <c r="AF125" s="7"/>
      <c r="AG125" s="87" t="s">
        <v>26</v>
      </c>
      <c r="AH125" s="6">
        <f>(AH124*10.74)</f>
        <v>0</v>
      </c>
      <c r="AI125" s="6">
        <f>(AI124*3.9)</f>
        <v>0</v>
      </c>
      <c r="AJ125" s="6">
        <f>(AJ124*0.21)</f>
        <v>0</v>
      </c>
      <c r="AK125" s="166">
        <f>AK124+AL124</f>
        <v>0</v>
      </c>
      <c r="AL125" s="167"/>
      <c r="AM125" s="10"/>
      <c r="AN125" s="22" t="s">
        <v>41</v>
      </c>
      <c r="AO125" s="23"/>
      <c r="AP125" s="24"/>
      <c r="AQ125" s="7"/>
      <c r="AR125" s="33" t="s">
        <v>36</v>
      </c>
      <c r="AS125" s="12"/>
      <c r="AT125" s="2" t="s">
        <v>39</v>
      </c>
      <c r="AU125" s="36"/>
      <c r="AV125" s="1"/>
      <c r="AW125" s="118" t="s">
        <v>71</v>
      </c>
      <c r="AX125" s="111">
        <f t="shared" ref="AX125:AZ125" si="149">AX120</f>
        <v>0</v>
      </c>
      <c r="AY125" s="111">
        <f t="shared" si="149"/>
        <v>0</v>
      </c>
      <c r="AZ125" s="114">
        <f t="shared" si="149"/>
        <v>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202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0</v>
      </c>
      <c r="H126" s="76">
        <f t="shared" si="150"/>
        <v>0</v>
      </c>
      <c r="I126" s="76">
        <f t="shared" si="150"/>
        <v>0</v>
      </c>
      <c r="J126" s="77">
        <f t="shared" si="150"/>
        <v>0</v>
      </c>
      <c r="K126" s="211"/>
      <c r="L126" s="212"/>
      <c r="M126" s="212"/>
      <c r="N126" s="212"/>
      <c r="O126" s="205"/>
      <c r="P126" s="206"/>
      <c r="Q126" s="98" t="s">
        <v>3</v>
      </c>
      <c r="R126" s="99">
        <f>R124-R125</f>
        <v>0</v>
      </c>
      <c r="S126" s="58"/>
      <c r="T126" s="196"/>
      <c r="U126" s="199"/>
      <c r="V126" s="58"/>
      <c r="W126" s="45" t="s">
        <v>3</v>
      </c>
      <c r="X126" s="46">
        <f>X124-X125</f>
        <v>0</v>
      </c>
      <c r="Y126" s="46">
        <f t="shared" ref="Y126:AE126" si="151">Y124-Y125</f>
        <v>0</v>
      </c>
      <c r="Z126" s="46">
        <f t="shared" si="151"/>
        <v>0</v>
      </c>
      <c r="AA126" s="46">
        <f t="shared" si="151"/>
        <v>0</v>
      </c>
      <c r="AB126" s="46">
        <f t="shared" si="151"/>
        <v>0</v>
      </c>
      <c r="AC126" s="46">
        <f t="shared" si="151"/>
        <v>0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 t="e">
        <f>(AH125)/((K124/1000000)*8.34)</f>
        <v>#DIV/0!</v>
      </c>
      <c r="AI126" s="101" t="e">
        <f>(AI125)/((K124/1000000)*8.34)</f>
        <v>#DIV/0!</v>
      </c>
      <c r="AJ126" s="101" t="e">
        <f>(AJ125)/((K124/1000000)*8.34)</f>
        <v>#DIV/0!</v>
      </c>
      <c r="AK126" s="209" t="e">
        <f>(AK125)/((K124/1000000)*8.34)</f>
        <v>#DIV/0!</v>
      </c>
      <c r="AL126" s="210"/>
      <c r="AM126" s="10"/>
      <c r="AN126" s="1"/>
      <c r="AO126" s="1"/>
      <c r="AP126" s="1"/>
      <c r="AQ126" s="7"/>
      <c r="AR126" s="89" t="s">
        <v>55</v>
      </c>
      <c r="AS126" s="79"/>
      <c r="AT126" s="90" t="s">
        <v>54</v>
      </c>
      <c r="AU126" s="35"/>
      <c r="AV126" s="1"/>
      <c r="AW126" s="110" t="s">
        <v>3</v>
      </c>
      <c r="AX126" s="115">
        <f>AX124-AX125</f>
        <v>0</v>
      </c>
      <c r="AY126" s="115">
        <f>AY124-AY125</f>
        <v>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61" t="s">
        <v>60</v>
      </c>
      <c r="L127" s="161"/>
      <c r="M127" s="161"/>
      <c r="N127" s="161"/>
      <c r="O127" s="161"/>
      <c r="P127" s="161"/>
      <c r="Q127" s="161"/>
      <c r="R127" s="161"/>
      <c r="S127" s="161"/>
      <c r="T127" s="16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61" t="s">
        <v>62</v>
      </c>
      <c r="AI127" s="161"/>
      <c r="AJ127" s="161"/>
      <c r="AK127" s="161"/>
      <c r="AL127" s="161"/>
      <c r="AM127" s="1"/>
      <c r="AN127" s="1"/>
      <c r="AO127" s="160" t="s">
        <v>59</v>
      </c>
      <c r="AP127" s="160"/>
      <c r="AQ127" s="1"/>
      <c r="AR127" s="7"/>
      <c r="AS127" s="7"/>
      <c r="AT127" s="153" t="s">
        <v>63</v>
      </c>
      <c r="AU127" s="153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55">
        <f>SUM(K4:L126)</f>
        <v>-868842000</v>
      </c>
      <c r="L128" s="156"/>
      <c r="M128" s="157">
        <f t="shared" ref="M128" si="152">SUM(M4:N126)</f>
        <v>-60663800</v>
      </c>
      <c r="N128" s="158"/>
      <c r="O128" s="157">
        <f t="shared" ref="O128" si="153">SUM(O4:P126)</f>
        <v>-929505800</v>
      </c>
      <c r="P128" s="158"/>
      <c r="Q128" s="1"/>
      <c r="R128" s="100">
        <f>R124-R5</f>
        <v>-173385300</v>
      </c>
      <c r="S128" s="1"/>
      <c r="T128" s="93">
        <f>SUM(T4:T126)</f>
        <v>3.5999999999999996</v>
      </c>
      <c r="U128" s="97">
        <f>AVERAGE(U4:U126)</f>
        <v>0.86333333333333329</v>
      </c>
      <c r="V128" s="13"/>
      <c r="W128" s="3"/>
      <c r="X128" s="84"/>
      <c r="Y128" s="84"/>
      <c r="Z128" s="84"/>
      <c r="AA128" s="84"/>
      <c r="AB128" s="84">
        <f t="shared" ref="AB128:AC128" si="154">AB124-AB5</f>
        <v>-5210.6000000000004</v>
      </c>
      <c r="AC128" s="84">
        <f t="shared" si="154"/>
        <v>-6899.9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548.41125000000011</v>
      </c>
      <c r="AI128" s="93">
        <f t="shared" ref="AI128:AJ128" si="155">SUM(AI125,AI121,AI117,AI113,AI109,AI105,AI101,AI97,AI93,AI89,AI85,AI81,AI77,AI73,AI69,AI65,AI61,AI57,AI53,AI49,AI45,AI41,AI37,AI33,AI29,AI25,AI21,AI17,AI13,AI9,AI5)</f>
        <v>283.23750000000001</v>
      </c>
      <c r="AJ128" s="93">
        <f t="shared" si="155"/>
        <v>14.0175</v>
      </c>
      <c r="AK128" s="159">
        <f>SUM(AK125,AK121,AK117,AK113,AK109,AK105,AK101,AK97,AK93,AK89,AK85,AK81,AK77,AK73,AK69,AK65,AK61,AK57,AK53,AK49,AK45,AK41,AK37,AK33,AK29,AK25,AK21,AK17,AK13,AK9,AK5)</f>
        <v>200</v>
      </c>
      <c r="AL128" s="156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8.0038461538461529</v>
      </c>
      <c r="AP128" s="96">
        <f>AVERAGE(AP125,AP121,AP117,AP113,AP109,AP105,AP101,AP97,AP93,AP89,AP85,AP81,AP77,AP73,AP69,AP65,AP61,AP57,AP53,AP49,AP45,AP41,AP37,AP33,AP29,AP25,AP21,AP17,AP13,AP9,AP5)</f>
        <v>7.6088461538461551</v>
      </c>
      <c r="AQ128" s="1"/>
      <c r="AR128" s="7"/>
      <c r="AS128" s="7"/>
      <c r="AT128" s="154">
        <f>AVERAGE(AU126,AU122,AU118,AU114,AU110,AU106,AU102,AU98,AU94,AU90,AU86,AU82,AU78,AU74,AU70,AU66,AU62,AU58,AU54,AU50,AU46,AU42,AU38,AU34,AU30,AU26,AU22,AU18,AU14,AU10,AU6)</f>
        <v>2.1800000000000007E-2</v>
      </c>
      <c r="AU128" s="154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70">
        <f>AB128+AC128</f>
        <v>-12110.5</v>
      </c>
      <c r="AC129" s="171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IRf63OoO8ifz8VdxDjz5euww7jk/IRpCji3GBhagqEghtlwXdv3gnwmroX6P204eVz8nN/LWOUaBaC4FW8UOWg==" saltValue="PPTkKja0yZqL+UUHL9nHDA==" spinCount="100000" sheet="1" selectLockedCells="1"/>
  <mergeCells count="271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7EB1-41AB-4FE1-9FFE-C98252EF325E}">
  <dimension ref="A1:CC588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20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5703125" style="4" bestFit="1" customWidth="1"/>
    <col min="26" max="27" width="9.28515625" style="4" bestFit="1" customWidth="1"/>
    <col min="28" max="29" width="10" style="4" bestFit="1" customWidth="1"/>
    <col min="30" max="31" width="9.285156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77" t="s">
        <v>77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49" t="s">
        <v>56</v>
      </c>
      <c r="V2" s="59"/>
      <c r="W2" s="178" t="s">
        <v>10</v>
      </c>
      <c r="X2" s="179"/>
      <c r="Y2" s="179"/>
      <c r="Z2" s="179"/>
      <c r="AA2" s="179"/>
      <c r="AB2" s="179"/>
      <c r="AC2" s="179"/>
      <c r="AD2" s="179"/>
      <c r="AE2" s="181"/>
      <c r="AF2" s="1"/>
      <c r="AG2" s="150" t="s">
        <v>27</v>
      </c>
      <c r="AH2" s="151"/>
      <c r="AI2" s="151"/>
      <c r="AJ2" s="151"/>
      <c r="AK2" s="151"/>
      <c r="AL2" s="152"/>
      <c r="AM2" s="59"/>
      <c r="AN2" s="150" t="s">
        <v>31</v>
      </c>
      <c r="AO2" s="151"/>
      <c r="AP2" s="152"/>
      <c r="AQ2" s="1"/>
      <c r="AR2" s="150" t="s">
        <v>30</v>
      </c>
      <c r="AS2" s="151"/>
      <c r="AT2" s="151"/>
      <c r="AU2" s="152"/>
      <c r="AV2" s="1"/>
      <c r="AW2" s="150" t="s">
        <v>72</v>
      </c>
      <c r="AX2" s="151"/>
      <c r="AY2" s="151"/>
      <c r="AZ2" s="152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76" t="s">
        <v>0</v>
      </c>
      <c r="AS3" s="174"/>
      <c r="AT3" s="174" t="s">
        <v>1</v>
      </c>
      <c r="AU3" s="17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82">
        <v>1</v>
      </c>
      <c r="B4" s="67" t="s">
        <v>45</v>
      </c>
      <c r="C4" s="72">
        <v>379869000</v>
      </c>
      <c r="D4" s="37">
        <v>3349300</v>
      </c>
      <c r="E4" s="37">
        <v>8457070</v>
      </c>
      <c r="F4" s="39">
        <v>13630500</v>
      </c>
      <c r="G4" s="72">
        <v>513839000</v>
      </c>
      <c r="H4" s="37">
        <v>4627260</v>
      </c>
      <c r="I4" s="37">
        <v>12608300</v>
      </c>
      <c r="J4" s="39">
        <v>19657300</v>
      </c>
      <c r="K4" s="185">
        <f>C6+G6</f>
        <v>666000</v>
      </c>
      <c r="L4" s="186"/>
      <c r="M4" s="191">
        <f>D6+E6+F6+H6+I6+J6</f>
        <v>21000</v>
      </c>
      <c r="N4" s="186"/>
      <c r="O4" s="191">
        <f>M4+K4</f>
        <v>687000</v>
      </c>
      <c r="P4" s="186"/>
      <c r="Q4" s="38" t="s">
        <v>6</v>
      </c>
      <c r="R4" s="39">
        <v>200291700</v>
      </c>
      <c r="S4" s="57"/>
      <c r="T4" s="195">
        <v>0</v>
      </c>
      <c r="U4" s="198">
        <v>0.88</v>
      </c>
      <c r="V4" s="57"/>
      <c r="W4" s="85" t="s">
        <v>6</v>
      </c>
      <c r="X4" s="44">
        <v>5026.6000000000004</v>
      </c>
      <c r="Y4" s="44">
        <v>6865.4</v>
      </c>
      <c r="Z4" s="44">
        <v>65.2</v>
      </c>
      <c r="AA4" s="44">
        <v>89</v>
      </c>
      <c r="AB4" s="44">
        <v>5269.3</v>
      </c>
      <c r="AC4" s="44">
        <v>7187.6</v>
      </c>
      <c r="AD4" s="44">
        <v>115.8</v>
      </c>
      <c r="AE4" s="82">
        <v>16.600000000000001</v>
      </c>
      <c r="AF4" s="7"/>
      <c r="AG4" s="17" t="s">
        <v>29</v>
      </c>
      <c r="AH4" s="18">
        <v>1.375</v>
      </c>
      <c r="AI4" s="18">
        <v>2.5</v>
      </c>
      <c r="AJ4" s="18">
        <v>2.375</v>
      </c>
      <c r="AK4" s="18">
        <v>7</v>
      </c>
      <c r="AL4" s="19">
        <v>0</v>
      </c>
      <c r="AM4" s="62"/>
      <c r="AN4" s="63" t="s">
        <v>40</v>
      </c>
      <c r="AO4" s="25">
        <v>11.8</v>
      </c>
      <c r="AP4" s="21">
        <v>7.26</v>
      </c>
      <c r="AQ4" s="7"/>
      <c r="AR4" s="31" t="s">
        <v>37</v>
      </c>
      <c r="AS4" s="50" t="s">
        <v>75</v>
      </c>
      <c r="AT4" s="32" t="s">
        <v>38</v>
      </c>
      <c r="AU4" s="51">
        <v>3.2000000000000001E-2</v>
      </c>
      <c r="AV4" s="1"/>
      <c r="AW4" s="117" t="s">
        <v>45</v>
      </c>
      <c r="AX4" s="112">
        <v>706444000</v>
      </c>
      <c r="AY4" s="112">
        <v>570814100</v>
      </c>
      <c r="AZ4" s="113">
        <v>183017000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3"/>
      <c r="B5" s="68" t="s">
        <v>44</v>
      </c>
      <c r="C5" s="127">
        <v>379203000</v>
      </c>
      <c r="D5" s="127">
        <v>3349300</v>
      </c>
      <c r="E5" s="127">
        <v>8457070</v>
      </c>
      <c r="F5" s="127">
        <v>13609500</v>
      </c>
      <c r="G5" s="127">
        <v>513839000</v>
      </c>
      <c r="H5" s="127">
        <v>4627260</v>
      </c>
      <c r="I5" s="127">
        <v>12608300</v>
      </c>
      <c r="J5" s="127">
        <v>19657300</v>
      </c>
      <c r="K5" s="187"/>
      <c r="L5" s="188"/>
      <c r="M5" s="188"/>
      <c r="N5" s="188"/>
      <c r="O5" s="188"/>
      <c r="P5" s="188"/>
      <c r="Q5" s="9" t="s">
        <v>7</v>
      </c>
      <c r="R5" s="127">
        <v>199435700</v>
      </c>
      <c r="S5" s="57"/>
      <c r="T5" s="196"/>
      <c r="U5" s="199"/>
      <c r="V5" s="57"/>
      <c r="W5" s="87" t="s">
        <v>7</v>
      </c>
      <c r="X5" s="128">
        <v>5017.7</v>
      </c>
      <c r="Y5" s="128">
        <v>6865.4</v>
      </c>
      <c r="Z5" s="128">
        <v>65.2</v>
      </c>
      <c r="AA5" s="128">
        <v>89</v>
      </c>
      <c r="AB5" s="128">
        <v>5260.1</v>
      </c>
      <c r="AC5" s="128">
        <v>7187.6</v>
      </c>
      <c r="AD5" s="128">
        <v>115.8</v>
      </c>
      <c r="AE5" s="128">
        <v>16.600000000000001</v>
      </c>
      <c r="AF5" s="7"/>
      <c r="AG5" s="87" t="s">
        <v>26</v>
      </c>
      <c r="AH5" s="6">
        <f>(AH4*10.74)</f>
        <v>14.7675</v>
      </c>
      <c r="AI5" s="6">
        <f>(AI4*3.9)</f>
        <v>9.75</v>
      </c>
      <c r="AJ5" s="6">
        <f>(AJ4*0.21)</f>
        <v>0.49874999999999997</v>
      </c>
      <c r="AK5" s="162">
        <f>AK4+AL4</f>
        <v>7</v>
      </c>
      <c r="AL5" s="163"/>
      <c r="AM5" s="10"/>
      <c r="AN5" s="27" t="s">
        <v>41</v>
      </c>
      <c r="AO5" s="26">
        <v>9.1</v>
      </c>
      <c r="AP5" s="24">
        <v>7.5</v>
      </c>
      <c r="AQ5" s="7"/>
      <c r="AR5" s="33" t="s">
        <v>36</v>
      </c>
      <c r="AS5" s="11" t="s">
        <v>75</v>
      </c>
      <c r="AT5" s="2" t="s">
        <v>39</v>
      </c>
      <c r="AU5" s="34">
        <v>0.83</v>
      </c>
      <c r="AV5" s="1"/>
      <c r="AW5" s="118" t="s">
        <v>71</v>
      </c>
      <c r="AX5" s="126">
        <v>705694000</v>
      </c>
      <c r="AY5" s="126">
        <v>570814100</v>
      </c>
      <c r="AZ5" s="126">
        <v>183017000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4"/>
      <c r="B6" s="66" t="s">
        <v>3</v>
      </c>
      <c r="C6" s="76">
        <f>C4-C5</f>
        <v>666000</v>
      </c>
      <c r="D6" s="76">
        <f t="shared" ref="D6:J6" si="0">D4-D5</f>
        <v>0</v>
      </c>
      <c r="E6" s="76">
        <f t="shared" si="0"/>
        <v>0</v>
      </c>
      <c r="F6" s="76">
        <f t="shared" si="0"/>
        <v>21000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856000</v>
      </c>
      <c r="S6" s="58"/>
      <c r="T6" s="197"/>
      <c r="U6" s="200"/>
      <c r="V6" s="58"/>
      <c r="W6" s="45" t="s">
        <v>3</v>
      </c>
      <c r="X6" s="46">
        <f>X4-X5</f>
        <v>8.9000000000005457</v>
      </c>
      <c r="Y6" s="46">
        <f t="shared" ref="Y6:AE6" si="1">Y4-Y5</f>
        <v>0</v>
      </c>
      <c r="Z6" s="46">
        <f t="shared" si="1"/>
        <v>0</v>
      </c>
      <c r="AA6" s="46">
        <f t="shared" si="1"/>
        <v>0</v>
      </c>
      <c r="AB6" s="46">
        <f t="shared" si="1"/>
        <v>9.1999999999998181</v>
      </c>
      <c r="AC6" s="46">
        <f t="shared" si="1"/>
        <v>0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>
        <f>(AH5)/((K4/1000000)*8.34)</f>
        <v>2.6586838637198347</v>
      </c>
      <c r="AI6" s="86">
        <f>(AI5)/((K4/1000000)*8.34)</f>
        <v>1.7553524747769351</v>
      </c>
      <c r="AJ6" s="86">
        <f>(AJ5)/((K4/1000000)*8.34)</f>
        <v>8.9793030440512442E-2</v>
      </c>
      <c r="AK6" s="164">
        <f>(AK5)/((K4/1000000)*8.34)</f>
        <v>1.2602530588142098</v>
      </c>
      <c r="AL6" s="165"/>
      <c r="AM6" s="10"/>
      <c r="AN6" s="1"/>
      <c r="AO6" s="1"/>
      <c r="AP6" s="1"/>
      <c r="AQ6" s="7"/>
      <c r="AR6" s="89" t="s">
        <v>55</v>
      </c>
      <c r="AS6" s="79">
        <v>3.48</v>
      </c>
      <c r="AT6" s="90" t="s">
        <v>54</v>
      </c>
      <c r="AU6" s="35">
        <v>3.5000000000000003E-2</v>
      </c>
      <c r="AV6" s="1"/>
      <c r="AW6" s="110" t="s">
        <v>3</v>
      </c>
      <c r="AX6" s="115">
        <f>AX4-AX5</f>
        <v>750000</v>
      </c>
      <c r="AY6" s="115">
        <f>AY4-AY5</f>
        <v>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82">
        <v>2</v>
      </c>
      <c r="B8" s="67" t="s">
        <v>45</v>
      </c>
      <c r="C8" s="72">
        <v>380774000</v>
      </c>
      <c r="D8" s="37">
        <v>3358300</v>
      </c>
      <c r="E8" s="37">
        <v>8490080</v>
      </c>
      <c r="F8" s="39">
        <v>13662500</v>
      </c>
      <c r="G8" s="72">
        <v>513839000</v>
      </c>
      <c r="H8" s="37">
        <v>4627260</v>
      </c>
      <c r="I8" s="37">
        <v>12608300</v>
      </c>
      <c r="J8" s="39">
        <v>19657300</v>
      </c>
      <c r="K8" s="185">
        <f>C10+G10</f>
        <v>905000</v>
      </c>
      <c r="L8" s="186"/>
      <c r="M8" s="191">
        <f>D10+E10+F10+H10+I10+J10</f>
        <v>74010</v>
      </c>
      <c r="N8" s="186"/>
      <c r="O8" s="192">
        <f>M8+K8</f>
        <v>979010</v>
      </c>
      <c r="P8" s="192"/>
      <c r="Q8" s="42" t="s">
        <v>6</v>
      </c>
      <c r="R8" s="39">
        <v>201078800</v>
      </c>
      <c r="S8" s="57"/>
      <c r="T8" s="195">
        <v>0.01</v>
      </c>
      <c r="U8" s="198">
        <v>0.91</v>
      </c>
      <c r="V8" s="57"/>
      <c r="W8" s="85" t="s">
        <v>6</v>
      </c>
      <c r="X8" s="44">
        <v>5038.7</v>
      </c>
      <c r="Y8" s="44">
        <v>6865.4</v>
      </c>
      <c r="Z8" s="44">
        <v>65.2</v>
      </c>
      <c r="AA8" s="44">
        <v>89.2</v>
      </c>
      <c r="AB8" s="44">
        <v>5281.9</v>
      </c>
      <c r="AC8" s="44">
        <v>7187.6</v>
      </c>
      <c r="AD8" s="44">
        <v>116</v>
      </c>
      <c r="AE8" s="82">
        <v>16.600000000000001</v>
      </c>
      <c r="AF8" s="7"/>
      <c r="AG8" s="85" t="s">
        <v>29</v>
      </c>
      <c r="AH8" s="15">
        <v>1.75</v>
      </c>
      <c r="AI8" s="15">
        <v>3.375</v>
      </c>
      <c r="AJ8" s="15">
        <v>3.5</v>
      </c>
      <c r="AK8" s="15">
        <v>9</v>
      </c>
      <c r="AL8" s="16">
        <v>0</v>
      </c>
      <c r="AM8" s="62"/>
      <c r="AN8" s="64" t="s">
        <v>40</v>
      </c>
      <c r="AO8" s="20">
        <v>8.9</v>
      </c>
      <c r="AP8" s="21">
        <v>7.23</v>
      </c>
      <c r="AQ8" s="7"/>
      <c r="AR8" s="31" t="s">
        <v>37</v>
      </c>
      <c r="AS8" s="52">
        <v>3.5999999999999997E-2</v>
      </c>
      <c r="AT8" s="32" t="s">
        <v>38</v>
      </c>
      <c r="AU8" s="53" t="s">
        <v>75</v>
      </c>
      <c r="AV8" s="1"/>
      <c r="AW8" s="117" t="s">
        <v>45</v>
      </c>
      <c r="AX8" s="112">
        <v>707461000</v>
      </c>
      <c r="AY8" s="112">
        <v>570814100</v>
      </c>
      <c r="AZ8" s="113">
        <v>183017000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3"/>
      <c r="B9" s="68" t="s">
        <v>44</v>
      </c>
      <c r="C9" s="73">
        <f>C4</f>
        <v>379869000</v>
      </c>
      <c r="D9" s="74">
        <f t="shared" ref="D9:J9" si="2">D4</f>
        <v>3349300</v>
      </c>
      <c r="E9" s="74">
        <f t="shared" si="2"/>
        <v>8457070</v>
      </c>
      <c r="F9" s="75">
        <f t="shared" si="2"/>
        <v>13630500</v>
      </c>
      <c r="G9" s="73">
        <f t="shared" si="2"/>
        <v>513839000</v>
      </c>
      <c r="H9" s="74">
        <f t="shared" si="2"/>
        <v>4627260</v>
      </c>
      <c r="I9" s="74">
        <f t="shared" si="2"/>
        <v>12608300</v>
      </c>
      <c r="J9" s="75">
        <f t="shared" si="2"/>
        <v>19657300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200291700</v>
      </c>
      <c r="S9" s="57"/>
      <c r="T9" s="196"/>
      <c r="U9" s="199"/>
      <c r="V9" s="57"/>
      <c r="W9" s="87" t="s">
        <v>7</v>
      </c>
      <c r="X9" s="5">
        <f>X4</f>
        <v>5026.6000000000004</v>
      </c>
      <c r="Y9" s="5">
        <f t="shared" ref="Y9:AE9" si="3">Y4</f>
        <v>6865.4</v>
      </c>
      <c r="Z9" s="5">
        <f t="shared" si="3"/>
        <v>65.2</v>
      </c>
      <c r="AA9" s="5">
        <f t="shared" si="3"/>
        <v>89</v>
      </c>
      <c r="AB9" s="5">
        <f>AB4</f>
        <v>5269.3</v>
      </c>
      <c r="AC9" s="5">
        <f t="shared" si="3"/>
        <v>7187.6</v>
      </c>
      <c r="AD9" s="5">
        <f t="shared" si="3"/>
        <v>115.8</v>
      </c>
      <c r="AE9" s="81">
        <f t="shared" si="3"/>
        <v>16.600000000000001</v>
      </c>
      <c r="AF9" s="7"/>
      <c r="AG9" s="87" t="s">
        <v>26</v>
      </c>
      <c r="AH9" s="6">
        <f>(AH8*10.74)</f>
        <v>18.795000000000002</v>
      </c>
      <c r="AI9" s="6">
        <f>(AI8*3.9)</f>
        <v>13.1625</v>
      </c>
      <c r="AJ9" s="6">
        <f>(AJ8*0.21)</f>
        <v>0.73499999999999999</v>
      </c>
      <c r="AK9" s="162">
        <f>AK8+AL8</f>
        <v>9</v>
      </c>
      <c r="AL9" s="163"/>
      <c r="AM9" s="10"/>
      <c r="AN9" s="22" t="s">
        <v>41</v>
      </c>
      <c r="AO9" s="23">
        <v>8.1999999999999993</v>
      </c>
      <c r="AP9" s="24">
        <v>7.52</v>
      </c>
      <c r="AQ9" s="7"/>
      <c r="AR9" s="33" t="s">
        <v>36</v>
      </c>
      <c r="AS9" s="12">
        <v>0.64</v>
      </c>
      <c r="AT9" s="2" t="s">
        <v>39</v>
      </c>
      <c r="AU9" s="36" t="s">
        <v>75</v>
      </c>
      <c r="AV9" s="1"/>
      <c r="AW9" s="118" t="s">
        <v>71</v>
      </c>
      <c r="AX9" s="111">
        <f>AX4</f>
        <v>706444000</v>
      </c>
      <c r="AY9" s="111">
        <f t="shared" ref="AY9:AZ9" si="4">AY4</f>
        <v>570814100</v>
      </c>
      <c r="AZ9" s="114">
        <f t="shared" si="4"/>
        <v>183017000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4"/>
      <c r="B10" s="66" t="s">
        <v>3</v>
      </c>
      <c r="C10" s="76">
        <f t="shared" ref="C10:J10" si="5">C8-C9</f>
        <v>905000</v>
      </c>
      <c r="D10" s="76">
        <f t="shared" si="5"/>
        <v>9000</v>
      </c>
      <c r="E10" s="76">
        <f t="shared" si="5"/>
        <v>33010</v>
      </c>
      <c r="F10" s="77">
        <f t="shared" si="5"/>
        <v>32000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787100</v>
      </c>
      <c r="S10" s="58"/>
      <c r="T10" s="197"/>
      <c r="U10" s="200"/>
      <c r="V10" s="58"/>
      <c r="W10" s="45" t="s">
        <v>3</v>
      </c>
      <c r="X10" s="46">
        <f>X8-X9</f>
        <v>12.099999999999454</v>
      </c>
      <c r="Y10" s="46">
        <f t="shared" ref="Y10:AE10" si="6">Y8-Y9</f>
        <v>0</v>
      </c>
      <c r="Z10" s="46">
        <f t="shared" si="6"/>
        <v>0</v>
      </c>
      <c r="AA10" s="46">
        <f t="shared" si="6"/>
        <v>0.20000000000000284</v>
      </c>
      <c r="AB10" s="46">
        <f t="shared" si="6"/>
        <v>12.599999999999454</v>
      </c>
      <c r="AC10" s="46">
        <f t="shared" si="6"/>
        <v>0</v>
      </c>
      <c r="AD10" s="46">
        <f t="shared" si="6"/>
        <v>0.20000000000000284</v>
      </c>
      <c r="AE10" s="83">
        <f t="shared" si="6"/>
        <v>0</v>
      </c>
      <c r="AF10" s="7"/>
      <c r="AG10" s="88" t="s">
        <v>28</v>
      </c>
      <c r="AH10" s="86">
        <f>(AH9)/((K8/1000000)*8.34)</f>
        <v>2.4901625660797331</v>
      </c>
      <c r="AI10" s="86">
        <f>(AI9)/((K8/1000000)*8.34)</f>
        <v>1.7439087404109861</v>
      </c>
      <c r="AJ10" s="86">
        <f>(AJ9)/((K8/1000000)*8.34)</f>
        <v>9.7380659008704643E-2</v>
      </c>
      <c r="AK10" s="164">
        <f>(AK9)/((K8/1000000)*8.34)</f>
        <v>1.1924162327596486</v>
      </c>
      <c r="AL10" s="165"/>
      <c r="AM10" s="10"/>
      <c r="AN10" s="1"/>
      <c r="AO10" s="1"/>
      <c r="AP10" s="1"/>
      <c r="AQ10" s="7"/>
      <c r="AR10" s="89" t="s">
        <v>55</v>
      </c>
      <c r="AS10" s="79">
        <v>2.65</v>
      </c>
      <c r="AT10" s="90" t="s">
        <v>54</v>
      </c>
      <c r="AU10" s="35">
        <v>2.4E-2</v>
      </c>
      <c r="AV10" s="1"/>
      <c r="AW10" s="110" t="s">
        <v>3</v>
      </c>
      <c r="AX10" s="115">
        <f>AX8-AX9</f>
        <v>1017000</v>
      </c>
      <c r="AY10" s="115">
        <f>AY8-AY9</f>
        <v>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82">
        <v>3</v>
      </c>
      <c r="B12" s="67" t="s">
        <v>45</v>
      </c>
      <c r="C12" s="72">
        <v>381354000</v>
      </c>
      <c r="D12" s="37">
        <v>3367290</v>
      </c>
      <c r="E12" s="37">
        <v>8523100</v>
      </c>
      <c r="F12" s="39">
        <v>13691500</v>
      </c>
      <c r="G12" s="72">
        <v>513839000</v>
      </c>
      <c r="H12" s="37">
        <v>4627260</v>
      </c>
      <c r="I12" s="37">
        <v>12608300</v>
      </c>
      <c r="J12" s="39">
        <v>19657300</v>
      </c>
      <c r="K12" s="185">
        <f>C14+G14</f>
        <v>580000</v>
      </c>
      <c r="L12" s="186"/>
      <c r="M12" s="191">
        <f>D14+E14+F14+H14+I14+J14</f>
        <v>71010</v>
      </c>
      <c r="N12" s="186"/>
      <c r="O12" s="192">
        <f>M12+K12</f>
        <v>651010</v>
      </c>
      <c r="P12" s="192"/>
      <c r="Q12" s="42" t="s">
        <v>6</v>
      </c>
      <c r="R12" s="39">
        <v>201949000</v>
      </c>
      <c r="S12" s="57"/>
      <c r="T12" s="195">
        <v>0.08</v>
      </c>
      <c r="U12" s="198">
        <v>0.97</v>
      </c>
      <c r="V12" s="57"/>
      <c r="W12" s="85" t="s">
        <v>6</v>
      </c>
      <c r="X12" s="44">
        <v>5046.5</v>
      </c>
      <c r="Y12" s="44">
        <v>6865.4</v>
      </c>
      <c r="Z12" s="44">
        <v>65.2</v>
      </c>
      <c r="AA12" s="44">
        <v>89.3</v>
      </c>
      <c r="AB12" s="44">
        <v>5290.1</v>
      </c>
      <c r="AC12" s="44">
        <v>7187.6</v>
      </c>
      <c r="AD12" s="44">
        <v>116.2</v>
      </c>
      <c r="AE12" s="82">
        <v>16.7</v>
      </c>
      <c r="AF12" s="7"/>
      <c r="AG12" s="85" t="s">
        <v>29</v>
      </c>
      <c r="AH12" s="15">
        <v>1</v>
      </c>
      <c r="AI12" s="15">
        <v>2</v>
      </c>
      <c r="AJ12" s="15">
        <v>2.375</v>
      </c>
      <c r="AK12" s="15">
        <v>5</v>
      </c>
      <c r="AL12" s="16">
        <v>0</v>
      </c>
      <c r="AM12" s="62"/>
      <c r="AN12" s="64" t="s">
        <v>40</v>
      </c>
      <c r="AO12" s="20">
        <v>10.4</v>
      </c>
      <c r="AP12" s="21">
        <v>7.33</v>
      </c>
      <c r="AQ12" s="7"/>
      <c r="AR12" s="31" t="s">
        <v>37</v>
      </c>
      <c r="AS12" s="52">
        <v>3.5000000000000003E-2</v>
      </c>
      <c r="AT12" s="32" t="s">
        <v>38</v>
      </c>
      <c r="AU12" s="53" t="s">
        <v>75</v>
      </c>
      <c r="AV12" s="1"/>
      <c r="AW12" s="117" t="s">
        <v>45</v>
      </c>
      <c r="AX12" s="112">
        <v>708137000</v>
      </c>
      <c r="AY12" s="112">
        <v>570814100</v>
      </c>
      <c r="AZ12" s="113">
        <v>183089000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3"/>
      <c r="B13" s="68" t="s">
        <v>44</v>
      </c>
      <c r="C13" s="73">
        <f>C8</f>
        <v>380774000</v>
      </c>
      <c r="D13" s="74">
        <f t="shared" ref="D13:J13" si="7">D8</f>
        <v>3358300</v>
      </c>
      <c r="E13" s="74">
        <f t="shared" si="7"/>
        <v>8490080</v>
      </c>
      <c r="F13" s="75">
        <f t="shared" si="7"/>
        <v>13662500</v>
      </c>
      <c r="G13" s="73">
        <f t="shared" si="7"/>
        <v>513839000</v>
      </c>
      <c r="H13" s="74">
        <f t="shared" si="7"/>
        <v>4627260</v>
      </c>
      <c r="I13" s="74">
        <f t="shared" si="7"/>
        <v>12608300</v>
      </c>
      <c r="J13" s="75">
        <f t="shared" si="7"/>
        <v>19657300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201078800</v>
      </c>
      <c r="S13" s="57"/>
      <c r="T13" s="196"/>
      <c r="U13" s="199"/>
      <c r="V13" s="57"/>
      <c r="W13" s="87" t="s">
        <v>7</v>
      </c>
      <c r="X13" s="5">
        <f t="shared" ref="X13:AE13" si="8">X8</f>
        <v>5038.7</v>
      </c>
      <c r="Y13" s="5">
        <f t="shared" si="8"/>
        <v>6865.4</v>
      </c>
      <c r="Z13" s="5">
        <f t="shared" si="8"/>
        <v>65.2</v>
      </c>
      <c r="AA13" s="5">
        <f t="shared" si="8"/>
        <v>89.2</v>
      </c>
      <c r="AB13" s="5">
        <f t="shared" si="8"/>
        <v>5281.9</v>
      </c>
      <c r="AC13" s="5">
        <f t="shared" si="8"/>
        <v>7187.6</v>
      </c>
      <c r="AD13" s="5">
        <f t="shared" si="8"/>
        <v>116</v>
      </c>
      <c r="AE13" s="81">
        <f t="shared" si="8"/>
        <v>16.600000000000001</v>
      </c>
      <c r="AF13" s="7"/>
      <c r="AG13" s="87" t="s">
        <v>26</v>
      </c>
      <c r="AH13" s="6">
        <f>(AH12*10.74)</f>
        <v>10.74</v>
      </c>
      <c r="AI13" s="6">
        <f>(AI12*3.9)</f>
        <v>7.8</v>
      </c>
      <c r="AJ13" s="6">
        <f>(AJ12*0.21)</f>
        <v>0.49874999999999997</v>
      </c>
      <c r="AK13" s="162">
        <f>AK12+AL12</f>
        <v>5</v>
      </c>
      <c r="AL13" s="163"/>
      <c r="AM13" s="10"/>
      <c r="AN13" s="22" t="s">
        <v>41</v>
      </c>
      <c r="AO13" s="23">
        <v>8.8000000000000007</v>
      </c>
      <c r="AP13" s="24">
        <v>7.57</v>
      </c>
      <c r="AQ13" s="7"/>
      <c r="AR13" s="33" t="s">
        <v>36</v>
      </c>
      <c r="AS13" s="12">
        <v>0.66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707461000</v>
      </c>
      <c r="AY13" s="111">
        <f t="shared" ref="AY13:AZ13" si="9">AY8</f>
        <v>570814100</v>
      </c>
      <c r="AZ13" s="114">
        <f t="shared" si="9"/>
        <v>183017000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4"/>
      <c r="B14" s="66" t="s">
        <v>3</v>
      </c>
      <c r="C14" s="76">
        <f t="shared" ref="C14:J14" si="10">C12-C13</f>
        <v>580000</v>
      </c>
      <c r="D14" s="76">
        <f t="shared" si="10"/>
        <v>8990</v>
      </c>
      <c r="E14" s="76">
        <f t="shared" si="10"/>
        <v>33020</v>
      </c>
      <c r="F14" s="77">
        <f t="shared" si="10"/>
        <v>29000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870200</v>
      </c>
      <c r="S14" s="58"/>
      <c r="T14" s="197"/>
      <c r="U14" s="200"/>
      <c r="V14" s="58"/>
      <c r="W14" s="45" t="s">
        <v>3</v>
      </c>
      <c r="X14" s="46">
        <f>X12-X13</f>
        <v>7.8000000000001819</v>
      </c>
      <c r="Y14" s="46">
        <f t="shared" ref="Y14:AE14" si="11">Y12-Y13</f>
        <v>0</v>
      </c>
      <c r="Z14" s="46">
        <f t="shared" si="11"/>
        <v>0</v>
      </c>
      <c r="AA14" s="46">
        <f t="shared" si="11"/>
        <v>9.9999999999994316E-2</v>
      </c>
      <c r="AB14" s="46">
        <f t="shared" si="11"/>
        <v>8.2000000000007276</v>
      </c>
      <c r="AC14" s="46">
        <f t="shared" si="11"/>
        <v>0</v>
      </c>
      <c r="AD14" s="46">
        <f t="shared" si="11"/>
        <v>0.20000000000000284</v>
      </c>
      <c r="AE14" s="83">
        <f t="shared" si="11"/>
        <v>9.9999999999997868E-2</v>
      </c>
      <c r="AF14" s="7"/>
      <c r="AG14" s="88" t="s">
        <v>28</v>
      </c>
      <c r="AH14" s="86">
        <f>(AH13)/((K12/1000000)*8.34)</f>
        <v>2.2202927313321759</v>
      </c>
      <c r="AI14" s="86">
        <f>(AI13)/((K12/1000000)*8.34)</f>
        <v>1.6125031009675022</v>
      </c>
      <c r="AJ14" s="86">
        <f>(AJ13)/((K12/1000000)*8.34)</f>
        <v>0.10310716943686431</v>
      </c>
      <c r="AK14" s="164">
        <f>(AK13)/((K12/1000000)*8.34)</f>
        <v>1.0336558339535269</v>
      </c>
      <c r="AL14" s="165"/>
      <c r="AM14" s="10"/>
      <c r="AN14" s="1"/>
      <c r="AO14" s="1"/>
      <c r="AP14" s="1"/>
      <c r="AQ14" s="7"/>
      <c r="AR14" s="89" t="s">
        <v>55</v>
      </c>
      <c r="AS14" s="79">
        <v>2.46</v>
      </c>
      <c r="AT14" s="90" t="s">
        <v>54</v>
      </c>
      <c r="AU14" s="35">
        <v>2.1999999999999999E-2</v>
      </c>
      <c r="AV14" s="1"/>
      <c r="AW14" s="110" t="s">
        <v>3</v>
      </c>
      <c r="AX14" s="115">
        <f>AX12-AX13</f>
        <v>676000</v>
      </c>
      <c r="AY14" s="115">
        <f>AY12-AY13</f>
        <v>0</v>
      </c>
      <c r="AZ14" s="116">
        <f>AZ12-AZ13</f>
        <v>72000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82">
        <v>4</v>
      </c>
      <c r="B16" s="67" t="s">
        <v>45</v>
      </c>
      <c r="C16" s="72">
        <v>382333000</v>
      </c>
      <c r="D16" s="37">
        <v>3367290</v>
      </c>
      <c r="E16" s="37">
        <v>8523100</v>
      </c>
      <c r="F16" s="39">
        <v>13699500</v>
      </c>
      <c r="G16" s="72">
        <v>513839000</v>
      </c>
      <c r="H16" s="37">
        <v>4627260</v>
      </c>
      <c r="I16" s="37">
        <v>12608300</v>
      </c>
      <c r="J16" s="39">
        <v>19657300</v>
      </c>
      <c r="K16" s="185">
        <f>C18+G18</f>
        <v>979000</v>
      </c>
      <c r="L16" s="186"/>
      <c r="M16" s="191">
        <f>D18+E18+F18+H18+I18+J18</f>
        <v>8000</v>
      </c>
      <c r="N16" s="186"/>
      <c r="O16" s="192">
        <f>M16+K16</f>
        <v>987000</v>
      </c>
      <c r="P16" s="192"/>
      <c r="Q16" s="42" t="s">
        <v>6</v>
      </c>
      <c r="R16" s="39">
        <v>202797300</v>
      </c>
      <c r="S16" s="57"/>
      <c r="T16" s="195">
        <v>0.1</v>
      </c>
      <c r="U16" s="198">
        <v>0.95</v>
      </c>
      <c r="V16" s="57"/>
      <c r="W16" s="85" t="s">
        <v>6</v>
      </c>
      <c r="X16" s="44">
        <v>5059.3999999999996</v>
      </c>
      <c r="Y16" s="44">
        <v>6865.4</v>
      </c>
      <c r="Z16" s="44">
        <v>65.2</v>
      </c>
      <c r="AA16" s="44">
        <v>89.3</v>
      </c>
      <c r="AB16" s="44">
        <v>5303.2</v>
      </c>
      <c r="AC16" s="44">
        <v>7187.6</v>
      </c>
      <c r="AD16" s="44">
        <v>116.2</v>
      </c>
      <c r="AE16" s="82">
        <v>16.7</v>
      </c>
      <c r="AF16" s="7"/>
      <c r="AG16" s="85" t="s">
        <v>29</v>
      </c>
      <c r="AH16" s="15">
        <v>1.875</v>
      </c>
      <c r="AI16" s="15">
        <v>3.75</v>
      </c>
      <c r="AJ16" s="15">
        <v>3.5</v>
      </c>
      <c r="AK16" s="15">
        <v>9</v>
      </c>
      <c r="AL16" s="16">
        <v>0</v>
      </c>
      <c r="AM16" s="62"/>
      <c r="AN16" s="64" t="s">
        <v>40</v>
      </c>
      <c r="AO16" s="20">
        <v>9.6</v>
      </c>
      <c r="AP16" s="21">
        <v>7.31</v>
      </c>
      <c r="AQ16" s="7"/>
      <c r="AR16" s="2" t="s">
        <v>37</v>
      </c>
      <c r="AS16" s="12">
        <v>0.04</v>
      </c>
      <c r="AT16" s="2" t="s">
        <v>38</v>
      </c>
      <c r="AU16" s="12" t="s">
        <v>75</v>
      </c>
      <c r="AV16" s="1"/>
      <c r="AW16" s="117" t="s">
        <v>45</v>
      </c>
      <c r="AX16" s="112">
        <v>709197000</v>
      </c>
      <c r="AY16" s="112">
        <v>570814100</v>
      </c>
      <c r="AZ16" s="113">
        <v>183089000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3"/>
      <c r="B17" s="68" t="s">
        <v>44</v>
      </c>
      <c r="C17" s="73">
        <f>C12</f>
        <v>381354000</v>
      </c>
      <c r="D17" s="74">
        <f t="shared" ref="D17:J17" si="12">D12</f>
        <v>3367290</v>
      </c>
      <c r="E17" s="74">
        <f t="shared" si="12"/>
        <v>8523100</v>
      </c>
      <c r="F17" s="75">
        <f t="shared" si="12"/>
        <v>13691500</v>
      </c>
      <c r="G17" s="73">
        <f t="shared" si="12"/>
        <v>513839000</v>
      </c>
      <c r="H17" s="74">
        <f t="shared" si="12"/>
        <v>4627260</v>
      </c>
      <c r="I17" s="74">
        <f t="shared" si="12"/>
        <v>12608300</v>
      </c>
      <c r="J17" s="75">
        <f t="shared" si="12"/>
        <v>19657300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201949000</v>
      </c>
      <c r="S17" s="57"/>
      <c r="T17" s="196"/>
      <c r="U17" s="199"/>
      <c r="V17" s="57"/>
      <c r="W17" s="87" t="s">
        <v>7</v>
      </c>
      <c r="X17" s="5">
        <f t="shared" ref="X17:AE17" si="13">X12</f>
        <v>5046.5</v>
      </c>
      <c r="Y17" s="5">
        <f t="shared" si="13"/>
        <v>6865.4</v>
      </c>
      <c r="Z17" s="5">
        <f t="shared" si="13"/>
        <v>65.2</v>
      </c>
      <c r="AA17" s="5">
        <f t="shared" si="13"/>
        <v>89.3</v>
      </c>
      <c r="AB17" s="5">
        <f t="shared" si="13"/>
        <v>5290.1</v>
      </c>
      <c r="AC17" s="5">
        <f t="shared" si="13"/>
        <v>7187.6</v>
      </c>
      <c r="AD17" s="5">
        <f t="shared" si="13"/>
        <v>116.2</v>
      </c>
      <c r="AE17" s="81">
        <f t="shared" si="13"/>
        <v>16.7</v>
      </c>
      <c r="AF17" s="7"/>
      <c r="AG17" s="87" t="s">
        <v>26</v>
      </c>
      <c r="AH17" s="6">
        <f>(AH16*10.74)</f>
        <v>20.137499999999999</v>
      </c>
      <c r="AI17" s="6">
        <f>(AI16*3.9)</f>
        <v>14.625</v>
      </c>
      <c r="AJ17" s="6">
        <f>(AJ16*0.21)</f>
        <v>0.73499999999999999</v>
      </c>
      <c r="AK17" s="162">
        <f>AK16+AL16</f>
        <v>9</v>
      </c>
      <c r="AL17" s="163"/>
      <c r="AM17" s="10"/>
      <c r="AN17" s="22" t="s">
        <v>41</v>
      </c>
      <c r="AO17" s="23">
        <v>9.6999999999999993</v>
      </c>
      <c r="AP17" s="24">
        <v>7.54</v>
      </c>
      <c r="AQ17" s="7"/>
      <c r="AR17" s="2" t="s">
        <v>36</v>
      </c>
      <c r="AS17" s="12">
        <v>1.228</v>
      </c>
      <c r="AT17" s="2" t="s">
        <v>39</v>
      </c>
      <c r="AU17" s="12" t="s">
        <v>75</v>
      </c>
      <c r="AV17" s="1"/>
      <c r="AW17" s="118" t="s">
        <v>71</v>
      </c>
      <c r="AX17" s="111">
        <f t="shared" ref="AX17:AZ17" si="14">AX12</f>
        <v>708137000</v>
      </c>
      <c r="AY17" s="111">
        <f t="shared" si="14"/>
        <v>570814100</v>
      </c>
      <c r="AZ17" s="114">
        <f t="shared" si="14"/>
        <v>183089000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4"/>
      <c r="B18" s="66" t="s">
        <v>3</v>
      </c>
      <c r="C18" s="76">
        <f t="shared" ref="C18:J18" si="15">C16-C17</f>
        <v>979000</v>
      </c>
      <c r="D18" s="76">
        <f t="shared" si="15"/>
        <v>0</v>
      </c>
      <c r="E18" s="76">
        <f t="shared" si="15"/>
        <v>0</v>
      </c>
      <c r="F18" s="77">
        <f t="shared" si="15"/>
        <v>8000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848300</v>
      </c>
      <c r="S18" s="58"/>
      <c r="T18" s="197"/>
      <c r="U18" s="200"/>
      <c r="V18" s="58"/>
      <c r="W18" s="45" t="s">
        <v>3</v>
      </c>
      <c r="X18" s="46">
        <f>X16-X17</f>
        <v>12.899999999999636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</v>
      </c>
      <c r="AB18" s="46">
        <f t="shared" si="16"/>
        <v>13.099999999999454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2.4663619461938113</v>
      </c>
      <c r="AI18" s="86">
        <f>(AI17)/((K16/1000000)*8.34)</f>
        <v>1.7912125866212036</v>
      </c>
      <c r="AJ18" s="86">
        <f>(AJ17)/((K16/1000000)*8.34)</f>
        <v>9.0019914609681007E-2</v>
      </c>
      <c r="AK18" s="164">
        <f>(AK17)/((K16/1000000)*8.34)</f>
        <v>1.1022846686899714</v>
      </c>
      <c r="AL18" s="165"/>
      <c r="AM18" s="10"/>
      <c r="AN18" s="1"/>
      <c r="AO18" s="1"/>
      <c r="AP18" s="1"/>
      <c r="AQ18" s="7"/>
      <c r="AR18" s="89" t="s">
        <v>55</v>
      </c>
      <c r="AS18" s="79">
        <v>2.3199999999999998</v>
      </c>
      <c r="AT18" s="90" t="s">
        <v>54</v>
      </c>
      <c r="AU18" s="11">
        <v>0.03</v>
      </c>
      <c r="AV18" s="1"/>
      <c r="AW18" s="110" t="s">
        <v>3</v>
      </c>
      <c r="AX18" s="115">
        <f>AX16-AX17</f>
        <v>1060000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82">
        <v>5</v>
      </c>
      <c r="B20" s="67" t="s">
        <v>45</v>
      </c>
      <c r="C20" s="72">
        <v>382805000</v>
      </c>
      <c r="D20" s="37">
        <v>3375290</v>
      </c>
      <c r="E20" s="37">
        <v>8569110</v>
      </c>
      <c r="F20" s="39">
        <v>13722500</v>
      </c>
      <c r="G20" s="72">
        <v>514211000</v>
      </c>
      <c r="H20" s="37">
        <v>4627260</v>
      </c>
      <c r="I20" s="37">
        <v>12608300</v>
      </c>
      <c r="J20" s="39">
        <v>19672300</v>
      </c>
      <c r="K20" s="185">
        <f>C22+G22</f>
        <v>844000</v>
      </c>
      <c r="L20" s="186"/>
      <c r="M20" s="191">
        <f>D22+E22+F22+H22+I22+J22</f>
        <v>92010</v>
      </c>
      <c r="N20" s="186"/>
      <c r="O20" s="192">
        <f>M20+K20</f>
        <v>936010</v>
      </c>
      <c r="P20" s="192"/>
      <c r="Q20" s="42" t="s">
        <v>6</v>
      </c>
      <c r="R20" s="39">
        <v>203645900</v>
      </c>
      <c r="S20" s="57">
        <v>0</v>
      </c>
      <c r="T20" s="195">
        <v>0</v>
      </c>
      <c r="U20" s="198">
        <v>0.95</v>
      </c>
      <c r="V20" s="57"/>
      <c r="W20" s="85" t="s">
        <v>6</v>
      </c>
      <c r="X20" s="44">
        <v>5065.7</v>
      </c>
      <c r="Y20" s="44">
        <v>6870.6</v>
      </c>
      <c r="Z20" s="44">
        <v>65.2</v>
      </c>
      <c r="AA20" s="44">
        <v>89.4</v>
      </c>
      <c r="AB20" s="44">
        <v>5309.9</v>
      </c>
      <c r="AC20" s="44">
        <v>7193</v>
      </c>
      <c r="AD20" s="44">
        <v>116.4</v>
      </c>
      <c r="AE20" s="82">
        <v>16.8</v>
      </c>
      <c r="AF20" s="7"/>
      <c r="AG20" s="85" t="s">
        <v>29</v>
      </c>
      <c r="AH20" s="15">
        <v>1.875</v>
      </c>
      <c r="AI20" s="15">
        <v>3.125</v>
      </c>
      <c r="AJ20" s="15">
        <v>3.5</v>
      </c>
      <c r="AK20" s="15">
        <v>4</v>
      </c>
      <c r="AL20" s="16">
        <v>4</v>
      </c>
      <c r="AM20" s="62"/>
      <c r="AN20" s="64" t="s">
        <v>40</v>
      </c>
      <c r="AO20" s="20">
        <v>10.3</v>
      </c>
      <c r="AP20" s="21">
        <v>7.29</v>
      </c>
      <c r="AQ20" s="7"/>
      <c r="AR20" s="31" t="s">
        <v>37</v>
      </c>
      <c r="AS20" s="52">
        <v>3.6999999999999998E-2</v>
      </c>
      <c r="AT20" s="32" t="s">
        <v>38</v>
      </c>
      <c r="AU20" s="53" t="s">
        <v>75</v>
      </c>
      <c r="AV20" s="1"/>
      <c r="AW20" s="117" t="s">
        <v>45</v>
      </c>
      <c r="AX20" s="112">
        <v>709740000</v>
      </c>
      <c r="AY20" s="112">
        <v>571238700</v>
      </c>
      <c r="AZ20" s="113">
        <v>183140000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3"/>
      <c r="B21" s="68" t="s">
        <v>44</v>
      </c>
      <c r="C21" s="73">
        <f>C16</f>
        <v>382333000</v>
      </c>
      <c r="D21" s="74">
        <f t="shared" ref="D21:J21" si="17">D16</f>
        <v>3367290</v>
      </c>
      <c r="E21" s="74">
        <f t="shared" si="17"/>
        <v>8523100</v>
      </c>
      <c r="F21" s="75">
        <f t="shared" si="17"/>
        <v>13699500</v>
      </c>
      <c r="G21" s="73">
        <f t="shared" si="17"/>
        <v>513839000</v>
      </c>
      <c r="H21" s="74">
        <f t="shared" si="17"/>
        <v>4627260</v>
      </c>
      <c r="I21" s="74">
        <f t="shared" si="17"/>
        <v>12608300</v>
      </c>
      <c r="J21" s="75">
        <f t="shared" si="17"/>
        <v>19657300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202797300</v>
      </c>
      <c r="S21" s="57"/>
      <c r="T21" s="196"/>
      <c r="U21" s="199"/>
      <c r="V21" s="57"/>
      <c r="W21" s="87" t="s">
        <v>7</v>
      </c>
      <c r="X21" s="5">
        <f t="shared" ref="X21:AE21" si="18">X16</f>
        <v>5059.3999999999996</v>
      </c>
      <c r="Y21" s="5">
        <f t="shared" si="18"/>
        <v>6865.4</v>
      </c>
      <c r="Z21" s="5">
        <f t="shared" si="18"/>
        <v>65.2</v>
      </c>
      <c r="AA21" s="5">
        <f t="shared" si="18"/>
        <v>89.3</v>
      </c>
      <c r="AB21" s="5">
        <f t="shared" si="18"/>
        <v>5303.2</v>
      </c>
      <c r="AC21" s="5">
        <f t="shared" si="18"/>
        <v>7187.6</v>
      </c>
      <c r="AD21" s="5">
        <f t="shared" si="18"/>
        <v>116.2</v>
      </c>
      <c r="AE21" s="81">
        <f t="shared" si="18"/>
        <v>16.7</v>
      </c>
      <c r="AF21" s="7"/>
      <c r="AG21" s="87" t="s">
        <v>26</v>
      </c>
      <c r="AH21" s="6">
        <f>(AH20*10.74)</f>
        <v>20.137499999999999</v>
      </c>
      <c r="AI21" s="6">
        <f>(AI20*3.9)</f>
        <v>12.1875</v>
      </c>
      <c r="AJ21" s="6">
        <f>(AJ20*0.21)</f>
        <v>0.73499999999999999</v>
      </c>
      <c r="AK21" s="162">
        <f>AK20+AL20</f>
        <v>8</v>
      </c>
      <c r="AL21" s="163"/>
      <c r="AM21" s="10"/>
      <c r="AN21" s="22" t="s">
        <v>41</v>
      </c>
      <c r="AO21" s="23">
        <v>9.1</v>
      </c>
      <c r="AP21" s="24">
        <v>7.64</v>
      </c>
      <c r="AQ21" s="7"/>
      <c r="AR21" s="33" t="s">
        <v>36</v>
      </c>
      <c r="AS21" s="12">
        <v>0.6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709197000</v>
      </c>
      <c r="AY21" s="111">
        <f t="shared" si="19"/>
        <v>570814100</v>
      </c>
      <c r="AZ21" s="114">
        <f t="shared" si="19"/>
        <v>183089000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4"/>
      <c r="B22" s="66" t="s">
        <v>3</v>
      </c>
      <c r="C22" s="76">
        <f t="shared" ref="C22:J22" si="20">C20-C21</f>
        <v>472000</v>
      </c>
      <c r="D22" s="76">
        <f t="shared" si="20"/>
        <v>8000</v>
      </c>
      <c r="E22" s="76">
        <f t="shared" si="20"/>
        <v>46010</v>
      </c>
      <c r="F22" s="77">
        <f t="shared" si="20"/>
        <v>23000</v>
      </c>
      <c r="G22" s="76">
        <f t="shared" si="20"/>
        <v>372000</v>
      </c>
      <c r="H22" s="76">
        <f t="shared" si="20"/>
        <v>0</v>
      </c>
      <c r="I22" s="76">
        <f t="shared" si="20"/>
        <v>0</v>
      </c>
      <c r="J22" s="77">
        <f t="shared" si="20"/>
        <v>15000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848600</v>
      </c>
      <c r="S22" s="58"/>
      <c r="T22" s="197"/>
      <c r="U22" s="200"/>
      <c r="V22" s="58"/>
      <c r="W22" s="45" t="s">
        <v>3</v>
      </c>
      <c r="X22" s="46">
        <f>X20-X21</f>
        <v>6.3000000000001819</v>
      </c>
      <c r="Y22" s="46">
        <f t="shared" ref="Y22:AE22" si="21">Y20-Y21</f>
        <v>5.2000000000007276</v>
      </c>
      <c r="Z22" s="46">
        <f t="shared" si="21"/>
        <v>0</v>
      </c>
      <c r="AA22" s="46">
        <f t="shared" si="21"/>
        <v>0.10000000000000853</v>
      </c>
      <c r="AB22" s="46">
        <f t="shared" si="21"/>
        <v>6.6999999999998181</v>
      </c>
      <c r="AC22" s="46">
        <f t="shared" si="21"/>
        <v>5.3999999999996362</v>
      </c>
      <c r="AD22" s="46">
        <f t="shared" si="21"/>
        <v>0.20000000000000284</v>
      </c>
      <c r="AE22" s="83">
        <f t="shared" si="21"/>
        <v>0.10000000000000142</v>
      </c>
      <c r="AF22" s="7"/>
      <c r="AG22" s="88" t="s">
        <v>28</v>
      </c>
      <c r="AH22" s="86">
        <f>(AH21)/((K20/1000000)*8.34)</f>
        <v>2.8608629683930582</v>
      </c>
      <c r="AI22" s="86">
        <f>(AI21)/((K20/1000000)*8.34)</f>
        <v>1.7314347574073443</v>
      </c>
      <c r="AJ22" s="86">
        <f>(AJ21)/((K20/1000000)*8.34)</f>
        <v>0.104418834600566</v>
      </c>
      <c r="AK22" s="164">
        <f>(AK21)/((K20/1000000)*8.34)</f>
        <v>1.1365315330673851</v>
      </c>
      <c r="AL22" s="165"/>
      <c r="AM22" s="10"/>
      <c r="AN22" s="1"/>
      <c r="AO22" s="1"/>
      <c r="AP22" s="1"/>
      <c r="AQ22" s="7"/>
      <c r="AR22" s="89" t="s">
        <v>55</v>
      </c>
      <c r="AS22" s="79">
        <v>2.38</v>
      </c>
      <c r="AT22" s="90" t="s">
        <v>54</v>
      </c>
      <c r="AU22" s="35">
        <v>2.1000000000000001E-2</v>
      </c>
      <c r="AV22" s="1"/>
      <c r="AW22" s="110" t="s">
        <v>3</v>
      </c>
      <c r="AX22" s="115">
        <f>AX20-AX21</f>
        <v>543000</v>
      </c>
      <c r="AY22" s="115">
        <f>AY20-AY21</f>
        <v>424600</v>
      </c>
      <c r="AZ22" s="116">
        <f>AZ20-AZ21</f>
        <v>51000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82">
        <v>6</v>
      </c>
      <c r="B24" s="67" t="s">
        <v>45</v>
      </c>
      <c r="C24" s="72">
        <v>382805000</v>
      </c>
      <c r="D24" s="37">
        <v>3375290</v>
      </c>
      <c r="E24" s="37">
        <v>8569110</v>
      </c>
      <c r="F24" s="39">
        <v>13722500</v>
      </c>
      <c r="G24" s="72">
        <v>514913000</v>
      </c>
      <c r="H24" s="37">
        <v>4636260</v>
      </c>
      <c r="I24" s="37">
        <v>12639300</v>
      </c>
      <c r="J24" s="39">
        <v>19701300</v>
      </c>
      <c r="K24" s="185">
        <f>C26+G26</f>
        <v>702000</v>
      </c>
      <c r="L24" s="186"/>
      <c r="M24" s="191">
        <f>D26+E26+F26+H26+I26+J26</f>
        <v>69000</v>
      </c>
      <c r="N24" s="186"/>
      <c r="O24" s="192">
        <f>M24+K24</f>
        <v>771000</v>
      </c>
      <c r="P24" s="192"/>
      <c r="Q24" s="42" t="s">
        <v>6</v>
      </c>
      <c r="R24" s="39">
        <v>204476200</v>
      </c>
      <c r="S24" s="57"/>
      <c r="T24" s="195">
        <v>0.04</v>
      </c>
      <c r="U24" s="198">
        <v>0.9</v>
      </c>
      <c r="V24" s="57"/>
      <c r="W24" s="85" t="s">
        <v>6</v>
      </c>
      <c r="X24" s="44">
        <v>5065.7</v>
      </c>
      <c r="Y24" s="44">
        <v>6880.4</v>
      </c>
      <c r="Z24" s="44">
        <v>65.2</v>
      </c>
      <c r="AA24" s="44">
        <v>89.6</v>
      </c>
      <c r="AB24" s="44">
        <v>5309.9</v>
      </c>
      <c r="AC24" s="44">
        <v>7203.1</v>
      </c>
      <c r="AD24" s="44">
        <v>116.6</v>
      </c>
      <c r="AE24" s="82">
        <v>16.8</v>
      </c>
      <c r="AF24" s="7"/>
      <c r="AG24" s="85" t="s">
        <v>29</v>
      </c>
      <c r="AH24" s="15">
        <v>1.625</v>
      </c>
      <c r="AI24" s="15">
        <v>3.25</v>
      </c>
      <c r="AJ24" s="15">
        <v>2.75</v>
      </c>
      <c r="AK24" s="15">
        <v>0</v>
      </c>
      <c r="AL24" s="16">
        <v>7</v>
      </c>
      <c r="AM24" s="62"/>
      <c r="AN24" s="64" t="s">
        <v>40</v>
      </c>
      <c r="AO24" s="20">
        <v>9.6999999999999993</v>
      </c>
      <c r="AP24" s="21">
        <v>7.32</v>
      </c>
      <c r="AQ24" s="7"/>
      <c r="AR24" s="31" t="s">
        <v>37</v>
      </c>
      <c r="AS24" s="52" t="s">
        <v>75</v>
      </c>
      <c r="AT24" s="32" t="s">
        <v>38</v>
      </c>
      <c r="AU24" s="53">
        <v>3.3000000000000002E-2</v>
      </c>
      <c r="AV24" s="1"/>
      <c r="AW24" s="117" t="s">
        <v>45</v>
      </c>
      <c r="AX24" s="112">
        <v>709740000</v>
      </c>
      <c r="AY24" s="112">
        <v>572043400</v>
      </c>
      <c r="AZ24" s="113">
        <v>183175000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3"/>
      <c r="B25" s="68" t="s">
        <v>44</v>
      </c>
      <c r="C25" s="73">
        <f t="shared" ref="C25:J25" si="22">C20</f>
        <v>382805000</v>
      </c>
      <c r="D25" s="74">
        <f t="shared" si="22"/>
        <v>3375290</v>
      </c>
      <c r="E25" s="74">
        <f t="shared" si="22"/>
        <v>8569110</v>
      </c>
      <c r="F25" s="75">
        <f t="shared" si="22"/>
        <v>13722500</v>
      </c>
      <c r="G25" s="73">
        <f t="shared" si="22"/>
        <v>514211000</v>
      </c>
      <c r="H25" s="74">
        <f t="shared" si="22"/>
        <v>4627260</v>
      </c>
      <c r="I25" s="74">
        <f t="shared" si="22"/>
        <v>12608300</v>
      </c>
      <c r="J25" s="75">
        <f t="shared" si="22"/>
        <v>19672300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203645900</v>
      </c>
      <c r="S25" s="57"/>
      <c r="T25" s="196"/>
      <c r="U25" s="199"/>
      <c r="V25" s="57"/>
      <c r="W25" s="87" t="s">
        <v>7</v>
      </c>
      <c r="X25" s="5">
        <f t="shared" ref="X25:AE25" si="23">X20</f>
        <v>5065.7</v>
      </c>
      <c r="Y25" s="5">
        <f t="shared" si="23"/>
        <v>6870.6</v>
      </c>
      <c r="Z25" s="5">
        <f t="shared" si="23"/>
        <v>65.2</v>
      </c>
      <c r="AA25" s="5">
        <f t="shared" si="23"/>
        <v>89.4</v>
      </c>
      <c r="AB25" s="5">
        <f t="shared" si="23"/>
        <v>5309.9</v>
      </c>
      <c r="AC25" s="5">
        <f t="shared" si="23"/>
        <v>7193</v>
      </c>
      <c r="AD25" s="5">
        <f t="shared" si="23"/>
        <v>116.4</v>
      </c>
      <c r="AE25" s="81">
        <f t="shared" si="23"/>
        <v>16.8</v>
      </c>
      <c r="AF25" s="7"/>
      <c r="AG25" s="87" t="s">
        <v>26</v>
      </c>
      <c r="AH25" s="6">
        <f>(AH24*10.74)</f>
        <v>17.452500000000001</v>
      </c>
      <c r="AI25" s="6">
        <f>(AI24*3.9)</f>
        <v>12.674999999999999</v>
      </c>
      <c r="AJ25" s="6">
        <f>(AJ24*0.21)</f>
        <v>0.57750000000000001</v>
      </c>
      <c r="AK25" s="162">
        <f>AK24+AL24</f>
        <v>7</v>
      </c>
      <c r="AL25" s="163"/>
      <c r="AM25" s="10"/>
      <c r="AN25" s="22" t="s">
        <v>41</v>
      </c>
      <c r="AO25" s="23">
        <v>9.4</v>
      </c>
      <c r="AP25" s="24">
        <v>7.65</v>
      </c>
      <c r="AQ25" s="7"/>
      <c r="AR25" s="33" t="s">
        <v>36</v>
      </c>
      <c r="AS25" s="12" t="s">
        <v>75</v>
      </c>
      <c r="AT25" s="2" t="s">
        <v>39</v>
      </c>
      <c r="AU25" s="36">
        <v>0.40500000000000003</v>
      </c>
      <c r="AV25" s="1"/>
      <c r="AW25" s="118" t="s">
        <v>71</v>
      </c>
      <c r="AX25" s="111">
        <f t="shared" ref="AX25:AZ25" si="24">AX20</f>
        <v>709740000</v>
      </c>
      <c r="AY25" s="111">
        <f t="shared" si="24"/>
        <v>571238700</v>
      </c>
      <c r="AZ25" s="114">
        <f t="shared" si="24"/>
        <v>183140000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4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702000</v>
      </c>
      <c r="H26" s="76">
        <f t="shared" si="25"/>
        <v>9000</v>
      </c>
      <c r="I26" s="76">
        <f t="shared" si="25"/>
        <v>31000</v>
      </c>
      <c r="J26" s="77">
        <f t="shared" si="25"/>
        <v>29000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830300</v>
      </c>
      <c r="S26" s="58"/>
      <c r="T26" s="197"/>
      <c r="U26" s="200"/>
      <c r="V26" s="58"/>
      <c r="W26" s="45" t="s">
        <v>3</v>
      </c>
      <c r="X26" s="46">
        <f>X24-X25</f>
        <v>0</v>
      </c>
      <c r="Y26" s="46">
        <f t="shared" ref="Y26:AE26" si="26">Y24-Y25</f>
        <v>9.7999999999992724</v>
      </c>
      <c r="Z26" s="46">
        <f t="shared" si="26"/>
        <v>0</v>
      </c>
      <c r="AA26" s="46">
        <f t="shared" si="26"/>
        <v>0.19999999999998863</v>
      </c>
      <c r="AB26" s="46">
        <f t="shared" si="26"/>
        <v>0</v>
      </c>
      <c r="AC26" s="46">
        <f t="shared" si="26"/>
        <v>10.100000000000364</v>
      </c>
      <c r="AD26" s="46">
        <f t="shared" si="26"/>
        <v>0.19999999999998863</v>
      </c>
      <c r="AE26" s="83">
        <f t="shared" si="26"/>
        <v>0</v>
      </c>
      <c r="AF26" s="7"/>
      <c r="AG26" s="88" t="s">
        <v>28</v>
      </c>
      <c r="AH26" s="86">
        <f>(AH25)/((K24/1000000)*8.34)</f>
        <v>2.9809485744737549</v>
      </c>
      <c r="AI26" s="86">
        <f>(AI25)/((K24/1000000)*8.34)</f>
        <v>2.1649347188915535</v>
      </c>
      <c r="AJ26" s="86">
        <f>(AJ25)/((K24/1000000)*8.34)</f>
        <v>9.8639037487958367E-2</v>
      </c>
      <c r="AK26" s="164">
        <f>(AK25)/((K24/1000000)*8.34)</f>
        <v>1.1956246968237378</v>
      </c>
      <c r="AL26" s="165"/>
      <c r="AM26" s="10"/>
      <c r="AN26" s="1"/>
      <c r="AO26" s="1"/>
      <c r="AP26" s="1"/>
      <c r="AQ26" s="7"/>
      <c r="AR26" s="89" t="s">
        <v>55</v>
      </c>
      <c r="AS26" s="79">
        <v>2.38</v>
      </c>
      <c r="AT26" s="90" t="s">
        <v>54</v>
      </c>
      <c r="AU26" s="35">
        <v>2.1000000000000001E-2</v>
      </c>
      <c r="AV26" s="1"/>
      <c r="AW26" s="110" t="s">
        <v>3</v>
      </c>
      <c r="AX26" s="115">
        <f>AX24-AX25</f>
        <v>0</v>
      </c>
      <c r="AY26" s="115">
        <f>AY24-AY25</f>
        <v>804700</v>
      </c>
      <c r="AZ26" s="116">
        <f>AZ24-AZ25</f>
        <v>35000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82">
        <v>7</v>
      </c>
      <c r="B28" s="67" t="s">
        <v>45</v>
      </c>
      <c r="C28" s="72">
        <v>382805000</v>
      </c>
      <c r="D28" s="37">
        <v>3375290</v>
      </c>
      <c r="E28" s="37">
        <v>8569110</v>
      </c>
      <c r="F28" s="39">
        <v>13722500</v>
      </c>
      <c r="G28" s="72">
        <v>515660000</v>
      </c>
      <c r="H28" s="37">
        <v>4636260</v>
      </c>
      <c r="I28" s="37">
        <v>12639300</v>
      </c>
      <c r="J28" s="39">
        <v>19708300</v>
      </c>
      <c r="K28" s="185">
        <f>C30+G30</f>
        <v>747000</v>
      </c>
      <c r="L28" s="186"/>
      <c r="M28" s="191">
        <f>D30+E30+F30+H30+I30+J30</f>
        <v>7000</v>
      </c>
      <c r="N28" s="186"/>
      <c r="O28" s="192">
        <f>M28+K28</f>
        <v>754000</v>
      </c>
      <c r="P28" s="192"/>
      <c r="Q28" s="42" t="s">
        <v>6</v>
      </c>
      <c r="R28" s="39">
        <v>205258500</v>
      </c>
      <c r="S28" s="57"/>
      <c r="T28" s="195">
        <v>0.18</v>
      </c>
      <c r="U28" s="198">
        <v>0.83</v>
      </c>
      <c r="V28" s="57"/>
      <c r="W28" s="85" t="s">
        <v>6</v>
      </c>
      <c r="X28" s="44">
        <v>5065.7</v>
      </c>
      <c r="Y28" s="44">
        <v>6890.7</v>
      </c>
      <c r="Z28" s="44">
        <v>65.2</v>
      </c>
      <c r="AA28" s="44">
        <v>89.6</v>
      </c>
      <c r="AB28" s="44">
        <v>5309.9</v>
      </c>
      <c r="AC28" s="44">
        <v>7213.5</v>
      </c>
      <c r="AD28" s="44">
        <v>116.6</v>
      </c>
      <c r="AE28" s="82">
        <v>16.8</v>
      </c>
      <c r="AF28" s="7"/>
      <c r="AG28" s="85" t="s">
        <v>29</v>
      </c>
      <c r="AH28" s="15">
        <v>1.5</v>
      </c>
      <c r="AI28" s="15">
        <v>2.9375</v>
      </c>
      <c r="AJ28" s="15">
        <v>3.0625</v>
      </c>
      <c r="AK28" s="15">
        <v>0</v>
      </c>
      <c r="AL28" s="16">
        <v>8</v>
      </c>
      <c r="AM28" s="62"/>
      <c r="AN28" s="64" t="s">
        <v>40</v>
      </c>
      <c r="AO28" s="20">
        <v>9.9</v>
      </c>
      <c r="AP28" s="21">
        <v>7.34</v>
      </c>
      <c r="AQ28" s="7"/>
      <c r="AR28" s="31" t="s">
        <v>37</v>
      </c>
      <c r="AS28" s="52" t="s">
        <v>75</v>
      </c>
      <c r="AT28" s="32" t="s">
        <v>38</v>
      </c>
      <c r="AU28" s="53">
        <v>3.4000000000000002E-2</v>
      </c>
      <c r="AV28" s="1"/>
      <c r="AW28" s="117" t="s">
        <v>45</v>
      </c>
      <c r="AX28" s="112">
        <v>709740000</v>
      </c>
      <c r="AY28" s="112">
        <v>572863300</v>
      </c>
      <c r="AZ28" s="113">
        <v>183175000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3"/>
      <c r="B29" s="68" t="s">
        <v>44</v>
      </c>
      <c r="C29" s="73">
        <f t="shared" ref="C29:J29" si="27">C24</f>
        <v>382805000</v>
      </c>
      <c r="D29" s="74">
        <f t="shared" si="27"/>
        <v>3375290</v>
      </c>
      <c r="E29" s="74">
        <f t="shared" si="27"/>
        <v>8569110</v>
      </c>
      <c r="F29" s="75">
        <f t="shared" si="27"/>
        <v>13722500</v>
      </c>
      <c r="G29" s="73">
        <f t="shared" si="27"/>
        <v>514913000</v>
      </c>
      <c r="H29" s="74">
        <f t="shared" si="27"/>
        <v>4636260</v>
      </c>
      <c r="I29" s="74">
        <f t="shared" si="27"/>
        <v>12639300</v>
      </c>
      <c r="J29" s="75">
        <f t="shared" si="27"/>
        <v>19701300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204476200</v>
      </c>
      <c r="S29" s="57"/>
      <c r="T29" s="196"/>
      <c r="U29" s="199"/>
      <c r="V29" s="57"/>
      <c r="W29" s="87" t="s">
        <v>7</v>
      </c>
      <c r="X29" s="5">
        <f t="shared" ref="X29:AE29" si="28">X24</f>
        <v>5065.7</v>
      </c>
      <c r="Y29" s="5">
        <f t="shared" si="28"/>
        <v>6880.4</v>
      </c>
      <c r="Z29" s="5">
        <f t="shared" si="28"/>
        <v>65.2</v>
      </c>
      <c r="AA29" s="5">
        <f t="shared" si="28"/>
        <v>89.6</v>
      </c>
      <c r="AB29" s="5">
        <f t="shared" si="28"/>
        <v>5309.9</v>
      </c>
      <c r="AC29" s="5">
        <f t="shared" si="28"/>
        <v>7203.1</v>
      </c>
      <c r="AD29" s="5">
        <f t="shared" si="28"/>
        <v>116.6</v>
      </c>
      <c r="AE29" s="81">
        <f t="shared" si="28"/>
        <v>16.8</v>
      </c>
      <c r="AF29" s="7"/>
      <c r="AG29" s="87" t="s">
        <v>26</v>
      </c>
      <c r="AH29" s="6">
        <f>(AH28*10.74)</f>
        <v>16.11</v>
      </c>
      <c r="AI29" s="6">
        <f>(AI28*3.9)</f>
        <v>11.456249999999999</v>
      </c>
      <c r="AJ29" s="6">
        <f>(AJ28*0.21)</f>
        <v>0.64312499999999995</v>
      </c>
      <c r="AK29" s="162">
        <f>AK28+AL28</f>
        <v>8</v>
      </c>
      <c r="AL29" s="163"/>
      <c r="AM29" s="10"/>
      <c r="AN29" s="22" t="s">
        <v>41</v>
      </c>
      <c r="AO29" s="23">
        <v>9.6</v>
      </c>
      <c r="AP29" s="24">
        <v>7.62</v>
      </c>
      <c r="AQ29" s="7"/>
      <c r="AR29" s="33" t="s">
        <v>36</v>
      </c>
      <c r="AS29" s="12" t="s">
        <v>75</v>
      </c>
      <c r="AT29" s="2" t="s">
        <v>39</v>
      </c>
      <c r="AU29" s="36">
        <v>0.48399999999999999</v>
      </c>
      <c r="AV29" s="1"/>
      <c r="AW29" s="118" t="s">
        <v>71</v>
      </c>
      <c r="AX29" s="111">
        <f t="shared" ref="AX29:AZ29" si="29">AX24</f>
        <v>709740000</v>
      </c>
      <c r="AY29" s="111">
        <f t="shared" si="29"/>
        <v>572043400</v>
      </c>
      <c r="AZ29" s="114">
        <f t="shared" si="29"/>
        <v>183175000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4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747000</v>
      </c>
      <c r="H30" s="76">
        <f t="shared" si="30"/>
        <v>0</v>
      </c>
      <c r="I30" s="76">
        <f t="shared" si="30"/>
        <v>0</v>
      </c>
      <c r="J30" s="77">
        <f t="shared" si="30"/>
        <v>7000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782300</v>
      </c>
      <c r="S30" s="58"/>
      <c r="T30" s="197"/>
      <c r="U30" s="200"/>
      <c r="V30" s="58"/>
      <c r="W30" s="45" t="s">
        <v>3</v>
      </c>
      <c r="X30" s="46">
        <f>X28-X29</f>
        <v>0</v>
      </c>
      <c r="Y30" s="46">
        <f t="shared" ref="Y30:AE30" si="31">Y28-Y29</f>
        <v>10.300000000000182</v>
      </c>
      <c r="Z30" s="46">
        <f t="shared" si="31"/>
        <v>0</v>
      </c>
      <c r="AA30" s="46">
        <f t="shared" si="31"/>
        <v>0</v>
      </c>
      <c r="AB30" s="46">
        <f t="shared" si="31"/>
        <v>0</v>
      </c>
      <c r="AC30" s="46">
        <f t="shared" si="31"/>
        <v>10.399999999999636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2.5858831007483167</v>
      </c>
      <c r="AI30" s="86">
        <f>(AI29)/((K28/1000000)*8.34)</f>
        <v>1.8388903335163191</v>
      </c>
      <c r="AJ30" s="86">
        <f>(AJ29)/((K28/1000000)*8.34)</f>
        <v>0.10323066847726636</v>
      </c>
      <c r="AK30" s="164">
        <f>(AK29)/((K28/1000000)*8.34)</f>
        <v>1.2841132716316905</v>
      </c>
      <c r="AL30" s="165"/>
      <c r="AM30" s="10"/>
      <c r="AN30" s="1"/>
      <c r="AO30" s="1"/>
      <c r="AP30" s="1"/>
      <c r="AQ30" s="7"/>
      <c r="AR30" s="89" t="s">
        <v>55</v>
      </c>
      <c r="AS30" s="79">
        <v>2.0299999999999998</v>
      </c>
      <c r="AT30" s="90" t="s">
        <v>54</v>
      </c>
      <c r="AU30" s="35">
        <v>2.1000000000000001E-2</v>
      </c>
      <c r="AV30" s="1"/>
      <c r="AW30" s="110" t="s">
        <v>3</v>
      </c>
      <c r="AX30" s="115">
        <f>AX28-AX29</f>
        <v>0</v>
      </c>
      <c r="AY30" s="115">
        <f>AY28-AY29</f>
        <v>819900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82">
        <v>8</v>
      </c>
      <c r="B32" s="67" t="s">
        <v>45</v>
      </c>
      <c r="C32" s="72">
        <v>382805000</v>
      </c>
      <c r="D32" s="37">
        <v>3375290</v>
      </c>
      <c r="E32" s="37">
        <v>8569110</v>
      </c>
      <c r="F32" s="39">
        <v>13722500</v>
      </c>
      <c r="G32" s="72">
        <v>516342000</v>
      </c>
      <c r="H32" s="37">
        <v>4645260</v>
      </c>
      <c r="I32" s="37">
        <v>12671300</v>
      </c>
      <c r="J32" s="39">
        <v>19738300</v>
      </c>
      <c r="K32" s="185">
        <f>C34+G34</f>
        <v>682000</v>
      </c>
      <c r="L32" s="186"/>
      <c r="M32" s="191">
        <f>D34+E34+F34+H34+I34+J34</f>
        <v>71000</v>
      </c>
      <c r="N32" s="186"/>
      <c r="O32" s="192">
        <f>M32+K32</f>
        <v>753000</v>
      </c>
      <c r="P32" s="192"/>
      <c r="Q32" s="42" t="s">
        <v>6</v>
      </c>
      <c r="R32" s="39">
        <v>205958300</v>
      </c>
      <c r="S32" s="57"/>
      <c r="T32" s="195">
        <v>0.16</v>
      </c>
      <c r="U32" s="198">
        <v>0.85</v>
      </c>
      <c r="V32" s="57"/>
      <c r="W32" s="85" t="s">
        <v>6</v>
      </c>
      <c r="X32" s="44">
        <v>5065.7</v>
      </c>
      <c r="Y32" s="44">
        <v>6900.1</v>
      </c>
      <c r="Z32" s="44">
        <v>65.2</v>
      </c>
      <c r="AA32" s="44">
        <v>89.7</v>
      </c>
      <c r="AB32" s="44">
        <v>5309.9</v>
      </c>
      <c r="AC32" s="44">
        <v>7223.3</v>
      </c>
      <c r="AD32" s="44">
        <v>116.7</v>
      </c>
      <c r="AE32" s="82">
        <v>16.8</v>
      </c>
      <c r="AF32" s="7"/>
      <c r="AG32" s="85" t="s">
        <v>29</v>
      </c>
      <c r="AH32" s="15">
        <v>1.625</v>
      </c>
      <c r="AI32" s="15">
        <v>2.5</v>
      </c>
      <c r="AJ32" s="15">
        <v>2.375</v>
      </c>
      <c r="AK32" s="15">
        <v>7</v>
      </c>
      <c r="AL32" s="16">
        <v>0</v>
      </c>
      <c r="AM32" s="62"/>
      <c r="AN32" s="64" t="s">
        <v>40</v>
      </c>
      <c r="AO32" s="20">
        <v>9.3000000000000007</v>
      </c>
      <c r="AP32" s="21">
        <v>7.29</v>
      </c>
      <c r="AQ32" s="7"/>
      <c r="AR32" s="31" t="s">
        <v>37</v>
      </c>
      <c r="AS32" s="52" t="s">
        <v>75</v>
      </c>
      <c r="AT32" s="32" t="s">
        <v>38</v>
      </c>
      <c r="AU32" s="53">
        <v>3.3000000000000002E-2</v>
      </c>
      <c r="AV32" s="1"/>
      <c r="AW32" s="117" t="s">
        <v>45</v>
      </c>
      <c r="AX32" s="112">
        <v>709740000</v>
      </c>
      <c r="AY32" s="112">
        <v>573648700</v>
      </c>
      <c r="AZ32" s="113">
        <v>183210000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3"/>
      <c r="B33" s="68" t="s">
        <v>44</v>
      </c>
      <c r="C33" s="73">
        <f t="shared" ref="C33:J33" si="32">C28</f>
        <v>382805000</v>
      </c>
      <c r="D33" s="74">
        <f t="shared" si="32"/>
        <v>3375290</v>
      </c>
      <c r="E33" s="74">
        <f t="shared" si="32"/>
        <v>8569110</v>
      </c>
      <c r="F33" s="75">
        <f t="shared" si="32"/>
        <v>13722500</v>
      </c>
      <c r="G33" s="73">
        <f t="shared" si="32"/>
        <v>515660000</v>
      </c>
      <c r="H33" s="74">
        <f t="shared" si="32"/>
        <v>4636260</v>
      </c>
      <c r="I33" s="74">
        <f t="shared" si="32"/>
        <v>12639300</v>
      </c>
      <c r="J33" s="75">
        <f t="shared" si="32"/>
        <v>19708300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205258500</v>
      </c>
      <c r="S33" s="57"/>
      <c r="T33" s="196"/>
      <c r="U33" s="199"/>
      <c r="V33" s="57"/>
      <c r="W33" s="87" t="s">
        <v>7</v>
      </c>
      <c r="X33" s="5">
        <f t="shared" ref="X33:AE33" si="33">X28</f>
        <v>5065.7</v>
      </c>
      <c r="Y33" s="5">
        <f t="shared" si="33"/>
        <v>6890.7</v>
      </c>
      <c r="Z33" s="5">
        <f t="shared" si="33"/>
        <v>65.2</v>
      </c>
      <c r="AA33" s="5">
        <f t="shared" si="33"/>
        <v>89.6</v>
      </c>
      <c r="AB33" s="5">
        <f t="shared" si="33"/>
        <v>5309.9</v>
      </c>
      <c r="AC33" s="5">
        <f t="shared" si="33"/>
        <v>7213.5</v>
      </c>
      <c r="AD33" s="5">
        <f t="shared" si="33"/>
        <v>116.6</v>
      </c>
      <c r="AE33" s="81">
        <f t="shared" si="33"/>
        <v>16.8</v>
      </c>
      <c r="AF33" s="7"/>
      <c r="AG33" s="87" t="s">
        <v>26</v>
      </c>
      <c r="AH33" s="6">
        <f>(AH32*10.74)</f>
        <v>17.452500000000001</v>
      </c>
      <c r="AI33" s="6">
        <f>(AI32*3.9)</f>
        <v>9.75</v>
      </c>
      <c r="AJ33" s="6">
        <f>(AJ32*0.21)</f>
        <v>0.49874999999999997</v>
      </c>
      <c r="AK33" s="162">
        <f>AK32+AL32</f>
        <v>7</v>
      </c>
      <c r="AL33" s="163"/>
      <c r="AM33" s="10"/>
      <c r="AN33" s="22" t="s">
        <v>41</v>
      </c>
      <c r="AO33" s="23">
        <v>8.6999999999999993</v>
      </c>
      <c r="AP33" s="24">
        <v>7.66</v>
      </c>
      <c r="AQ33" s="7"/>
      <c r="AR33" s="33" t="s">
        <v>36</v>
      </c>
      <c r="AS33" s="12" t="s">
        <v>75</v>
      </c>
      <c r="AT33" s="2" t="s">
        <v>39</v>
      </c>
      <c r="AU33" s="36">
        <v>0.40600000000000003</v>
      </c>
      <c r="AV33" s="1"/>
      <c r="AW33" s="118" t="s">
        <v>71</v>
      </c>
      <c r="AX33" s="111">
        <f t="shared" ref="AX33:AZ33" si="34">AX28</f>
        <v>709740000</v>
      </c>
      <c r="AY33" s="111">
        <f t="shared" si="34"/>
        <v>572863300</v>
      </c>
      <c r="AZ33" s="114">
        <f t="shared" si="34"/>
        <v>183175000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4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682000</v>
      </c>
      <c r="H34" s="76">
        <f t="shared" si="35"/>
        <v>9000</v>
      </c>
      <c r="I34" s="76">
        <f t="shared" si="35"/>
        <v>32000</v>
      </c>
      <c r="J34" s="77">
        <f t="shared" si="35"/>
        <v>30000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699800</v>
      </c>
      <c r="S34" s="58"/>
      <c r="T34" s="197"/>
      <c r="U34" s="200"/>
      <c r="V34" s="58"/>
      <c r="W34" s="45" t="s">
        <v>3</v>
      </c>
      <c r="X34" s="46">
        <f>X32-X33</f>
        <v>0</v>
      </c>
      <c r="Y34" s="46">
        <f t="shared" ref="Y34:AE34" si="36">Y32-Y33</f>
        <v>9.4000000000005457</v>
      </c>
      <c r="Z34" s="46">
        <f t="shared" si="36"/>
        <v>0</v>
      </c>
      <c r="AA34" s="46">
        <f t="shared" si="36"/>
        <v>0.10000000000000853</v>
      </c>
      <c r="AB34" s="46">
        <f t="shared" si="36"/>
        <v>0</v>
      </c>
      <c r="AC34" s="46">
        <f t="shared" si="36"/>
        <v>9.8000000000001819</v>
      </c>
      <c r="AD34" s="46">
        <f t="shared" si="36"/>
        <v>0.10000000000000853</v>
      </c>
      <c r="AE34" s="83">
        <f t="shared" si="36"/>
        <v>0</v>
      </c>
      <c r="AF34" s="7"/>
      <c r="AG34" s="88" t="s">
        <v>28</v>
      </c>
      <c r="AH34" s="86">
        <f>(AH33)/((K32/1000000)*8.34)</f>
        <v>3.0683664212325152</v>
      </c>
      <c r="AI34" s="86">
        <f>(AI33)/((K32/1000000)*8.34)</f>
        <v>1.7141711850460979</v>
      </c>
      <c r="AJ34" s="86">
        <f>(AJ33)/((K32/1000000)*8.34)</f>
        <v>8.7686449081204224E-2</v>
      </c>
      <c r="AK34" s="164">
        <f>(AK33)/((K32/1000000)*8.34)</f>
        <v>1.2306870046484806</v>
      </c>
      <c r="AL34" s="165"/>
      <c r="AM34" s="10"/>
      <c r="AN34" s="1"/>
      <c r="AO34" s="1"/>
      <c r="AP34" s="1"/>
      <c r="AQ34" s="7"/>
      <c r="AR34" s="89" t="s">
        <v>55</v>
      </c>
      <c r="AS34" s="79">
        <v>2.14</v>
      </c>
      <c r="AT34" s="90" t="s">
        <v>54</v>
      </c>
      <c r="AU34" s="35">
        <v>0.02</v>
      </c>
      <c r="AV34" s="1"/>
      <c r="AW34" s="110" t="s">
        <v>3</v>
      </c>
      <c r="AX34" s="115">
        <f>AX32-AX33</f>
        <v>0</v>
      </c>
      <c r="AY34" s="115">
        <f>AY32-AY33</f>
        <v>785400</v>
      </c>
      <c r="AZ34" s="116">
        <f>AZ32-AZ33</f>
        <v>35000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82">
        <v>9</v>
      </c>
      <c r="B36" s="67" t="s">
        <v>45</v>
      </c>
      <c r="C36" s="72">
        <v>382805000</v>
      </c>
      <c r="D36" s="37">
        <v>3375290</v>
      </c>
      <c r="E36" s="37">
        <v>8569110</v>
      </c>
      <c r="F36" s="39">
        <v>13722500</v>
      </c>
      <c r="G36" s="72">
        <v>517026000</v>
      </c>
      <c r="H36" s="37">
        <v>4660250</v>
      </c>
      <c r="I36" s="37">
        <v>12703300</v>
      </c>
      <c r="J36" s="39">
        <v>19774300</v>
      </c>
      <c r="K36" s="185">
        <f>C38+G38</f>
        <v>684000</v>
      </c>
      <c r="L36" s="186"/>
      <c r="M36" s="191">
        <f>D38+E38+F38+H38+I38+J38</f>
        <v>82990</v>
      </c>
      <c r="N36" s="186"/>
      <c r="O36" s="192">
        <f>M36+K36</f>
        <v>766990</v>
      </c>
      <c r="P36" s="192"/>
      <c r="Q36" s="42" t="s">
        <v>6</v>
      </c>
      <c r="R36" s="39">
        <v>206822600</v>
      </c>
      <c r="S36" s="57"/>
      <c r="T36" s="195">
        <v>0.1</v>
      </c>
      <c r="U36" s="198">
        <v>0.83</v>
      </c>
      <c r="V36" s="57"/>
      <c r="W36" s="85" t="s">
        <v>6</v>
      </c>
      <c r="X36" s="44">
        <v>5065.7</v>
      </c>
      <c r="Y36" s="44">
        <v>6909.5</v>
      </c>
      <c r="Z36" s="44">
        <v>65.3</v>
      </c>
      <c r="AA36" s="44">
        <v>90</v>
      </c>
      <c r="AB36" s="44">
        <v>5309.9</v>
      </c>
      <c r="AC36" s="44">
        <v>7233.4</v>
      </c>
      <c r="AD36" s="44">
        <v>116.9</v>
      </c>
      <c r="AE36" s="82">
        <v>16.8</v>
      </c>
      <c r="AF36" s="7"/>
      <c r="AG36" s="85" t="s">
        <v>29</v>
      </c>
      <c r="AH36" s="15">
        <v>1.75</v>
      </c>
      <c r="AI36" s="15">
        <v>2.625</v>
      </c>
      <c r="AJ36" s="15">
        <v>3</v>
      </c>
      <c r="AK36" s="15"/>
      <c r="AL36" s="16">
        <v>7</v>
      </c>
      <c r="AM36" s="62"/>
      <c r="AN36" s="64" t="s">
        <v>40</v>
      </c>
      <c r="AO36" s="20">
        <v>9.6999999999999993</v>
      </c>
      <c r="AP36" s="21">
        <v>7.36</v>
      </c>
      <c r="AQ36" s="7"/>
      <c r="AR36" s="31" t="s">
        <v>37</v>
      </c>
      <c r="AS36" s="52" t="s">
        <v>75</v>
      </c>
      <c r="AT36" s="32" t="s">
        <v>38</v>
      </c>
      <c r="AU36" s="53">
        <v>3.3000000000000002E-2</v>
      </c>
      <c r="AV36" s="1"/>
      <c r="AW36" s="117" t="s">
        <v>45</v>
      </c>
      <c r="AX36" s="112">
        <v>709740000</v>
      </c>
      <c r="AY36" s="112">
        <v>574450800</v>
      </c>
      <c r="AZ36" s="113">
        <v>183244000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3"/>
      <c r="B37" s="68" t="s">
        <v>44</v>
      </c>
      <c r="C37" s="73">
        <f t="shared" ref="C37:J37" si="37">C32</f>
        <v>382805000</v>
      </c>
      <c r="D37" s="74">
        <f t="shared" si="37"/>
        <v>3375290</v>
      </c>
      <c r="E37" s="74">
        <f t="shared" si="37"/>
        <v>8569110</v>
      </c>
      <c r="F37" s="75">
        <f t="shared" si="37"/>
        <v>13722500</v>
      </c>
      <c r="G37" s="73">
        <f t="shared" si="37"/>
        <v>516342000</v>
      </c>
      <c r="H37" s="74">
        <f t="shared" si="37"/>
        <v>4645260</v>
      </c>
      <c r="I37" s="74">
        <f t="shared" si="37"/>
        <v>12671300</v>
      </c>
      <c r="J37" s="75">
        <f t="shared" si="37"/>
        <v>19738300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205958300</v>
      </c>
      <c r="S37" s="57"/>
      <c r="T37" s="196"/>
      <c r="U37" s="199"/>
      <c r="V37" s="57"/>
      <c r="W37" s="87" t="s">
        <v>7</v>
      </c>
      <c r="X37" s="5">
        <f t="shared" ref="X37:AE37" si="38">X32</f>
        <v>5065.7</v>
      </c>
      <c r="Y37" s="5">
        <f t="shared" si="38"/>
        <v>6900.1</v>
      </c>
      <c r="Z37" s="5">
        <f t="shared" si="38"/>
        <v>65.2</v>
      </c>
      <c r="AA37" s="5">
        <f t="shared" si="38"/>
        <v>89.7</v>
      </c>
      <c r="AB37" s="5">
        <f t="shared" si="38"/>
        <v>5309.9</v>
      </c>
      <c r="AC37" s="5">
        <f t="shared" si="38"/>
        <v>7223.3</v>
      </c>
      <c r="AD37" s="5">
        <f t="shared" si="38"/>
        <v>116.7</v>
      </c>
      <c r="AE37" s="81">
        <f t="shared" si="38"/>
        <v>16.8</v>
      </c>
      <c r="AF37" s="7"/>
      <c r="AG37" s="87" t="s">
        <v>26</v>
      </c>
      <c r="AH37" s="6">
        <f>(AH36*10.74)</f>
        <v>18.795000000000002</v>
      </c>
      <c r="AI37" s="6">
        <f>(AI36*3.9)</f>
        <v>10.237499999999999</v>
      </c>
      <c r="AJ37" s="6">
        <f>(AJ36*0.21)</f>
        <v>0.63</v>
      </c>
      <c r="AK37" s="162">
        <f>AK36+AL36</f>
        <v>7</v>
      </c>
      <c r="AL37" s="163"/>
      <c r="AM37" s="10"/>
      <c r="AN37" s="22" t="s">
        <v>41</v>
      </c>
      <c r="AO37" s="23">
        <v>9.3000000000000007</v>
      </c>
      <c r="AP37" s="24">
        <v>7.68</v>
      </c>
      <c r="AQ37" s="7"/>
      <c r="AR37" s="33" t="s">
        <v>36</v>
      </c>
      <c r="AS37" s="12" t="s">
        <v>75</v>
      </c>
      <c r="AT37" s="2" t="s">
        <v>39</v>
      </c>
      <c r="AU37" s="36">
        <v>0.47</v>
      </c>
      <c r="AV37" s="1"/>
      <c r="AW37" s="118" t="s">
        <v>71</v>
      </c>
      <c r="AX37" s="111">
        <f t="shared" ref="AX37:AZ37" si="39">AX32</f>
        <v>709740000</v>
      </c>
      <c r="AY37" s="111">
        <f t="shared" si="39"/>
        <v>573648700</v>
      </c>
      <c r="AZ37" s="114">
        <f t="shared" si="39"/>
        <v>183210000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4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684000</v>
      </c>
      <c r="H38" s="76">
        <f t="shared" si="40"/>
        <v>14990</v>
      </c>
      <c r="I38" s="76">
        <f t="shared" si="40"/>
        <v>32000</v>
      </c>
      <c r="J38" s="77">
        <f t="shared" si="40"/>
        <v>36000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864300</v>
      </c>
      <c r="S38" s="58"/>
      <c r="T38" s="197"/>
      <c r="U38" s="200"/>
      <c r="V38" s="58"/>
      <c r="W38" s="45" t="s">
        <v>3</v>
      </c>
      <c r="X38" s="46">
        <f t="shared" ref="X38:AE38" si="41">X36-X37</f>
        <v>0</v>
      </c>
      <c r="Y38" s="46">
        <f t="shared" si="41"/>
        <v>9.3999999999996362</v>
      </c>
      <c r="Z38" s="46">
        <f t="shared" si="41"/>
        <v>9.9999999999994316E-2</v>
      </c>
      <c r="AA38" s="46">
        <f t="shared" si="41"/>
        <v>0.29999999999999716</v>
      </c>
      <c r="AB38" s="46">
        <f t="shared" si="41"/>
        <v>0</v>
      </c>
      <c r="AC38" s="46">
        <f t="shared" si="41"/>
        <v>10.099999999999454</v>
      </c>
      <c r="AD38" s="46">
        <f t="shared" si="41"/>
        <v>0.20000000000000284</v>
      </c>
      <c r="AE38" s="83">
        <f t="shared" si="41"/>
        <v>0</v>
      </c>
      <c r="AF38" s="7"/>
      <c r="AG38" s="88" t="s">
        <v>28</v>
      </c>
      <c r="AH38" s="86">
        <f>(AH37)/((K36/1000000)*8.34)</f>
        <v>3.2947326349446757</v>
      </c>
      <c r="AI38" s="86">
        <f>(AI37)/((K36/1000000)*8.34)</f>
        <v>1.7946169380285242</v>
      </c>
      <c r="AJ38" s="86">
        <f>(AJ37)/((K36/1000000)*8.34)</f>
        <v>0.11043796541713996</v>
      </c>
      <c r="AK38" s="164">
        <f>(AK37)/((K36/1000000)*8.34)</f>
        <v>1.2270885046348885</v>
      </c>
      <c r="AL38" s="165"/>
      <c r="AM38" s="10"/>
      <c r="AN38" s="1"/>
      <c r="AO38" s="1"/>
      <c r="AP38" s="1"/>
      <c r="AQ38" s="7"/>
      <c r="AR38" s="89" t="s">
        <v>55</v>
      </c>
      <c r="AS38" s="79">
        <v>2.2200000000000002</v>
      </c>
      <c r="AT38" s="90" t="s">
        <v>54</v>
      </c>
      <c r="AU38" s="35">
        <v>2.3E-2</v>
      </c>
      <c r="AV38" s="1"/>
      <c r="AW38" s="110" t="s">
        <v>3</v>
      </c>
      <c r="AX38" s="115">
        <f>AX36-AX37</f>
        <v>0</v>
      </c>
      <c r="AY38" s="115">
        <f>AY36-AY37</f>
        <v>802100</v>
      </c>
      <c r="AZ38" s="116">
        <f>AZ36-AZ37</f>
        <v>34000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82">
        <v>10</v>
      </c>
      <c r="B40" s="67" t="s">
        <v>45</v>
      </c>
      <c r="C40" s="72">
        <v>383439000</v>
      </c>
      <c r="D40" s="37">
        <v>3375290</v>
      </c>
      <c r="E40" s="37">
        <v>8601130</v>
      </c>
      <c r="F40" s="39">
        <v>13750600</v>
      </c>
      <c r="G40" s="72">
        <v>517275000</v>
      </c>
      <c r="H40" s="37">
        <v>4660250</v>
      </c>
      <c r="I40" s="37">
        <v>12703300</v>
      </c>
      <c r="J40" s="39">
        <v>19782300</v>
      </c>
      <c r="K40" s="185">
        <f>C42+G42</f>
        <v>883000</v>
      </c>
      <c r="L40" s="186"/>
      <c r="M40" s="191">
        <f>D42+E42+F42+H42+I42+J42</f>
        <v>68120</v>
      </c>
      <c r="N40" s="186"/>
      <c r="O40" s="192">
        <f>M40+K40</f>
        <v>951120</v>
      </c>
      <c r="P40" s="192"/>
      <c r="Q40" s="42" t="s">
        <v>6</v>
      </c>
      <c r="R40" s="39">
        <v>207631000</v>
      </c>
      <c r="S40" s="57"/>
      <c r="T40" s="195">
        <v>0</v>
      </c>
      <c r="U40" s="198">
        <v>0.83</v>
      </c>
      <c r="V40" s="57"/>
      <c r="W40" s="85" t="s">
        <v>6</v>
      </c>
      <c r="X40" s="44">
        <v>5074.1000000000004</v>
      </c>
      <c r="Y40" s="44">
        <v>6912.9</v>
      </c>
      <c r="Z40" s="44">
        <v>65.3</v>
      </c>
      <c r="AA40" s="44">
        <v>90</v>
      </c>
      <c r="AB40" s="44">
        <v>5318.8</v>
      </c>
      <c r="AC40" s="44">
        <v>7236.9</v>
      </c>
      <c r="AD40" s="44">
        <v>117.1</v>
      </c>
      <c r="AE40" s="82">
        <v>16.899999999999999</v>
      </c>
      <c r="AF40" s="7"/>
      <c r="AG40" s="85" t="s">
        <v>29</v>
      </c>
      <c r="AH40" s="15">
        <v>1.625</v>
      </c>
      <c r="AI40" s="15">
        <v>3.25</v>
      </c>
      <c r="AJ40" s="15">
        <v>3.375</v>
      </c>
      <c r="AK40" s="15">
        <v>4</v>
      </c>
      <c r="AL40" s="16">
        <v>5</v>
      </c>
      <c r="AM40" s="62"/>
      <c r="AN40" s="64" t="s">
        <v>40</v>
      </c>
      <c r="AO40" s="20">
        <v>9.9</v>
      </c>
      <c r="AP40" s="21">
        <v>7.37</v>
      </c>
      <c r="AQ40" s="7"/>
      <c r="AR40" s="31" t="s">
        <v>37</v>
      </c>
      <c r="AS40" s="52" t="s">
        <v>75</v>
      </c>
      <c r="AT40" s="32" t="s">
        <v>38</v>
      </c>
      <c r="AU40" s="53">
        <v>3.5999999999999997E-2</v>
      </c>
      <c r="AV40" s="1"/>
      <c r="AW40" s="117" t="s">
        <v>45</v>
      </c>
      <c r="AX40" s="112">
        <v>710464000</v>
      </c>
      <c r="AY40" s="112">
        <v>574725700</v>
      </c>
      <c r="AZ40" s="113">
        <v>183280000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3"/>
      <c r="B41" s="68" t="s">
        <v>44</v>
      </c>
      <c r="C41" s="73">
        <f t="shared" ref="C41:J41" si="42">C36</f>
        <v>382805000</v>
      </c>
      <c r="D41" s="74">
        <f t="shared" si="42"/>
        <v>3375290</v>
      </c>
      <c r="E41" s="74">
        <f t="shared" si="42"/>
        <v>8569110</v>
      </c>
      <c r="F41" s="75">
        <f t="shared" si="42"/>
        <v>13722500</v>
      </c>
      <c r="G41" s="73">
        <f t="shared" si="42"/>
        <v>517026000</v>
      </c>
      <c r="H41" s="74">
        <f t="shared" si="42"/>
        <v>4660250</v>
      </c>
      <c r="I41" s="74">
        <f t="shared" si="42"/>
        <v>12703300</v>
      </c>
      <c r="J41" s="75">
        <f t="shared" si="42"/>
        <v>19774300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206822600</v>
      </c>
      <c r="S41" s="57"/>
      <c r="T41" s="196"/>
      <c r="U41" s="199"/>
      <c r="V41" s="57"/>
      <c r="W41" s="87" t="s">
        <v>7</v>
      </c>
      <c r="X41" s="5">
        <f t="shared" ref="X41:AE41" si="43">X36</f>
        <v>5065.7</v>
      </c>
      <c r="Y41" s="5">
        <f t="shared" si="43"/>
        <v>6909.5</v>
      </c>
      <c r="Z41" s="5">
        <f t="shared" si="43"/>
        <v>65.3</v>
      </c>
      <c r="AA41" s="5">
        <f t="shared" si="43"/>
        <v>90</v>
      </c>
      <c r="AB41" s="5">
        <f t="shared" si="43"/>
        <v>5309.9</v>
      </c>
      <c r="AC41" s="5">
        <f t="shared" si="43"/>
        <v>7233.4</v>
      </c>
      <c r="AD41" s="5">
        <f t="shared" si="43"/>
        <v>116.9</v>
      </c>
      <c r="AE41" s="81">
        <f t="shared" si="43"/>
        <v>16.8</v>
      </c>
      <c r="AF41" s="7"/>
      <c r="AG41" s="87" t="s">
        <v>26</v>
      </c>
      <c r="AH41" s="6">
        <f>(AH40*10.74)</f>
        <v>17.452500000000001</v>
      </c>
      <c r="AI41" s="6">
        <f>(AI40*3.9)</f>
        <v>12.674999999999999</v>
      </c>
      <c r="AJ41" s="6">
        <f>(AJ40*0.21)</f>
        <v>0.70874999999999999</v>
      </c>
      <c r="AK41" s="162">
        <f>AK40+AL40</f>
        <v>9</v>
      </c>
      <c r="AL41" s="163"/>
      <c r="AM41" s="10"/>
      <c r="AN41" s="22" t="s">
        <v>41</v>
      </c>
      <c r="AO41" s="23">
        <v>9.6999999999999993</v>
      </c>
      <c r="AP41" s="24">
        <v>7.62</v>
      </c>
      <c r="AQ41" s="7"/>
      <c r="AR41" s="33" t="s">
        <v>36</v>
      </c>
      <c r="AS41" s="12" t="s">
        <v>75</v>
      </c>
      <c r="AT41" s="2" t="s">
        <v>39</v>
      </c>
      <c r="AU41" s="36">
        <v>0.73799999999999999</v>
      </c>
      <c r="AV41" s="1"/>
      <c r="AW41" s="118" t="s">
        <v>71</v>
      </c>
      <c r="AX41" s="111">
        <f t="shared" ref="AX41:AZ41" si="44">AX36</f>
        <v>709740000</v>
      </c>
      <c r="AY41" s="111">
        <f t="shared" si="44"/>
        <v>574450800</v>
      </c>
      <c r="AZ41" s="114">
        <f t="shared" si="44"/>
        <v>183244000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4"/>
      <c r="B42" s="66" t="s">
        <v>3</v>
      </c>
      <c r="C42" s="76">
        <f t="shared" ref="C42:J42" si="45">C40-C41</f>
        <v>634000</v>
      </c>
      <c r="D42" s="76">
        <f t="shared" si="45"/>
        <v>0</v>
      </c>
      <c r="E42" s="76">
        <f t="shared" si="45"/>
        <v>32020</v>
      </c>
      <c r="F42" s="77">
        <f t="shared" si="45"/>
        <v>28100</v>
      </c>
      <c r="G42" s="76">
        <f t="shared" si="45"/>
        <v>249000</v>
      </c>
      <c r="H42" s="76">
        <f t="shared" si="45"/>
        <v>0</v>
      </c>
      <c r="I42" s="76">
        <f t="shared" si="45"/>
        <v>0</v>
      </c>
      <c r="J42" s="77">
        <f t="shared" si="45"/>
        <v>8000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808400</v>
      </c>
      <c r="S42" s="58"/>
      <c r="T42" s="197"/>
      <c r="U42" s="200"/>
      <c r="V42" s="58"/>
      <c r="W42" s="45" t="s">
        <v>3</v>
      </c>
      <c r="X42" s="46">
        <f t="shared" ref="X42:AE42" si="46">X40-X41</f>
        <v>8.4000000000005457</v>
      </c>
      <c r="Y42" s="46">
        <f t="shared" si="46"/>
        <v>3.3999999999996362</v>
      </c>
      <c r="Z42" s="46">
        <f t="shared" si="46"/>
        <v>0</v>
      </c>
      <c r="AA42" s="46">
        <f t="shared" si="46"/>
        <v>0</v>
      </c>
      <c r="AB42" s="46">
        <f t="shared" si="46"/>
        <v>8.9000000000005457</v>
      </c>
      <c r="AC42" s="46">
        <f t="shared" si="46"/>
        <v>3.5</v>
      </c>
      <c r="AD42" s="46">
        <f t="shared" si="46"/>
        <v>0.19999999999998863</v>
      </c>
      <c r="AE42" s="83">
        <f t="shared" si="46"/>
        <v>9.9999999999997868E-2</v>
      </c>
      <c r="AF42" s="7"/>
      <c r="AG42" s="88" t="s">
        <v>28</v>
      </c>
      <c r="AH42" s="86">
        <f>(AH41)/((K40/1000000)*8.34)</f>
        <v>2.3699047556971413</v>
      </c>
      <c r="AI42" s="86">
        <f>(AI41)/((K40/1000000)*8.34)</f>
        <v>1.7211598784392643</v>
      </c>
      <c r="AJ42" s="86">
        <f>(AJ41)/((K40/1000000)*8.34)</f>
        <v>9.6242371900893783E-2</v>
      </c>
      <c r="AK42" s="164">
        <f>(AK41)/((K40/1000000)*8.34)</f>
        <v>1.2221253574716671</v>
      </c>
      <c r="AL42" s="165"/>
      <c r="AM42" s="10"/>
      <c r="AN42" s="1"/>
      <c r="AO42" s="1"/>
      <c r="AP42" s="1"/>
      <c r="AQ42" s="7"/>
      <c r="AR42" s="89" t="s">
        <v>55</v>
      </c>
      <c r="AS42" s="79">
        <v>2.12</v>
      </c>
      <c r="AT42" s="90" t="s">
        <v>54</v>
      </c>
      <c r="AU42" s="35">
        <v>2.3E-2</v>
      </c>
      <c r="AV42" s="1"/>
      <c r="AW42" s="110" t="s">
        <v>3</v>
      </c>
      <c r="AX42" s="115">
        <f>AX40-AX41</f>
        <v>724000</v>
      </c>
      <c r="AY42" s="115">
        <f>AY40-AY41</f>
        <v>274900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82">
        <v>11</v>
      </c>
      <c r="B44" s="67" t="s">
        <v>45</v>
      </c>
      <c r="C44" s="72">
        <v>384105000</v>
      </c>
      <c r="D44" s="37">
        <v>3375290</v>
      </c>
      <c r="E44" s="37">
        <v>8601130</v>
      </c>
      <c r="F44" s="39">
        <v>13765600</v>
      </c>
      <c r="G44" s="72">
        <v>517275000</v>
      </c>
      <c r="H44" s="37">
        <v>4660250</v>
      </c>
      <c r="I44" s="37">
        <v>12703300</v>
      </c>
      <c r="J44" s="39">
        <v>19782300</v>
      </c>
      <c r="K44" s="185">
        <f>C46+G46</f>
        <v>666000</v>
      </c>
      <c r="L44" s="186"/>
      <c r="M44" s="191">
        <f>D46+E46+F46+H46+I46+J46</f>
        <v>15000</v>
      </c>
      <c r="N44" s="186"/>
      <c r="O44" s="192">
        <f>M44+K44</f>
        <v>681000</v>
      </c>
      <c r="P44" s="192"/>
      <c r="Q44" s="42" t="s">
        <v>6</v>
      </c>
      <c r="R44" s="39">
        <v>208462700</v>
      </c>
      <c r="S44" s="57"/>
      <c r="T44" s="195">
        <v>0.31</v>
      </c>
      <c r="U44" s="198">
        <v>0.9</v>
      </c>
      <c r="V44" s="57"/>
      <c r="W44" s="85" t="s">
        <v>6</v>
      </c>
      <c r="X44" s="44">
        <v>5083</v>
      </c>
      <c r="Y44" s="44">
        <v>6912.9</v>
      </c>
      <c r="Z44" s="44">
        <v>65.3</v>
      </c>
      <c r="AA44" s="44">
        <v>90</v>
      </c>
      <c r="AB44" s="44">
        <v>5327.9</v>
      </c>
      <c r="AC44" s="44">
        <v>7236.9</v>
      </c>
      <c r="AD44" s="44">
        <v>117.1</v>
      </c>
      <c r="AE44" s="82">
        <v>16.899999999999999</v>
      </c>
      <c r="AF44" s="7"/>
      <c r="AG44" s="85" t="s">
        <v>29</v>
      </c>
      <c r="AH44" s="15">
        <v>1.25</v>
      </c>
      <c r="AI44" s="15">
        <v>2.5</v>
      </c>
      <c r="AJ44" s="15">
        <v>2.25</v>
      </c>
      <c r="AK44" s="15">
        <v>7</v>
      </c>
      <c r="AL44" s="16">
        <v>0</v>
      </c>
      <c r="AM44" s="62"/>
      <c r="AN44" s="64" t="s">
        <v>40</v>
      </c>
      <c r="AO44" s="20">
        <v>10.3</v>
      </c>
      <c r="AP44" s="21">
        <v>7.33</v>
      </c>
      <c r="AQ44" s="7"/>
      <c r="AR44" s="31" t="s">
        <v>37</v>
      </c>
      <c r="AS44" s="52">
        <v>3.4000000000000002E-2</v>
      </c>
      <c r="AT44" s="32" t="s">
        <v>38</v>
      </c>
      <c r="AU44" s="53" t="s">
        <v>75</v>
      </c>
      <c r="AV44" s="1"/>
      <c r="AW44" s="117" t="s">
        <v>45</v>
      </c>
      <c r="AX44" s="112">
        <v>711200000</v>
      </c>
      <c r="AY44" s="112">
        <v>574725700</v>
      </c>
      <c r="AZ44" s="113">
        <v>183280000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3"/>
      <c r="B45" s="68" t="s">
        <v>44</v>
      </c>
      <c r="C45" s="73">
        <f t="shared" ref="C45:J45" si="47">C40</f>
        <v>383439000</v>
      </c>
      <c r="D45" s="74">
        <f t="shared" si="47"/>
        <v>3375290</v>
      </c>
      <c r="E45" s="74">
        <f t="shared" si="47"/>
        <v>8601130</v>
      </c>
      <c r="F45" s="75">
        <f t="shared" si="47"/>
        <v>13750600</v>
      </c>
      <c r="G45" s="73">
        <f t="shared" si="47"/>
        <v>517275000</v>
      </c>
      <c r="H45" s="74">
        <f t="shared" si="47"/>
        <v>4660250</v>
      </c>
      <c r="I45" s="74">
        <f t="shared" si="47"/>
        <v>12703300</v>
      </c>
      <c r="J45" s="75">
        <f t="shared" si="47"/>
        <v>19782300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207631000</v>
      </c>
      <c r="S45" s="57"/>
      <c r="T45" s="196"/>
      <c r="U45" s="199"/>
      <c r="V45" s="57"/>
      <c r="W45" s="87" t="s">
        <v>7</v>
      </c>
      <c r="X45" s="5">
        <f t="shared" ref="X45:AE45" si="48">X40</f>
        <v>5074.1000000000004</v>
      </c>
      <c r="Y45" s="5">
        <f t="shared" si="48"/>
        <v>6912.9</v>
      </c>
      <c r="Z45" s="5">
        <f t="shared" si="48"/>
        <v>65.3</v>
      </c>
      <c r="AA45" s="5">
        <f t="shared" si="48"/>
        <v>90</v>
      </c>
      <c r="AB45" s="5">
        <f t="shared" si="48"/>
        <v>5318.8</v>
      </c>
      <c r="AC45" s="5">
        <f t="shared" si="48"/>
        <v>7236.9</v>
      </c>
      <c r="AD45" s="5">
        <f t="shared" si="48"/>
        <v>117.1</v>
      </c>
      <c r="AE45" s="81">
        <f t="shared" si="48"/>
        <v>16.899999999999999</v>
      </c>
      <c r="AF45" s="7"/>
      <c r="AG45" s="87" t="s">
        <v>26</v>
      </c>
      <c r="AH45" s="6">
        <f>(AH44*10.74)</f>
        <v>13.425000000000001</v>
      </c>
      <c r="AI45" s="6">
        <f>(AI44*3.9)</f>
        <v>9.75</v>
      </c>
      <c r="AJ45" s="6">
        <f>(AJ44*0.21)</f>
        <v>0.47249999999999998</v>
      </c>
      <c r="AK45" s="162">
        <f>AK44+AL44</f>
        <v>7</v>
      </c>
      <c r="AL45" s="163"/>
      <c r="AM45" s="10"/>
      <c r="AN45" s="22" t="s">
        <v>41</v>
      </c>
      <c r="AO45" s="23">
        <v>9.6</v>
      </c>
      <c r="AP45" s="24">
        <v>7.68</v>
      </c>
      <c r="AQ45" s="7"/>
      <c r="AR45" s="33" t="s">
        <v>36</v>
      </c>
      <c r="AS45" s="12">
        <v>0.64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710464000</v>
      </c>
      <c r="AY45" s="111">
        <f t="shared" si="49"/>
        <v>574725700</v>
      </c>
      <c r="AZ45" s="114">
        <f t="shared" si="49"/>
        <v>183280000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4"/>
      <c r="B46" s="66" t="s">
        <v>3</v>
      </c>
      <c r="C46" s="76">
        <f t="shared" ref="C46:J46" si="50">C44-C45</f>
        <v>666000</v>
      </c>
      <c r="D46" s="76">
        <f t="shared" si="50"/>
        <v>0</v>
      </c>
      <c r="E46" s="76">
        <f t="shared" si="50"/>
        <v>0</v>
      </c>
      <c r="F46" s="77">
        <f t="shared" si="50"/>
        <v>15000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831700</v>
      </c>
      <c r="S46" s="58"/>
      <c r="T46" s="197"/>
      <c r="U46" s="200"/>
      <c r="V46" s="58"/>
      <c r="W46" s="45" t="s">
        <v>3</v>
      </c>
      <c r="X46" s="46">
        <f>X44-X45</f>
        <v>8.8999999999996362</v>
      </c>
      <c r="Y46" s="46">
        <f t="shared" ref="Y46:AE46" si="51">Y44-Y45</f>
        <v>0</v>
      </c>
      <c r="Z46" s="46">
        <f t="shared" si="51"/>
        <v>0</v>
      </c>
      <c r="AA46" s="46">
        <f t="shared" si="51"/>
        <v>0</v>
      </c>
      <c r="AB46" s="46">
        <f t="shared" si="51"/>
        <v>9.0999999999994543</v>
      </c>
      <c r="AC46" s="46">
        <f t="shared" si="51"/>
        <v>0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2.4169853306543954</v>
      </c>
      <c r="AI46" s="86">
        <f>(AI45)/((K44/1000000)*8.34)</f>
        <v>1.7553524747769351</v>
      </c>
      <c r="AJ46" s="86">
        <f>(AJ45)/((K44/1000000)*8.34)</f>
        <v>8.5067081469959158E-2</v>
      </c>
      <c r="AK46" s="164">
        <f>(AK45)/((K44/1000000)*8.34)</f>
        <v>1.2602530588142098</v>
      </c>
      <c r="AL46" s="165"/>
      <c r="AM46" s="10"/>
      <c r="AN46" s="1"/>
      <c r="AO46" s="1"/>
      <c r="AP46" s="1"/>
      <c r="AQ46" s="7"/>
      <c r="AR46" s="89" t="s">
        <v>55</v>
      </c>
      <c r="AS46" s="79">
        <v>2.33</v>
      </c>
      <c r="AT46" s="90" t="s">
        <v>54</v>
      </c>
      <c r="AU46" s="35">
        <v>2.1999999999999999E-2</v>
      </c>
      <c r="AV46" s="1"/>
      <c r="AW46" s="110" t="s">
        <v>3</v>
      </c>
      <c r="AX46" s="115">
        <f>AX44-AX45</f>
        <v>736000</v>
      </c>
      <c r="AY46" s="115">
        <f>AY44-AY45</f>
        <v>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82">
        <v>12</v>
      </c>
      <c r="B48" s="67" t="s">
        <v>45</v>
      </c>
      <c r="C48" s="72">
        <v>385033000</v>
      </c>
      <c r="D48" s="37">
        <v>3384290</v>
      </c>
      <c r="E48" s="37">
        <v>8633140</v>
      </c>
      <c r="F48" s="39">
        <v>13794600</v>
      </c>
      <c r="G48" s="72">
        <v>517275000</v>
      </c>
      <c r="H48" s="37">
        <v>4660250</v>
      </c>
      <c r="I48" s="37">
        <v>12703300</v>
      </c>
      <c r="J48" s="39">
        <v>19782300</v>
      </c>
      <c r="K48" s="185">
        <f>C50+G50</f>
        <v>928000</v>
      </c>
      <c r="L48" s="186"/>
      <c r="M48" s="191">
        <f>D50+E50+F50+H50+I50+J50</f>
        <v>70010</v>
      </c>
      <c r="N48" s="186"/>
      <c r="O48" s="203">
        <f>M48+K48</f>
        <v>998010</v>
      </c>
      <c r="P48" s="204"/>
      <c r="Q48" s="42" t="s">
        <v>6</v>
      </c>
      <c r="R48" s="39">
        <v>209321900</v>
      </c>
      <c r="S48" s="57"/>
      <c r="T48" s="195">
        <v>0.04</v>
      </c>
      <c r="U48" s="198">
        <v>0.89</v>
      </c>
      <c r="V48" s="57"/>
      <c r="W48" s="85" t="s">
        <v>6</v>
      </c>
      <c r="X48" s="44">
        <v>5095.3</v>
      </c>
      <c r="Y48" s="44">
        <v>6912.9</v>
      </c>
      <c r="Z48" s="44">
        <v>65.3</v>
      </c>
      <c r="AA48" s="44">
        <v>90.1</v>
      </c>
      <c r="AB48" s="44">
        <v>5340.8</v>
      </c>
      <c r="AC48" s="44">
        <v>7236.9</v>
      </c>
      <c r="AD48" s="44">
        <v>117.2</v>
      </c>
      <c r="AE48" s="82">
        <v>17</v>
      </c>
      <c r="AF48" s="7"/>
      <c r="AG48" s="85" t="s">
        <v>29</v>
      </c>
      <c r="AH48" s="15">
        <v>2.125</v>
      </c>
      <c r="AI48" s="15">
        <v>3.375</v>
      </c>
      <c r="AJ48" s="15">
        <v>3.625</v>
      </c>
      <c r="AK48" s="15">
        <v>10</v>
      </c>
      <c r="AL48" s="16">
        <v>0</v>
      </c>
      <c r="AM48" s="62"/>
      <c r="AN48" s="64" t="s">
        <v>40</v>
      </c>
      <c r="AO48" s="20">
        <v>11</v>
      </c>
      <c r="AP48" s="21">
        <v>7.34</v>
      </c>
      <c r="AQ48" s="7"/>
      <c r="AR48" s="31" t="s">
        <v>37</v>
      </c>
      <c r="AS48" s="52">
        <v>3.5000000000000003E-2</v>
      </c>
      <c r="AT48" s="32" t="s">
        <v>38</v>
      </c>
      <c r="AU48" s="53" t="s">
        <v>75</v>
      </c>
      <c r="AV48" s="1"/>
      <c r="AW48" s="117" t="s">
        <v>45</v>
      </c>
      <c r="AX48" s="112">
        <v>712243000</v>
      </c>
      <c r="AY48" s="112">
        <v>574725700</v>
      </c>
      <c r="AZ48" s="113">
        <v>183316000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01"/>
      <c r="B49" s="68" t="s">
        <v>44</v>
      </c>
      <c r="C49" s="73">
        <f t="shared" ref="C49:J49" si="52">C44</f>
        <v>384105000</v>
      </c>
      <c r="D49" s="74">
        <f t="shared" si="52"/>
        <v>3375290</v>
      </c>
      <c r="E49" s="74">
        <f t="shared" si="52"/>
        <v>8601130</v>
      </c>
      <c r="F49" s="75">
        <f t="shared" si="52"/>
        <v>13765600</v>
      </c>
      <c r="G49" s="73">
        <f t="shared" si="52"/>
        <v>517275000</v>
      </c>
      <c r="H49" s="74">
        <f t="shared" si="52"/>
        <v>4660250</v>
      </c>
      <c r="I49" s="74">
        <f t="shared" si="52"/>
        <v>12703300</v>
      </c>
      <c r="J49" s="75">
        <f t="shared" si="52"/>
        <v>19782300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208462700</v>
      </c>
      <c r="S49" s="57"/>
      <c r="T49" s="196"/>
      <c r="U49" s="199"/>
      <c r="V49" s="57"/>
      <c r="W49" s="87" t="s">
        <v>7</v>
      </c>
      <c r="X49" s="5">
        <f t="shared" ref="X49:AE49" si="53">X44</f>
        <v>5083</v>
      </c>
      <c r="Y49" s="5">
        <f t="shared" si="53"/>
        <v>6912.9</v>
      </c>
      <c r="Z49" s="5">
        <f t="shared" si="53"/>
        <v>65.3</v>
      </c>
      <c r="AA49" s="5">
        <f t="shared" si="53"/>
        <v>90</v>
      </c>
      <c r="AB49" s="5">
        <f t="shared" si="53"/>
        <v>5327.9</v>
      </c>
      <c r="AC49" s="5">
        <f t="shared" si="53"/>
        <v>7236.9</v>
      </c>
      <c r="AD49" s="5">
        <f t="shared" si="53"/>
        <v>117.1</v>
      </c>
      <c r="AE49" s="81">
        <f t="shared" si="53"/>
        <v>16.899999999999999</v>
      </c>
      <c r="AF49" s="7"/>
      <c r="AG49" s="87" t="s">
        <v>26</v>
      </c>
      <c r="AH49" s="6">
        <f>(AH48*10.74)</f>
        <v>22.822500000000002</v>
      </c>
      <c r="AI49" s="6">
        <f>(AI48*3.9)</f>
        <v>13.1625</v>
      </c>
      <c r="AJ49" s="6">
        <f>(AJ48*0.21)</f>
        <v>0.76124999999999998</v>
      </c>
      <c r="AK49" s="166">
        <f>AK48+AL48</f>
        <v>10</v>
      </c>
      <c r="AL49" s="167"/>
      <c r="AM49" s="10"/>
      <c r="AN49" s="22" t="s">
        <v>41</v>
      </c>
      <c r="AO49" s="23">
        <v>10</v>
      </c>
      <c r="AP49" s="24">
        <v>7.63</v>
      </c>
      <c r="AQ49" s="7"/>
      <c r="AR49" s="33" t="s">
        <v>36</v>
      </c>
      <c r="AS49" s="12">
        <v>0.47799999999999998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711200000</v>
      </c>
      <c r="AY49" s="111">
        <f t="shared" si="54"/>
        <v>574725700</v>
      </c>
      <c r="AZ49" s="114">
        <f t="shared" si="54"/>
        <v>183280000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02"/>
      <c r="B50" s="66" t="s">
        <v>3</v>
      </c>
      <c r="C50" s="76">
        <f t="shared" ref="C50:J50" si="55">C48-C49</f>
        <v>928000</v>
      </c>
      <c r="D50" s="76">
        <f t="shared" si="55"/>
        <v>9000</v>
      </c>
      <c r="E50" s="76">
        <f t="shared" si="55"/>
        <v>32010</v>
      </c>
      <c r="F50" s="77">
        <f t="shared" si="55"/>
        <v>29000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859200</v>
      </c>
      <c r="S50" s="58"/>
      <c r="T50" s="197"/>
      <c r="U50" s="200"/>
      <c r="V50" s="58"/>
      <c r="W50" s="45" t="s">
        <v>3</v>
      </c>
      <c r="X50" s="46">
        <f>X48-X49</f>
        <v>12.300000000000182</v>
      </c>
      <c r="Y50" s="46">
        <f t="shared" ref="Y50:AE50" si="56">Y48-Y49</f>
        <v>0</v>
      </c>
      <c r="Z50" s="46">
        <f t="shared" si="56"/>
        <v>0</v>
      </c>
      <c r="AA50" s="46">
        <f t="shared" si="56"/>
        <v>9.9999999999994316E-2</v>
      </c>
      <c r="AB50" s="46">
        <f t="shared" si="56"/>
        <v>12.900000000000546</v>
      </c>
      <c r="AC50" s="46">
        <f t="shared" si="56"/>
        <v>0</v>
      </c>
      <c r="AD50" s="46">
        <f t="shared" si="56"/>
        <v>0.10000000000000853</v>
      </c>
      <c r="AE50" s="83">
        <f t="shared" si="56"/>
        <v>0.10000000000000142</v>
      </c>
      <c r="AF50" s="7"/>
      <c r="AG50" s="88" t="s">
        <v>28</v>
      </c>
      <c r="AH50" s="86">
        <f>(AH49)/((K48/1000000)*8.34)</f>
        <v>2.9488262838005457</v>
      </c>
      <c r="AI50" s="86">
        <f>(AI49)/((K48/1000000)*8.34)</f>
        <v>1.7006868643016619</v>
      </c>
      <c r="AJ50" s="86">
        <f>(AJ49)/((K48/1000000)*8.34)</f>
        <v>9.8358812949640273E-2</v>
      </c>
      <c r="AK50" s="168">
        <f>(AK49)/((K48/1000000)*8.34)</f>
        <v>1.2920697924419084</v>
      </c>
      <c r="AL50" s="169"/>
      <c r="AM50" s="10"/>
      <c r="AN50" s="1"/>
      <c r="AO50" s="1"/>
      <c r="AP50" s="1"/>
      <c r="AQ50" s="7"/>
      <c r="AR50" s="89" t="s">
        <v>55</v>
      </c>
      <c r="AS50" s="79">
        <v>2.4500000000000002</v>
      </c>
      <c r="AT50" s="90" t="s">
        <v>54</v>
      </c>
      <c r="AU50" s="35">
        <v>2.8000000000000001E-2</v>
      </c>
      <c r="AV50" s="1"/>
      <c r="AW50" s="110" t="s">
        <v>3</v>
      </c>
      <c r="AX50" s="115">
        <f>AX48-AX49</f>
        <v>1043000</v>
      </c>
      <c r="AY50" s="115">
        <f>AY48-AY49</f>
        <v>0</v>
      </c>
      <c r="AZ50" s="116">
        <f>AZ48-AZ49</f>
        <v>36000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82">
        <v>13</v>
      </c>
      <c r="B52" s="67" t="s">
        <v>45</v>
      </c>
      <c r="C52" s="72">
        <v>385690000</v>
      </c>
      <c r="D52" s="37">
        <v>3393290</v>
      </c>
      <c r="E52" s="37">
        <v>8633140</v>
      </c>
      <c r="F52" s="39">
        <v>13802600</v>
      </c>
      <c r="G52" s="72">
        <v>517275000</v>
      </c>
      <c r="H52" s="37">
        <v>4660250</v>
      </c>
      <c r="I52" s="37">
        <v>12703300</v>
      </c>
      <c r="J52" s="39">
        <v>19782300</v>
      </c>
      <c r="K52" s="185">
        <f>C54+G54</f>
        <v>657000</v>
      </c>
      <c r="L52" s="186"/>
      <c r="M52" s="191">
        <f>D54+E54+F54+H54+I54+J54</f>
        <v>17000</v>
      </c>
      <c r="N52" s="186"/>
      <c r="O52" s="203">
        <f>M52+K52</f>
        <v>674000</v>
      </c>
      <c r="P52" s="204"/>
      <c r="Q52" s="42" t="s">
        <v>6</v>
      </c>
      <c r="R52" s="39">
        <v>210130800</v>
      </c>
      <c r="S52" s="57"/>
      <c r="T52" s="195">
        <v>0.06</v>
      </c>
      <c r="U52" s="198">
        <v>0.86</v>
      </c>
      <c r="V52" s="57"/>
      <c r="W52" s="85" t="s">
        <v>6</v>
      </c>
      <c r="X52" s="44">
        <v>5103.8999999999996</v>
      </c>
      <c r="Y52" s="44">
        <v>6912.9</v>
      </c>
      <c r="Z52" s="44">
        <v>65.3</v>
      </c>
      <c r="AA52" s="44">
        <v>90.3</v>
      </c>
      <c r="AB52" s="44">
        <v>5349.7</v>
      </c>
      <c r="AC52" s="44">
        <v>7236.9</v>
      </c>
      <c r="AD52" s="44">
        <v>117.2</v>
      </c>
      <c r="AE52" s="82">
        <v>17</v>
      </c>
      <c r="AF52" s="7"/>
      <c r="AG52" s="85" t="s">
        <v>29</v>
      </c>
      <c r="AH52" s="15">
        <v>1.1875</v>
      </c>
      <c r="AI52" s="15">
        <v>2.75</v>
      </c>
      <c r="AJ52" s="15">
        <v>2.625</v>
      </c>
      <c r="AK52" s="15">
        <v>7</v>
      </c>
      <c r="AL52" s="16">
        <v>0</v>
      </c>
      <c r="AM52" s="62"/>
      <c r="AN52" s="64" t="s">
        <v>40</v>
      </c>
      <c r="AO52" s="20">
        <v>10.6</v>
      </c>
      <c r="AP52" s="21">
        <v>7.34</v>
      </c>
      <c r="AQ52" s="7"/>
      <c r="AR52" s="31" t="s">
        <v>37</v>
      </c>
      <c r="AS52" s="52">
        <v>3.5000000000000003E-2</v>
      </c>
      <c r="AT52" s="32" t="s">
        <v>38</v>
      </c>
      <c r="AU52" s="53" t="s">
        <v>75</v>
      </c>
      <c r="AV52" s="1"/>
      <c r="AW52" s="117" t="s">
        <v>45</v>
      </c>
      <c r="AX52" s="112">
        <v>712966000</v>
      </c>
      <c r="AY52" s="112">
        <v>574725700</v>
      </c>
      <c r="AZ52" s="113">
        <v>183316000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01"/>
      <c r="B53" s="68" t="s">
        <v>44</v>
      </c>
      <c r="C53" s="73">
        <f t="shared" ref="C53:J53" si="57">C48</f>
        <v>385033000</v>
      </c>
      <c r="D53" s="74">
        <f t="shared" si="57"/>
        <v>3384290</v>
      </c>
      <c r="E53" s="74">
        <f t="shared" si="57"/>
        <v>8633140</v>
      </c>
      <c r="F53" s="75">
        <f t="shared" si="57"/>
        <v>13794600</v>
      </c>
      <c r="G53" s="73">
        <f t="shared" si="57"/>
        <v>517275000</v>
      </c>
      <c r="H53" s="74">
        <f t="shared" si="57"/>
        <v>4660250</v>
      </c>
      <c r="I53" s="74">
        <f t="shared" si="57"/>
        <v>12703300</v>
      </c>
      <c r="J53" s="75">
        <f t="shared" si="57"/>
        <v>19782300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209321900</v>
      </c>
      <c r="S53" s="57"/>
      <c r="T53" s="196"/>
      <c r="U53" s="199"/>
      <c r="V53" s="57"/>
      <c r="W53" s="87" t="s">
        <v>7</v>
      </c>
      <c r="X53" s="5">
        <f t="shared" ref="X53:AE53" si="58">X48</f>
        <v>5095.3</v>
      </c>
      <c r="Y53" s="5">
        <f t="shared" si="58"/>
        <v>6912.9</v>
      </c>
      <c r="Z53" s="5">
        <f t="shared" si="58"/>
        <v>65.3</v>
      </c>
      <c r="AA53" s="5">
        <f t="shared" si="58"/>
        <v>90.1</v>
      </c>
      <c r="AB53" s="5">
        <f t="shared" si="58"/>
        <v>5340.8</v>
      </c>
      <c r="AC53" s="5">
        <f t="shared" si="58"/>
        <v>7236.9</v>
      </c>
      <c r="AD53" s="5">
        <f t="shared" si="58"/>
        <v>117.2</v>
      </c>
      <c r="AE53" s="81">
        <f t="shared" si="58"/>
        <v>17</v>
      </c>
      <c r="AF53" s="7"/>
      <c r="AG53" s="87" t="s">
        <v>26</v>
      </c>
      <c r="AH53" s="6">
        <f>(AH52*10.74)</f>
        <v>12.75375</v>
      </c>
      <c r="AI53" s="6">
        <f>(AI52*3.9)</f>
        <v>10.725</v>
      </c>
      <c r="AJ53" s="6">
        <f>(AJ52*0.21)</f>
        <v>0.55125000000000002</v>
      </c>
      <c r="AK53" s="166">
        <f>AK52+AL52</f>
        <v>7</v>
      </c>
      <c r="AL53" s="167"/>
      <c r="AM53" s="10"/>
      <c r="AN53" s="22" t="s">
        <v>41</v>
      </c>
      <c r="AO53" s="23">
        <v>10</v>
      </c>
      <c r="AP53" s="24">
        <v>7.66</v>
      </c>
      <c r="AQ53" s="7"/>
      <c r="AR53" s="33" t="s">
        <v>36</v>
      </c>
      <c r="AS53" s="12">
        <v>0.44900000000000001</v>
      </c>
      <c r="AT53" s="2" t="s">
        <v>39</v>
      </c>
      <c r="AU53" s="36" t="s">
        <v>75</v>
      </c>
      <c r="AV53" s="1"/>
      <c r="AW53" s="118" t="s">
        <v>71</v>
      </c>
      <c r="AX53" s="111">
        <f t="shared" ref="AX53:AZ53" si="59">AX48</f>
        <v>712243000</v>
      </c>
      <c r="AY53" s="111">
        <f t="shared" si="59"/>
        <v>574725700</v>
      </c>
      <c r="AZ53" s="114">
        <f t="shared" si="59"/>
        <v>183316000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02"/>
      <c r="B54" s="66" t="s">
        <v>3</v>
      </c>
      <c r="C54" s="76">
        <f t="shared" ref="C54:J54" si="60">C52-C53</f>
        <v>657000</v>
      </c>
      <c r="D54" s="76">
        <f t="shared" si="60"/>
        <v>9000</v>
      </c>
      <c r="E54" s="76">
        <f t="shared" si="60"/>
        <v>0</v>
      </c>
      <c r="F54" s="77">
        <f t="shared" si="60"/>
        <v>8000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808900</v>
      </c>
      <c r="S54" s="58"/>
      <c r="T54" s="197"/>
      <c r="U54" s="200"/>
      <c r="V54" s="58"/>
      <c r="W54" s="45" t="s">
        <v>3</v>
      </c>
      <c r="X54" s="46">
        <f>X52-X53</f>
        <v>8.5999999999994543</v>
      </c>
      <c r="Y54" s="46">
        <f t="shared" ref="Y54:AE54" si="61">Y52-Y53</f>
        <v>0</v>
      </c>
      <c r="Z54" s="46">
        <f t="shared" si="61"/>
        <v>0</v>
      </c>
      <c r="AA54" s="46">
        <f t="shared" si="61"/>
        <v>0.20000000000000284</v>
      </c>
      <c r="AB54" s="46">
        <f t="shared" si="61"/>
        <v>8.8999999999996362</v>
      </c>
      <c r="AC54" s="46">
        <f t="shared" si="61"/>
        <v>0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2.327589982808274</v>
      </c>
      <c r="AI54" s="86">
        <f>(AI53)/((K52/1000000)*8.34)</f>
        <v>1.9573382389978429</v>
      </c>
      <c r="AJ54" s="86">
        <f>(AJ53)/((K52/1000000)*8.34)</f>
        <v>0.10060444794849052</v>
      </c>
      <c r="AK54" s="168">
        <f>(AK53)/((K52/1000000)*8.34)</f>
        <v>1.2775167993459113</v>
      </c>
      <c r="AL54" s="169"/>
      <c r="AM54" s="10"/>
      <c r="AN54" s="1"/>
      <c r="AO54" s="1"/>
      <c r="AP54" s="1"/>
      <c r="AQ54" s="7"/>
      <c r="AR54" s="89" t="s">
        <v>55</v>
      </c>
      <c r="AS54" s="79">
        <v>2.21</v>
      </c>
      <c r="AT54" s="90" t="s">
        <v>54</v>
      </c>
      <c r="AU54" s="35">
        <v>2.8000000000000001E-2</v>
      </c>
      <c r="AV54" s="1"/>
      <c r="AW54" s="110" t="s">
        <v>3</v>
      </c>
      <c r="AX54" s="115">
        <f>AX52-AX53</f>
        <v>723000</v>
      </c>
      <c r="AY54" s="115">
        <f>AY52-AY53</f>
        <v>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82">
        <v>14</v>
      </c>
      <c r="B56" s="67" t="s">
        <v>45</v>
      </c>
      <c r="C56" s="72">
        <v>386559000</v>
      </c>
      <c r="D56" s="37">
        <v>3403290</v>
      </c>
      <c r="E56" s="37">
        <v>8666150</v>
      </c>
      <c r="F56" s="39">
        <v>13832600</v>
      </c>
      <c r="G56" s="72">
        <v>517275000</v>
      </c>
      <c r="H56" s="37">
        <v>4660250</v>
      </c>
      <c r="I56" s="37">
        <v>12703300</v>
      </c>
      <c r="J56" s="39">
        <v>19782300</v>
      </c>
      <c r="K56" s="185">
        <f>C58+G58</f>
        <v>869000</v>
      </c>
      <c r="L56" s="186"/>
      <c r="M56" s="191">
        <f>D58+E58+F58+H58+I58+J58</f>
        <v>73010</v>
      </c>
      <c r="N56" s="186"/>
      <c r="O56" s="203">
        <f>M56+K56</f>
        <v>942010</v>
      </c>
      <c r="P56" s="204"/>
      <c r="Q56" s="42" t="s">
        <v>6</v>
      </c>
      <c r="R56" s="39">
        <v>211005600</v>
      </c>
      <c r="S56" s="57"/>
      <c r="T56" s="195">
        <v>0.26</v>
      </c>
      <c r="U56" s="198">
        <v>0.86</v>
      </c>
      <c r="V56" s="57"/>
      <c r="W56" s="85" t="s">
        <v>6</v>
      </c>
      <c r="X56" s="44">
        <v>5115.3999999999996</v>
      </c>
      <c r="Y56" s="44">
        <v>6912.9</v>
      </c>
      <c r="Z56" s="44">
        <v>65.3</v>
      </c>
      <c r="AA56" s="44">
        <v>90.4</v>
      </c>
      <c r="AB56" s="44">
        <v>5361.7</v>
      </c>
      <c r="AC56" s="44">
        <v>7236.9</v>
      </c>
      <c r="AD56" s="44">
        <v>117.4</v>
      </c>
      <c r="AE56" s="82">
        <v>17</v>
      </c>
      <c r="AF56" s="7"/>
      <c r="AG56" s="85" t="s">
        <v>29</v>
      </c>
      <c r="AH56" s="15">
        <v>2</v>
      </c>
      <c r="AI56" s="15">
        <v>3.25</v>
      </c>
      <c r="AJ56" s="15">
        <v>3.25</v>
      </c>
      <c r="AK56" s="15">
        <v>8</v>
      </c>
      <c r="AL56" s="16">
        <v>0</v>
      </c>
      <c r="AM56" s="62"/>
      <c r="AN56" s="64" t="s">
        <v>40</v>
      </c>
      <c r="AO56" s="20">
        <v>10.9</v>
      </c>
      <c r="AP56" s="21">
        <v>7.38</v>
      </c>
      <c r="AQ56" s="7"/>
      <c r="AR56" s="31" t="s">
        <v>37</v>
      </c>
      <c r="AS56" s="52">
        <v>3.9E-2</v>
      </c>
      <c r="AT56" s="32" t="s">
        <v>38</v>
      </c>
      <c r="AU56" s="53" t="s">
        <v>75</v>
      </c>
      <c r="AV56" s="1"/>
      <c r="AW56" s="117" t="s">
        <v>45</v>
      </c>
      <c r="AX56" s="112">
        <v>713947000</v>
      </c>
      <c r="AY56" s="112">
        <v>574725700</v>
      </c>
      <c r="AZ56" s="113">
        <v>183352000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01"/>
      <c r="B57" s="68" t="s">
        <v>44</v>
      </c>
      <c r="C57" s="73">
        <f t="shared" ref="C57:J57" si="62">C52</f>
        <v>385690000</v>
      </c>
      <c r="D57" s="74">
        <f t="shared" si="62"/>
        <v>3393290</v>
      </c>
      <c r="E57" s="74">
        <f t="shared" si="62"/>
        <v>8633140</v>
      </c>
      <c r="F57" s="75">
        <f t="shared" si="62"/>
        <v>13802600</v>
      </c>
      <c r="G57" s="73">
        <f t="shared" si="62"/>
        <v>517275000</v>
      </c>
      <c r="H57" s="74">
        <f t="shared" si="62"/>
        <v>4660250</v>
      </c>
      <c r="I57" s="74">
        <f t="shared" si="62"/>
        <v>12703300</v>
      </c>
      <c r="J57" s="75">
        <f t="shared" si="62"/>
        <v>19782300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210130800</v>
      </c>
      <c r="S57" s="57"/>
      <c r="T57" s="196"/>
      <c r="U57" s="199"/>
      <c r="V57" s="57"/>
      <c r="W57" s="87" t="s">
        <v>7</v>
      </c>
      <c r="X57" s="5">
        <f t="shared" ref="X57:AE57" si="63">X52</f>
        <v>5103.8999999999996</v>
      </c>
      <c r="Y57" s="5">
        <f t="shared" si="63"/>
        <v>6912.9</v>
      </c>
      <c r="Z57" s="5">
        <f t="shared" si="63"/>
        <v>65.3</v>
      </c>
      <c r="AA57" s="5">
        <f t="shared" si="63"/>
        <v>90.3</v>
      </c>
      <c r="AB57" s="5">
        <f t="shared" si="63"/>
        <v>5349.7</v>
      </c>
      <c r="AC57" s="5">
        <f t="shared" si="63"/>
        <v>7236.9</v>
      </c>
      <c r="AD57" s="5">
        <f t="shared" si="63"/>
        <v>117.2</v>
      </c>
      <c r="AE57" s="81">
        <f t="shared" si="63"/>
        <v>17</v>
      </c>
      <c r="AF57" s="7"/>
      <c r="AG57" s="87" t="s">
        <v>26</v>
      </c>
      <c r="AH57" s="6">
        <f>(AH56*10.74)</f>
        <v>21.48</v>
      </c>
      <c r="AI57" s="6">
        <f>(AI56*3.9)</f>
        <v>12.674999999999999</v>
      </c>
      <c r="AJ57" s="6">
        <f>(AJ56*0.21)</f>
        <v>0.6825</v>
      </c>
      <c r="AK57" s="166">
        <f>AK56+AL56</f>
        <v>8</v>
      </c>
      <c r="AL57" s="167"/>
      <c r="AM57" s="10"/>
      <c r="AN57" s="22" t="s">
        <v>41</v>
      </c>
      <c r="AO57" s="23">
        <v>9.6</v>
      </c>
      <c r="AP57" s="24">
        <v>7.7</v>
      </c>
      <c r="AQ57" s="7"/>
      <c r="AR57" s="33" t="s">
        <v>36</v>
      </c>
      <c r="AS57" s="12">
        <v>0.59</v>
      </c>
      <c r="AT57" s="2" t="s">
        <v>39</v>
      </c>
      <c r="AU57" s="36" t="s">
        <v>75</v>
      </c>
      <c r="AV57" s="1"/>
      <c r="AW57" s="118" t="s">
        <v>71</v>
      </c>
      <c r="AX57" s="111">
        <f t="shared" ref="AX57:AZ57" si="64">AX52</f>
        <v>712966000</v>
      </c>
      <c r="AY57" s="111">
        <f t="shared" si="64"/>
        <v>574725700</v>
      </c>
      <c r="AZ57" s="114">
        <f t="shared" si="64"/>
        <v>183316000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02"/>
      <c r="B58" s="66" t="s">
        <v>3</v>
      </c>
      <c r="C58" s="76">
        <f t="shared" ref="C58:J58" si="65">C56-C57</f>
        <v>869000</v>
      </c>
      <c r="D58" s="76">
        <f t="shared" si="65"/>
        <v>10000</v>
      </c>
      <c r="E58" s="76">
        <f t="shared" si="65"/>
        <v>33010</v>
      </c>
      <c r="F58" s="77">
        <f t="shared" si="65"/>
        <v>30000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874800</v>
      </c>
      <c r="S58" s="58"/>
      <c r="T58" s="197"/>
      <c r="U58" s="200"/>
      <c r="V58" s="58"/>
      <c r="W58" s="45" t="s">
        <v>3</v>
      </c>
      <c r="X58" s="46">
        <f>X56-X57</f>
        <v>11.5</v>
      </c>
      <c r="Y58" s="46">
        <f t="shared" ref="Y58:AE58" si="66">Y56-Y57</f>
        <v>0</v>
      </c>
      <c r="Z58" s="46">
        <f t="shared" si="66"/>
        <v>0</v>
      </c>
      <c r="AA58" s="46">
        <f t="shared" si="66"/>
        <v>0.10000000000000853</v>
      </c>
      <c r="AB58" s="46">
        <f t="shared" si="66"/>
        <v>12</v>
      </c>
      <c r="AC58" s="46">
        <f t="shared" si="66"/>
        <v>0</v>
      </c>
      <c r="AD58" s="46">
        <f t="shared" si="66"/>
        <v>0.20000000000000284</v>
      </c>
      <c r="AE58" s="83">
        <f t="shared" si="66"/>
        <v>0</v>
      </c>
      <c r="AF58" s="7"/>
      <c r="AG58" s="88" t="s">
        <v>28</v>
      </c>
      <c r="AH58" s="86">
        <f>(AH57)/((K56/1000000)*8.34)</f>
        <v>2.9637969716286809</v>
      </c>
      <c r="AI58" s="86">
        <f>(AI57)/((K56/1000000)*8.34)</f>
        <v>1.748888576135639</v>
      </c>
      <c r="AJ58" s="86">
        <f>(AJ57)/((K56/1000000)*8.34)</f>
        <v>9.4170923330380574E-2</v>
      </c>
      <c r="AK58" s="168">
        <f>(AK57)/((K56/1000000)*8.34)</f>
        <v>1.1038349987443876</v>
      </c>
      <c r="AL58" s="169"/>
      <c r="AM58" s="10"/>
      <c r="AN58" s="1"/>
      <c r="AO58" s="1"/>
      <c r="AP58" s="1"/>
      <c r="AQ58" s="7"/>
      <c r="AR58" s="89" t="s">
        <v>55</v>
      </c>
      <c r="AS58" s="79">
        <v>2.46</v>
      </c>
      <c r="AT58" s="90" t="s">
        <v>54</v>
      </c>
      <c r="AU58" s="35">
        <v>2.7E-2</v>
      </c>
      <c r="AV58" s="1"/>
      <c r="AW58" s="110" t="s">
        <v>3</v>
      </c>
      <c r="AX58" s="115">
        <f>AX56-AX57</f>
        <v>981000</v>
      </c>
      <c r="AY58" s="115">
        <f>AY56-AY57</f>
        <v>0</v>
      </c>
      <c r="AZ58" s="116">
        <f>AZ56-AZ57</f>
        <v>36000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82">
        <v>15</v>
      </c>
      <c r="B60" s="67" t="s">
        <v>45</v>
      </c>
      <c r="C60" s="72">
        <v>387385000</v>
      </c>
      <c r="D60" s="37">
        <v>3403290</v>
      </c>
      <c r="E60" s="37">
        <v>8666150</v>
      </c>
      <c r="F60" s="39">
        <v>13840600</v>
      </c>
      <c r="G60" s="72">
        <v>517275000</v>
      </c>
      <c r="H60" s="37">
        <v>4660250</v>
      </c>
      <c r="I60" s="37">
        <v>12703300</v>
      </c>
      <c r="J60" s="39">
        <v>19782300</v>
      </c>
      <c r="K60" s="185">
        <f>C62+G62</f>
        <v>826000</v>
      </c>
      <c r="L60" s="186"/>
      <c r="M60" s="191">
        <f>D62+E62+F62+H62+I62+J62</f>
        <v>8000</v>
      </c>
      <c r="N60" s="186"/>
      <c r="O60" s="203">
        <f>M60+K60</f>
        <v>834000</v>
      </c>
      <c r="P60" s="204"/>
      <c r="Q60" s="42" t="s">
        <v>6</v>
      </c>
      <c r="R60" s="39">
        <v>211788400</v>
      </c>
      <c r="S60" s="57"/>
      <c r="T60" s="195">
        <v>0.23</v>
      </c>
      <c r="U60" s="198">
        <v>0.86</v>
      </c>
      <c r="V60" s="57"/>
      <c r="W60" s="85" t="s">
        <v>6</v>
      </c>
      <c r="X60" s="44">
        <v>5126.3999999999996</v>
      </c>
      <c r="Y60" s="44">
        <v>6912.9</v>
      </c>
      <c r="Z60" s="44">
        <v>65.3</v>
      </c>
      <c r="AA60" s="44">
        <v>90.4</v>
      </c>
      <c r="AB60" s="44">
        <v>5372.8</v>
      </c>
      <c r="AC60" s="44">
        <v>7236.9</v>
      </c>
      <c r="AD60" s="44">
        <v>117.4</v>
      </c>
      <c r="AE60" s="82">
        <v>17</v>
      </c>
      <c r="AF60" s="7"/>
      <c r="AG60" s="85" t="s">
        <v>29</v>
      </c>
      <c r="AH60" s="15">
        <v>2.3125</v>
      </c>
      <c r="AI60" s="15">
        <v>3.125</v>
      </c>
      <c r="AJ60" s="15">
        <v>3.125</v>
      </c>
      <c r="AK60" s="15">
        <v>8</v>
      </c>
      <c r="AL60" s="16">
        <v>0</v>
      </c>
      <c r="AM60" s="62"/>
      <c r="AN60" s="64" t="s">
        <v>40</v>
      </c>
      <c r="AO60" s="20">
        <v>10</v>
      </c>
      <c r="AP60" s="21">
        <v>7.39</v>
      </c>
      <c r="AQ60" s="7"/>
      <c r="AR60" s="31" t="s">
        <v>37</v>
      </c>
      <c r="AS60" s="52">
        <v>4.1000000000000002E-2</v>
      </c>
      <c r="AT60" s="32" t="s">
        <v>38</v>
      </c>
      <c r="AU60" s="53" t="s">
        <v>75</v>
      </c>
      <c r="AV60" s="1"/>
      <c r="AW60" s="117" t="s">
        <v>45</v>
      </c>
      <c r="AX60" s="112">
        <v>714848000</v>
      </c>
      <c r="AY60" s="112">
        <v>574725700</v>
      </c>
      <c r="AZ60" s="113">
        <v>183352000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01"/>
      <c r="B61" s="68" t="s">
        <v>44</v>
      </c>
      <c r="C61" s="73">
        <f t="shared" ref="C61:J61" si="67">C56</f>
        <v>386559000</v>
      </c>
      <c r="D61" s="74">
        <f t="shared" si="67"/>
        <v>3403290</v>
      </c>
      <c r="E61" s="74">
        <f t="shared" si="67"/>
        <v>8666150</v>
      </c>
      <c r="F61" s="75">
        <f t="shared" si="67"/>
        <v>13832600</v>
      </c>
      <c r="G61" s="73">
        <f t="shared" si="67"/>
        <v>517275000</v>
      </c>
      <c r="H61" s="74">
        <f t="shared" si="67"/>
        <v>4660250</v>
      </c>
      <c r="I61" s="74">
        <f t="shared" si="67"/>
        <v>12703300</v>
      </c>
      <c r="J61" s="75">
        <f t="shared" si="67"/>
        <v>19782300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211005600</v>
      </c>
      <c r="S61" s="57"/>
      <c r="T61" s="196"/>
      <c r="U61" s="199"/>
      <c r="V61" s="57"/>
      <c r="W61" s="87" t="s">
        <v>7</v>
      </c>
      <c r="X61" s="5">
        <f t="shared" ref="X61:AE61" si="68">X56</f>
        <v>5115.3999999999996</v>
      </c>
      <c r="Y61" s="5">
        <f t="shared" si="68"/>
        <v>6912.9</v>
      </c>
      <c r="Z61" s="5">
        <f t="shared" si="68"/>
        <v>65.3</v>
      </c>
      <c r="AA61" s="5">
        <f t="shared" si="68"/>
        <v>90.4</v>
      </c>
      <c r="AB61" s="5">
        <f t="shared" si="68"/>
        <v>5361.7</v>
      </c>
      <c r="AC61" s="5">
        <f t="shared" si="68"/>
        <v>7236.9</v>
      </c>
      <c r="AD61" s="5">
        <f t="shared" si="68"/>
        <v>117.4</v>
      </c>
      <c r="AE61" s="81">
        <f t="shared" si="68"/>
        <v>17</v>
      </c>
      <c r="AF61" s="7"/>
      <c r="AG61" s="87" t="s">
        <v>26</v>
      </c>
      <c r="AH61" s="6">
        <f>(AH60*10.74)</f>
        <v>24.83625</v>
      </c>
      <c r="AI61" s="6">
        <f>(AI60*3.9)</f>
        <v>12.1875</v>
      </c>
      <c r="AJ61" s="6">
        <f>(AJ60*0.21)</f>
        <v>0.65625</v>
      </c>
      <c r="AK61" s="166">
        <f>AK60+AL60</f>
        <v>8</v>
      </c>
      <c r="AL61" s="167"/>
      <c r="AM61" s="10"/>
      <c r="AN61" s="22" t="s">
        <v>41</v>
      </c>
      <c r="AO61" s="23">
        <v>9.1</v>
      </c>
      <c r="AP61" s="24">
        <v>7.7</v>
      </c>
      <c r="AQ61" s="7"/>
      <c r="AR61" s="33" t="s">
        <v>36</v>
      </c>
      <c r="AS61" s="12">
        <v>0.98</v>
      </c>
      <c r="AT61" s="2" t="s">
        <v>39</v>
      </c>
      <c r="AU61" s="36" t="s">
        <v>75</v>
      </c>
      <c r="AV61" s="1"/>
      <c r="AW61" s="118" t="s">
        <v>71</v>
      </c>
      <c r="AX61" s="111">
        <f t="shared" ref="AX61:AZ61" si="69">AX56</f>
        <v>713947000</v>
      </c>
      <c r="AY61" s="111">
        <f t="shared" si="69"/>
        <v>574725700</v>
      </c>
      <c r="AZ61" s="114">
        <f t="shared" si="69"/>
        <v>183352000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02"/>
      <c r="B62" s="66" t="s">
        <v>3</v>
      </c>
      <c r="C62" s="76">
        <f t="shared" ref="C62:J62" si="70">C60-C61</f>
        <v>826000</v>
      </c>
      <c r="D62" s="76">
        <f t="shared" si="70"/>
        <v>0</v>
      </c>
      <c r="E62" s="76">
        <f t="shared" si="70"/>
        <v>0</v>
      </c>
      <c r="F62" s="77">
        <f t="shared" si="70"/>
        <v>8000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782800</v>
      </c>
      <c r="S62" s="58"/>
      <c r="T62" s="197"/>
      <c r="U62" s="200"/>
      <c r="V62" s="58"/>
      <c r="W62" s="45" t="s">
        <v>3</v>
      </c>
      <c r="X62" s="46">
        <f>X60-X61</f>
        <v>11</v>
      </c>
      <c r="Y62" s="46">
        <f t="shared" ref="Y62:AE62" si="71">Y60-Y61</f>
        <v>0</v>
      </c>
      <c r="Z62" s="46">
        <f t="shared" si="71"/>
        <v>0</v>
      </c>
      <c r="AA62" s="46">
        <f t="shared" si="71"/>
        <v>0</v>
      </c>
      <c r="AB62" s="46">
        <f t="shared" si="71"/>
        <v>11.100000000000364</v>
      </c>
      <c r="AC62" s="46">
        <f t="shared" si="71"/>
        <v>0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3.6052876826867806</v>
      </c>
      <c r="AI62" s="86">
        <f>(AI61)/((K60/1000000)*8.34)</f>
        <v>1.7691657811765118</v>
      </c>
      <c r="AJ62" s="86">
        <f>(AJ61)/((K60/1000000)*8.34)</f>
        <v>9.5262772832581402E-2</v>
      </c>
      <c r="AK62" s="168">
        <f>(AK61)/((K60/1000000)*8.34)</f>
        <v>1.1612985640543256</v>
      </c>
      <c r="AL62" s="169"/>
      <c r="AM62" s="10"/>
      <c r="AN62" s="1"/>
      <c r="AO62" s="1"/>
      <c r="AP62" s="1"/>
      <c r="AQ62" s="7"/>
      <c r="AR62" s="89" t="s">
        <v>55</v>
      </c>
      <c r="AS62" s="79">
        <v>2.25</v>
      </c>
      <c r="AT62" s="90" t="s">
        <v>54</v>
      </c>
      <c r="AU62" s="35">
        <v>0.03</v>
      </c>
      <c r="AV62" s="1"/>
      <c r="AW62" s="110" t="s">
        <v>3</v>
      </c>
      <c r="AX62" s="115">
        <f>AX60-AX61</f>
        <v>901000</v>
      </c>
      <c r="AY62" s="115">
        <f>AY60-AY61</f>
        <v>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82">
        <v>16</v>
      </c>
      <c r="B64" s="67" t="s">
        <v>45</v>
      </c>
      <c r="C64" s="72">
        <v>388285000</v>
      </c>
      <c r="D64" s="37">
        <v>3412290</v>
      </c>
      <c r="E64" s="37">
        <v>8699170</v>
      </c>
      <c r="F64" s="39">
        <v>13869600</v>
      </c>
      <c r="G64" s="72">
        <v>517275000</v>
      </c>
      <c r="H64" s="37">
        <v>4660250</v>
      </c>
      <c r="I64" s="37">
        <v>12703300</v>
      </c>
      <c r="J64" s="39">
        <v>19782300</v>
      </c>
      <c r="K64" s="185">
        <f>C66+G66</f>
        <v>900000</v>
      </c>
      <c r="L64" s="186"/>
      <c r="M64" s="191">
        <f>D66+E66+F66+H66+I66+J66</f>
        <v>71020</v>
      </c>
      <c r="N64" s="186"/>
      <c r="O64" s="203">
        <f>M64+K64</f>
        <v>971020</v>
      </c>
      <c r="P64" s="204"/>
      <c r="Q64" s="42" t="s">
        <v>6</v>
      </c>
      <c r="R64" s="39">
        <v>212582000</v>
      </c>
      <c r="S64" s="57"/>
      <c r="T64" s="195">
        <v>0.02</v>
      </c>
      <c r="U64" s="198">
        <v>0.85</v>
      </c>
      <c r="V64" s="57"/>
      <c r="W64" s="85" t="s">
        <v>6</v>
      </c>
      <c r="X64" s="44">
        <v>5138.5</v>
      </c>
      <c r="Y64" s="44">
        <v>6912.9</v>
      </c>
      <c r="Z64" s="44">
        <v>65.3</v>
      </c>
      <c r="AA64" s="44">
        <v>90.5</v>
      </c>
      <c r="AB64" s="44">
        <v>5385.3</v>
      </c>
      <c r="AC64" s="44">
        <v>7236.9</v>
      </c>
      <c r="AD64" s="44">
        <v>117.5</v>
      </c>
      <c r="AE64" s="82">
        <v>17.100000000000001</v>
      </c>
      <c r="AF64" s="7"/>
      <c r="AG64" s="85" t="s">
        <v>29</v>
      </c>
      <c r="AH64" s="15">
        <v>2</v>
      </c>
      <c r="AI64" s="15">
        <v>3.125</v>
      </c>
      <c r="AJ64" s="15">
        <v>3.75</v>
      </c>
      <c r="AK64" s="15">
        <v>9</v>
      </c>
      <c r="AL64" s="16">
        <v>0</v>
      </c>
      <c r="AM64" s="62"/>
      <c r="AN64" s="64" t="s">
        <v>40</v>
      </c>
      <c r="AO64" s="20">
        <v>9.9</v>
      </c>
      <c r="AP64" s="21">
        <v>7.33</v>
      </c>
      <c r="AQ64" s="7"/>
      <c r="AR64" s="31" t="s">
        <v>37</v>
      </c>
      <c r="AS64" s="52">
        <v>4.2999999999999997E-2</v>
      </c>
      <c r="AT64" s="32" t="s">
        <v>38</v>
      </c>
      <c r="AU64" s="53" t="s">
        <v>75</v>
      </c>
      <c r="AV64" s="1"/>
      <c r="AW64" s="117" t="s">
        <v>45</v>
      </c>
      <c r="AX64" s="112">
        <v>715865000</v>
      </c>
      <c r="AY64" s="112">
        <v>574725700</v>
      </c>
      <c r="AZ64" s="113">
        <v>183388000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01"/>
      <c r="B65" s="68" t="s">
        <v>44</v>
      </c>
      <c r="C65" s="73">
        <f t="shared" ref="C65:J65" si="72">C60</f>
        <v>387385000</v>
      </c>
      <c r="D65" s="74">
        <f t="shared" si="72"/>
        <v>3403290</v>
      </c>
      <c r="E65" s="74">
        <f t="shared" si="72"/>
        <v>8666150</v>
      </c>
      <c r="F65" s="75">
        <f t="shared" si="72"/>
        <v>13840600</v>
      </c>
      <c r="G65" s="73">
        <f t="shared" si="72"/>
        <v>517275000</v>
      </c>
      <c r="H65" s="74">
        <f t="shared" si="72"/>
        <v>4660250</v>
      </c>
      <c r="I65" s="74">
        <f t="shared" si="72"/>
        <v>12703300</v>
      </c>
      <c r="J65" s="75">
        <f t="shared" si="72"/>
        <v>19782300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211788400</v>
      </c>
      <c r="S65" s="57"/>
      <c r="T65" s="196"/>
      <c r="U65" s="199"/>
      <c r="V65" s="57"/>
      <c r="W65" s="87" t="s">
        <v>7</v>
      </c>
      <c r="X65" s="5">
        <f t="shared" ref="X65:AE65" si="73">X60</f>
        <v>5126.3999999999996</v>
      </c>
      <c r="Y65" s="5">
        <f t="shared" si="73"/>
        <v>6912.9</v>
      </c>
      <c r="Z65" s="5">
        <f t="shared" si="73"/>
        <v>65.3</v>
      </c>
      <c r="AA65" s="5">
        <f t="shared" si="73"/>
        <v>90.4</v>
      </c>
      <c r="AB65" s="5">
        <f t="shared" si="73"/>
        <v>5372.8</v>
      </c>
      <c r="AC65" s="5">
        <f t="shared" si="73"/>
        <v>7236.9</v>
      </c>
      <c r="AD65" s="5">
        <f t="shared" si="73"/>
        <v>117.4</v>
      </c>
      <c r="AE65" s="81">
        <f t="shared" si="73"/>
        <v>17</v>
      </c>
      <c r="AF65" s="7"/>
      <c r="AG65" s="87" t="s">
        <v>26</v>
      </c>
      <c r="AH65" s="6">
        <f>(AH64*10.74)</f>
        <v>21.48</v>
      </c>
      <c r="AI65" s="6">
        <f>(AI64*3.9)</f>
        <v>12.1875</v>
      </c>
      <c r="AJ65" s="6">
        <f>(AJ64*0.21)</f>
        <v>0.78749999999999998</v>
      </c>
      <c r="AK65" s="166">
        <f>AK64+AL64</f>
        <v>9</v>
      </c>
      <c r="AL65" s="167"/>
      <c r="AM65" s="10"/>
      <c r="AN65" s="22" t="s">
        <v>41</v>
      </c>
      <c r="AO65" s="23">
        <v>9.4</v>
      </c>
      <c r="AP65" s="24">
        <v>7.68</v>
      </c>
      <c r="AQ65" s="7"/>
      <c r="AR65" s="33" t="s">
        <v>36</v>
      </c>
      <c r="AS65" s="12">
        <v>0.96</v>
      </c>
      <c r="AT65" s="2" t="s">
        <v>39</v>
      </c>
      <c r="AU65" s="36" t="s">
        <v>75</v>
      </c>
      <c r="AV65" s="1"/>
      <c r="AW65" s="118" t="s">
        <v>71</v>
      </c>
      <c r="AX65" s="111">
        <f t="shared" ref="AX65:AZ65" si="74">AX60</f>
        <v>714848000</v>
      </c>
      <c r="AY65" s="111">
        <f t="shared" si="74"/>
        <v>574725700</v>
      </c>
      <c r="AZ65" s="114">
        <f t="shared" si="74"/>
        <v>183352000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02"/>
      <c r="B66" s="66" t="s">
        <v>3</v>
      </c>
      <c r="C66" s="76">
        <f t="shared" ref="C66:J66" si="75">C64-C65</f>
        <v>900000</v>
      </c>
      <c r="D66" s="76">
        <f t="shared" si="75"/>
        <v>9000</v>
      </c>
      <c r="E66" s="76">
        <f t="shared" si="75"/>
        <v>33020</v>
      </c>
      <c r="F66" s="77">
        <f t="shared" si="75"/>
        <v>29000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793600</v>
      </c>
      <c r="S66" s="58"/>
      <c r="T66" s="197"/>
      <c r="U66" s="200"/>
      <c r="V66" s="58"/>
      <c r="W66" s="45" t="s">
        <v>3</v>
      </c>
      <c r="X66" s="46">
        <f>X64-X65</f>
        <v>12.100000000000364</v>
      </c>
      <c r="Y66" s="46">
        <f t="shared" ref="Y66:AE66" si="76">Y64-Y65</f>
        <v>0</v>
      </c>
      <c r="Z66" s="46">
        <f t="shared" si="76"/>
        <v>0</v>
      </c>
      <c r="AA66" s="46">
        <f t="shared" si="76"/>
        <v>9.9999999999994316E-2</v>
      </c>
      <c r="AB66" s="46">
        <f t="shared" si="76"/>
        <v>12.5</v>
      </c>
      <c r="AC66" s="46">
        <f t="shared" si="76"/>
        <v>0</v>
      </c>
      <c r="AD66" s="46">
        <f t="shared" si="76"/>
        <v>9.9999999999994316E-2</v>
      </c>
      <c r="AE66" s="83">
        <f t="shared" si="76"/>
        <v>0.10000000000000142</v>
      </c>
      <c r="AF66" s="7"/>
      <c r="AG66" s="88" t="s">
        <v>28</v>
      </c>
      <c r="AH66" s="86">
        <f>(AH65)/((K64/1000000)*8.34)</f>
        <v>2.861710631494804</v>
      </c>
      <c r="AI66" s="86">
        <f>(AI65)/((K64/1000000)*8.34)</f>
        <v>1.623701039168665</v>
      </c>
      <c r="AJ66" s="86">
        <f>(AJ65)/((K64/1000000)*8.34)</f>
        <v>0.10491606714628297</v>
      </c>
      <c r="AK66" s="168">
        <f>(AK65)/((K64/1000000)*8.34)</f>
        <v>1.199040767386091</v>
      </c>
      <c r="AL66" s="169"/>
      <c r="AM66" s="10"/>
      <c r="AN66" s="1"/>
      <c r="AO66" s="1"/>
      <c r="AP66" s="1"/>
      <c r="AQ66" s="7"/>
      <c r="AR66" s="89" t="s">
        <v>55</v>
      </c>
      <c r="AS66" s="79">
        <v>4.62</v>
      </c>
      <c r="AT66" s="90" t="s">
        <v>54</v>
      </c>
      <c r="AU66" s="35">
        <v>3.1E-2</v>
      </c>
      <c r="AV66" s="1"/>
      <c r="AW66" s="110" t="s">
        <v>3</v>
      </c>
      <c r="AX66" s="115">
        <f>AX64-AX65</f>
        <v>1017000</v>
      </c>
      <c r="AY66" s="115">
        <f>AY64-AY65</f>
        <v>0</v>
      </c>
      <c r="AZ66" s="116">
        <f>AZ64-AZ65</f>
        <v>36000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82">
        <v>17</v>
      </c>
      <c r="B68" s="67" t="s">
        <v>45</v>
      </c>
      <c r="C68" s="72">
        <v>389147000</v>
      </c>
      <c r="D68" s="37">
        <v>3412290</v>
      </c>
      <c r="E68" s="37">
        <v>8731180</v>
      </c>
      <c r="F68" s="39">
        <v>13906600</v>
      </c>
      <c r="G68" s="72">
        <v>517275000</v>
      </c>
      <c r="H68" s="37">
        <v>4660250</v>
      </c>
      <c r="I68" s="37">
        <v>12703300</v>
      </c>
      <c r="J68" s="39">
        <v>19782300</v>
      </c>
      <c r="K68" s="185">
        <f>C70+G70</f>
        <v>862000</v>
      </c>
      <c r="L68" s="186"/>
      <c r="M68" s="191">
        <f>D70+E70+F70+H70+I70+J70</f>
        <v>69010</v>
      </c>
      <c r="N68" s="186"/>
      <c r="O68" s="203">
        <f>M68+K68</f>
        <v>931010</v>
      </c>
      <c r="P68" s="204"/>
      <c r="Q68" s="42" t="s">
        <v>6</v>
      </c>
      <c r="R68" s="39">
        <v>213482900</v>
      </c>
      <c r="S68" s="57"/>
      <c r="T68" s="195">
        <v>0</v>
      </c>
      <c r="U68" s="198">
        <v>0.87</v>
      </c>
      <c r="V68" s="57"/>
      <c r="W68" s="85" t="s">
        <v>6</v>
      </c>
      <c r="X68" s="44">
        <v>5149.8999999999996</v>
      </c>
      <c r="Y68" s="44">
        <v>6912.9</v>
      </c>
      <c r="Z68" s="44">
        <v>65.3</v>
      </c>
      <c r="AA68" s="44">
        <v>90.5</v>
      </c>
      <c r="AB68" s="44">
        <v>5397.2</v>
      </c>
      <c r="AC68" s="44">
        <v>7236.9</v>
      </c>
      <c r="AD68" s="44">
        <v>117.7</v>
      </c>
      <c r="AE68" s="82">
        <v>17.100000000000001</v>
      </c>
      <c r="AF68" s="7"/>
      <c r="AG68" s="85" t="s">
        <v>29</v>
      </c>
      <c r="AH68" s="15">
        <v>1.5</v>
      </c>
      <c r="AI68" s="15">
        <v>3.375</v>
      </c>
      <c r="AJ68" s="15">
        <v>3.125</v>
      </c>
      <c r="AK68" s="15">
        <v>8</v>
      </c>
      <c r="AL68" s="16">
        <v>0</v>
      </c>
      <c r="AM68" s="62"/>
      <c r="AN68" s="64" t="s">
        <v>40</v>
      </c>
      <c r="AO68" s="20">
        <v>10.199999999999999</v>
      </c>
      <c r="AP68" s="21">
        <v>7.33</v>
      </c>
      <c r="AQ68" s="7"/>
      <c r="AR68" s="31" t="s">
        <v>37</v>
      </c>
      <c r="AS68" s="52">
        <v>3.7999999999999999E-2</v>
      </c>
      <c r="AT68" s="32" t="s">
        <v>38</v>
      </c>
      <c r="AU68" s="53" t="s">
        <v>75</v>
      </c>
      <c r="AV68" s="1"/>
      <c r="AW68" s="117" t="s">
        <v>45</v>
      </c>
      <c r="AX68" s="112">
        <v>716837000</v>
      </c>
      <c r="AY68" s="112">
        <v>574725700</v>
      </c>
      <c r="AZ68" s="113">
        <v>183424000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01"/>
      <c r="B69" s="68" t="s">
        <v>44</v>
      </c>
      <c r="C69" s="73">
        <f t="shared" ref="C69:J69" si="77">C64</f>
        <v>388285000</v>
      </c>
      <c r="D69" s="73">
        <f t="shared" si="77"/>
        <v>3412290</v>
      </c>
      <c r="E69" s="73">
        <f t="shared" si="77"/>
        <v>8699170</v>
      </c>
      <c r="F69" s="73">
        <f t="shared" si="77"/>
        <v>13869600</v>
      </c>
      <c r="G69" s="73">
        <f t="shared" si="77"/>
        <v>517275000</v>
      </c>
      <c r="H69" s="73">
        <f t="shared" si="77"/>
        <v>4660250</v>
      </c>
      <c r="I69" s="73">
        <f t="shared" si="77"/>
        <v>12703300</v>
      </c>
      <c r="J69" s="73">
        <f t="shared" si="77"/>
        <v>19782300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212582000</v>
      </c>
      <c r="S69" s="57"/>
      <c r="T69" s="196"/>
      <c r="U69" s="199"/>
      <c r="V69" s="57"/>
      <c r="W69" s="87" t="s">
        <v>7</v>
      </c>
      <c r="X69" s="5">
        <f>X64</f>
        <v>5138.5</v>
      </c>
      <c r="Y69" s="5">
        <f t="shared" ref="Y69:AE69" si="78">Y64</f>
        <v>6912.9</v>
      </c>
      <c r="Z69" s="5">
        <f t="shared" si="78"/>
        <v>65.3</v>
      </c>
      <c r="AA69" s="5">
        <f t="shared" si="78"/>
        <v>90.5</v>
      </c>
      <c r="AB69" s="5">
        <f t="shared" si="78"/>
        <v>5385.3</v>
      </c>
      <c r="AC69" s="5">
        <f t="shared" si="78"/>
        <v>7236.9</v>
      </c>
      <c r="AD69" s="5">
        <f t="shared" si="78"/>
        <v>117.5</v>
      </c>
      <c r="AE69" s="5">
        <f t="shared" si="78"/>
        <v>17.100000000000001</v>
      </c>
      <c r="AF69" s="7"/>
      <c r="AG69" s="87" t="s">
        <v>26</v>
      </c>
      <c r="AH69" s="6">
        <f>(AH68*10.74)</f>
        <v>16.11</v>
      </c>
      <c r="AI69" s="6">
        <f>(AI68*3.9)</f>
        <v>13.1625</v>
      </c>
      <c r="AJ69" s="6">
        <f>(AJ68*0.21)</f>
        <v>0.65625</v>
      </c>
      <c r="AK69" s="166">
        <f>AK68+AL68</f>
        <v>8</v>
      </c>
      <c r="AL69" s="167"/>
      <c r="AM69" s="10"/>
      <c r="AN69" s="22" t="s">
        <v>41</v>
      </c>
      <c r="AO69" s="23">
        <v>10.1</v>
      </c>
      <c r="AP69" s="24">
        <v>7.59</v>
      </c>
      <c r="AQ69" s="7"/>
      <c r="AR69" s="33" t="s">
        <v>36</v>
      </c>
      <c r="AS69" s="12">
        <v>0.93600000000000005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715865000</v>
      </c>
      <c r="AY69" s="111">
        <f t="shared" si="79"/>
        <v>574725700</v>
      </c>
      <c r="AZ69" s="114">
        <f t="shared" si="79"/>
        <v>183388000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02"/>
      <c r="B70" s="66" t="s">
        <v>3</v>
      </c>
      <c r="C70" s="76">
        <f t="shared" ref="C70:J70" si="80">C68-C69</f>
        <v>862000</v>
      </c>
      <c r="D70" s="76">
        <f t="shared" si="80"/>
        <v>0</v>
      </c>
      <c r="E70" s="76">
        <f t="shared" si="80"/>
        <v>32010</v>
      </c>
      <c r="F70" s="77">
        <f t="shared" si="80"/>
        <v>37000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900900</v>
      </c>
      <c r="S70" s="58"/>
      <c r="T70" s="197"/>
      <c r="U70" s="200"/>
      <c r="V70" s="58"/>
      <c r="W70" s="45" t="s">
        <v>3</v>
      </c>
      <c r="X70" s="46">
        <f>X68-X69</f>
        <v>11.399999999999636</v>
      </c>
      <c r="Y70" s="46">
        <f t="shared" ref="Y70:AE70" si="81">Y68-Y69</f>
        <v>0</v>
      </c>
      <c r="Z70" s="46">
        <f t="shared" si="81"/>
        <v>0</v>
      </c>
      <c r="AA70" s="46">
        <f t="shared" si="81"/>
        <v>0</v>
      </c>
      <c r="AB70" s="46">
        <f t="shared" si="81"/>
        <v>11.899999999999636</v>
      </c>
      <c r="AC70" s="46">
        <f t="shared" si="81"/>
        <v>0</v>
      </c>
      <c r="AD70" s="46">
        <f t="shared" si="81"/>
        <v>0.20000000000000284</v>
      </c>
      <c r="AE70" s="83">
        <f t="shared" si="81"/>
        <v>0</v>
      </c>
      <c r="AF70" s="7"/>
      <c r="AG70" s="88" t="s">
        <v>28</v>
      </c>
      <c r="AH70" s="86">
        <f>(AH69)/((K68/1000000)*8.34)</f>
        <v>2.2408986963561404</v>
      </c>
      <c r="AI70" s="86">
        <f>(AI69)/((K68/1000000)*8.34)</f>
        <v>1.8309018678328799</v>
      </c>
      <c r="AJ70" s="86">
        <f>(AJ69)/((K68/1000000)*8.34)</f>
        <v>9.1284281159758965E-2</v>
      </c>
      <c r="AK70" s="168">
        <f>(AK69)/((K68/1000000)*8.34)</f>
        <v>1.112798856042776</v>
      </c>
      <c r="AL70" s="169"/>
      <c r="AM70" s="10"/>
      <c r="AN70" s="1"/>
      <c r="AO70" s="1"/>
      <c r="AP70" s="1"/>
      <c r="AQ70" s="7"/>
      <c r="AR70" s="89" t="s">
        <v>55</v>
      </c>
      <c r="AS70" s="79">
        <v>2.93</v>
      </c>
      <c r="AT70" s="90" t="s">
        <v>54</v>
      </c>
      <c r="AU70" s="35">
        <v>3.1E-2</v>
      </c>
      <c r="AV70" s="1"/>
      <c r="AW70" s="110" t="s">
        <v>3</v>
      </c>
      <c r="AX70" s="115">
        <f>AX68-AX69</f>
        <v>972000</v>
      </c>
      <c r="AY70" s="115">
        <f>AY68-AY69</f>
        <v>0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82">
        <v>18</v>
      </c>
      <c r="B72" s="67" t="s">
        <v>45</v>
      </c>
      <c r="C72" s="72">
        <v>389851000</v>
      </c>
      <c r="D72" s="37">
        <v>3421290</v>
      </c>
      <c r="E72" s="37">
        <v>8731180</v>
      </c>
      <c r="F72" s="39">
        <v>13921600</v>
      </c>
      <c r="G72" s="72">
        <v>517275000</v>
      </c>
      <c r="H72" s="37">
        <v>4660250</v>
      </c>
      <c r="I72" s="37">
        <v>12703300</v>
      </c>
      <c r="J72" s="39">
        <v>19782300</v>
      </c>
      <c r="K72" s="185">
        <f>C74+G74</f>
        <v>704000</v>
      </c>
      <c r="L72" s="186"/>
      <c r="M72" s="191">
        <f>D74+E74+F74+H74+I74+J74</f>
        <v>24000</v>
      </c>
      <c r="N72" s="186"/>
      <c r="O72" s="203">
        <f>M72+K72</f>
        <v>728000</v>
      </c>
      <c r="P72" s="204"/>
      <c r="Q72" s="42" t="s">
        <v>6</v>
      </c>
      <c r="R72" s="39">
        <v>214303100</v>
      </c>
      <c r="S72" s="57"/>
      <c r="T72" s="195">
        <v>0.3</v>
      </c>
      <c r="U72" s="198">
        <v>0.88</v>
      </c>
      <c r="V72" s="57"/>
      <c r="W72" s="85" t="s">
        <v>6</v>
      </c>
      <c r="X72" s="44">
        <v>5159.2</v>
      </c>
      <c r="Y72" s="44">
        <v>6912.9</v>
      </c>
      <c r="Z72" s="44">
        <v>65.3</v>
      </c>
      <c r="AA72" s="44">
        <v>90.6</v>
      </c>
      <c r="AB72" s="44">
        <v>5406.9</v>
      </c>
      <c r="AC72" s="44">
        <v>7236.9</v>
      </c>
      <c r="AD72" s="44">
        <v>117.7</v>
      </c>
      <c r="AE72" s="82">
        <v>17.100000000000001</v>
      </c>
      <c r="AF72" s="7"/>
      <c r="AG72" s="85" t="s">
        <v>29</v>
      </c>
      <c r="AH72" s="15">
        <v>1.375</v>
      </c>
      <c r="AI72" s="15">
        <v>2.5</v>
      </c>
      <c r="AJ72" s="15">
        <v>2.5</v>
      </c>
      <c r="AK72" s="15">
        <v>7</v>
      </c>
      <c r="AL72" s="16">
        <v>0</v>
      </c>
      <c r="AM72" s="62"/>
      <c r="AN72" s="64" t="s">
        <v>40</v>
      </c>
      <c r="AO72" s="20">
        <v>10.3</v>
      </c>
      <c r="AP72" s="21">
        <v>7.36</v>
      </c>
      <c r="AQ72" s="7"/>
      <c r="AR72" s="31" t="s">
        <v>37</v>
      </c>
      <c r="AS72" s="52">
        <v>3.9E-2</v>
      </c>
      <c r="AT72" s="32" t="s">
        <v>38</v>
      </c>
      <c r="AU72" s="53" t="s">
        <v>75</v>
      </c>
      <c r="AV72" s="1"/>
      <c r="AW72" s="117" t="s">
        <v>45</v>
      </c>
      <c r="AX72" s="112">
        <v>717626000</v>
      </c>
      <c r="AY72" s="112">
        <v>574725700</v>
      </c>
      <c r="AZ72" s="113">
        <v>183424000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01"/>
      <c r="B73" s="68" t="s">
        <v>44</v>
      </c>
      <c r="C73" s="73">
        <f t="shared" ref="C73:J73" si="82">C68</f>
        <v>389147000</v>
      </c>
      <c r="D73" s="74">
        <f t="shared" si="82"/>
        <v>3412290</v>
      </c>
      <c r="E73" s="74">
        <f t="shared" si="82"/>
        <v>8731180</v>
      </c>
      <c r="F73" s="75">
        <f t="shared" si="82"/>
        <v>13906600</v>
      </c>
      <c r="G73" s="73">
        <f t="shared" si="82"/>
        <v>517275000</v>
      </c>
      <c r="H73" s="74">
        <f t="shared" si="82"/>
        <v>4660250</v>
      </c>
      <c r="I73" s="74">
        <f t="shared" si="82"/>
        <v>12703300</v>
      </c>
      <c r="J73" s="75">
        <f t="shared" si="82"/>
        <v>19782300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213482900</v>
      </c>
      <c r="S73" s="57"/>
      <c r="T73" s="196"/>
      <c r="U73" s="199"/>
      <c r="V73" s="57"/>
      <c r="W73" s="87" t="s">
        <v>7</v>
      </c>
      <c r="X73" s="5">
        <f t="shared" ref="X73:AE73" si="83">X68</f>
        <v>5149.8999999999996</v>
      </c>
      <c r="Y73" s="5">
        <f t="shared" si="83"/>
        <v>6912.9</v>
      </c>
      <c r="Z73" s="5">
        <f t="shared" si="83"/>
        <v>65.3</v>
      </c>
      <c r="AA73" s="5">
        <f t="shared" si="83"/>
        <v>90.5</v>
      </c>
      <c r="AB73" s="5">
        <f t="shared" si="83"/>
        <v>5397.2</v>
      </c>
      <c r="AC73" s="5">
        <f t="shared" si="83"/>
        <v>7236.9</v>
      </c>
      <c r="AD73" s="5">
        <f t="shared" si="83"/>
        <v>117.7</v>
      </c>
      <c r="AE73" s="81">
        <f t="shared" si="83"/>
        <v>17.100000000000001</v>
      </c>
      <c r="AF73" s="7"/>
      <c r="AG73" s="87" t="s">
        <v>26</v>
      </c>
      <c r="AH73" s="6">
        <f>(AH72*10.74)</f>
        <v>14.7675</v>
      </c>
      <c r="AI73" s="6">
        <f>(AI72*3.9)</f>
        <v>9.75</v>
      </c>
      <c r="AJ73" s="6">
        <f>(AJ72*0.21)</f>
        <v>0.52500000000000002</v>
      </c>
      <c r="AK73" s="166">
        <f>AK72+AL72</f>
        <v>7</v>
      </c>
      <c r="AL73" s="167"/>
      <c r="AM73" s="10"/>
      <c r="AN73" s="22" t="s">
        <v>41</v>
      </c>
      <c r="AO73" s="23">
        <v>9.6999999999999993</v>
      </c>
      <c r="AP73" s="24">
        <v>7.65</v>
      </c>
      <c r="AQ73" s="7"/>
      <c r="AR73" s="33" t="s">
        <v>36</v>
      </c>
      <c r="AS73" s="12">
        <v>0.54600000000000004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716837000</v>
      </c>
      <c r="AY73" s="111">
        <f t="shared" si="84"/>
        <v>574725700</v>
      </c>
      <c r="AZ73" s="114">
        <f t="shared" si="84"/>
        <v>183424000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02"/>
      <c r="B74" s="66" t="s">
        <v>3</v>
      </c>
      <c r="C74" s="76">
        <f t="shared" ref="C74:J74" si="85">C72-C73</f>
        <v>704000</v>
      </c>
      <c r="D74" s="76">
        <f t="shared" si="85"/>
        <v>9000</v>
      </c>
      <c r="E74" s="76">
        <f t="shared" si="85"/>
        <v>0</v>
      </c>
      <c r="F74" s="77">
        <f t="shared" si="85"/>
        <v>15000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820200</v>
      </c>
      <c r="S74" s="58"/>
      <c r="T74" s="197"/>
      <c r="U74" s="200"/>
      <c r="V74" s="58"/>
      <c r="W74" s="45" t="s">
        <v>3</v>
      </c>
      <c r="X74" s="46">
        <f>X72-X73</f>
        <v>9.3000000000001819</v>
      </c>
      <c r="Y74" s="46">
        <f t="shared" ref="Y74:AE74" si="86">Y72-Y73</f>
        <v>0</v>
      </c>
      <c r="Z74" s="46">
        <f t="shared" si="86"/>
        <v>0</v>
      </c>
      <c r="AA74" s="46">
        <f t="shared" si="86"/>
        <v>9.9999999999994316E-2</v>
      </c>
      <c r="AB74" s="46">
        <f t="shared" si="86"/>
        <v>9.6999999999998181</v>
      </c>
      <c r="AC74" s="46">
        <f t="shared" si="86"/>
        <v>0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>
        <f>(AH73)/((K72/1000000)*8.34)</f>
        <v>2.5151753597122304</v>
      </c>
      <c r="AI74" s="86">
        <f>(AI73)/((K72/1000000)*8.34)</f>
        <v>1.6606033355134078</v>
      </c>
      <c r="AJ74" s="86">
        <f>(AJ73)/((K72/1000000)*8.34)</f>
        <v>8.9417102681491181E-2</v>
      </c>
      <c r="AK74" s="168">
        <f>(AK73)/((K72/1000000)*8.34)</f>
        <v>1.1922280357532158</v>
      </c>
      <c r="AL74" s="169"/>
      <c r="AM74" s="10"/>
      <c r="AN74" s="1"/>
      <c r="AO74" s="1"/>
      <c r="AP74" s="1"/>
      <c r="AQ74" s="7"/>
      <c r="AR74" s="89" t="s">
        <v>55</v>
      </c>
      <c r="AS74" s="79">
        <v>2.56</v>
      </c>
      <c r="AT74" s="90" t="s">
        <v>54</v>
      </c>
      <c r="AU74" s="35">
        <v>0.03</v>
      </c>
      <c r="AV74" s="1"/>
      <c r="AW74" s="110" t="s">
        <v>3</v>
      </c>
      <c r="AX74" s="115">
        <f>AX72-AX73</f>
        <v>789000</v>
      </c>
      <c r="AY74" s="115">
        <f>AY72-AY73</f>
        <v>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82">
        <v>19</v>
      </c>
      <c r="B76" s="67" t="s">
        <v>45</v>
      </c>
      <c r="C76" s="72">
        <v>390675000</v>
      </c>
      <c r="D76" s="37">
        <v>3421290</v>
      </c>
      <c r="E76" s="37">
        <v>8764190</v>
      </c>
      <c r="F76" s="39">
        <v>13950600</v>
      </c>
      <c r="G76" s="72">
        <v>517275000</v>
      </c>
      <c r="H76" s="37">
        <v>4660250</v>
      </c>
      <c r="I76" s="37">
        <v>12703300</v>
      </c>
      <c r="J76" s="39">
        <v>19782300</v>
      </c>
      <c r="K76" s="185">
        <f>C78+G78</f>
        <v>824000</v>
      </c>
      <c r="L76" s="186"/>
      <c r="M76" s="191">
        <f>D78+E78+F78+H78+I78+J78</f>
        <v>62010</v>
      </c>
      <c r="N76" s="186"/>
      <c r="O76" s="203">
        <f>M76+K76</f>
        <v>886010</v>
      </c>
      <c r="P76" s="204"/>
      <c r="Q76" s="42" t="s">
        <v>6</v>
      </c>
      <c r="R76" s="39">
        <v>215142400</v>
      </c>
      <c r="S76" s="57"/>
      <c r="T76" s="195">
        <v>0</v>
      </c>
      <c r="U76" s="198">
        <v>0.87</v>
      </c>
      <c r="V76" s="57"/>
      <c r="W76" s="85" t="s">
        <v>6</v>
      </c>
      <c r="X76" s="44">
        <v>5170.2</v>
      </c>
      <c r="Y76" s="44">
        <v>6912.9</v>
      </c>
      <c r="Z76" s="44">
        <v>65.3</v>
      </c>
      <c r="AA76" s="44">
        <v>90.6</v>
      </c>
      <c r="AB76" s="44">
        <v>5418.3</v>
      </c>
      <c r="AC76" s="44">
        <v>7236.9</v>
      </c>
      <c r="AD76" s="44">
        <v>117.9</v>
      </c>
      <c r="AE76" s="82">
        <v>17.2</v>
      </c>
      <c r="AF76" s="7"/>
      <c r="AG76" s="85" t="s">
        <v>29</v>
      </c>
      <c r="AH76" s="15">
        <v>1.5</v>
      </c>
      <c r="AI76" s="15">
        <v>2.9375</v>
      </c>
      <c r="AJ76" s="15">
        <v>3.25</v>
      </c>
      <c r="AK76" s="15">
        <v>9</v>
      </c>
      <c r="AL76" s="16">
        <v>0</v>
      </c>
      <c r="AM76" s="62"/>
      <c r="AN76" s="64" t="s">
        <v>40</v>
      </c>
      <c r="AO76" s="20">
        <v>9.1999999999999993</v>
      </c>
      <c r="AP76" s="21">
        <v>7.33</v>
      </c>
      <c r="AQ76" s="7"/>
      <c r="AR76" s="31" t="s">
        <v>37</v>
      </c>
      <c r="AS76" s="52">
        <v>3.6999999999999998E-2</v>
      </c>
      <c r="AT76" s="32" t="s">
        <v>38</v>
      </c>
      <c r="AU76" s="53" t="s">
        <v>75</v>
      </c>
      <c r="AV76" s="1"/>
      <c r="AW76" s="117" t="s">
        <v>45</v>
      </c>
      <c r="AX76" s="112">
        <v>718546000</v>
      </c>
      <c r="AY76" s="112">
        <v>574725700</v>
      </c>
      <c r="AZ76" s="113">
        <v>183460000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01"/>
      <c r="B77" s="68" t="s">
        <v>44</v>
      </c>
      <c r="C77" s="73">
        <f t="shared" ref="C77:J77" si="87">C72</f>
        <v>389851000</v>
      </c>
      <c r="D77" s="74">
        <f t="shared" si="87"/>
        <v>3421290</v>
      </c>
      <c r="E77" s="74">
        <f t="shared" si="87"/>
        <v>8731180</v>
      </c>
      <c r="F77" s="75">
        <f t="shared" si="87"/>
        <v>13921600</v>
      </c>
      <c r="G77" s="73">
        <f t="shared" si="87"/>
        <v>517275000</v>
      </c>
      <c r="H77" s="74">
        <f t="shared" si="87"/>
        <v>4660250</v>
      </c>
      <c r="I77" s="74">
        <f t="shared" si="87"/>
        <v>12703300</v>
      </c>
      <c r="J77" s="75">
        <f t="shared" si="87"/>
        <v>19782300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214303100</v>
      </c>
      <c r="S77" s="57"/>
      <c r="T77" s="196"/>
      <c r="U77" s="199"/>
      <c r="V77" s="57"/>
      <c r="W77" s="87" t="s">
        <v>7</v>
      </c>
      <c r="X77" s="5">
        <f t="shared" ref="X77:AE77" si="88">X72</f>
        <v>5159.2</v>
      </c>
      <c r="Y77" s="5">
        <f t="shared" si="88"/>
        <v>6912.9</v>
      </c>
      <c r="Z77" s="5">
        <f t="shared" si="88"/>
        <v>65.3</v>
      </c>
      <c r="AA77" s="5">
        <f t="shared" si="88"/>
        <v>90.6</v>
      </c>
      <c r="AB77" s="5">
        <f t="shared" si="88"/>
        <v>5406.9</v>
      </c>
      <c r="AC77" s="5">
        <f t="shared" si="88"/>
        <v>7236.9</v>
      </c>
      <c r="AD77" s="5">
        <f t="shared" si="88"/>
        <v>117.7</v>
      </c>
      <c r="AE77" s="81">
        <f t="shared" si="88"/>
        <v>17.100000000000001</v>
      </c>
      <c r="AF77" s="7"/>
      <c r="AG77" s="87" t="s">
        <v>26</v>
      </c>
      <c r="AH77" s="6">
        <f>(AH76*10.74)</f>
        <v>16.11</v>
      </c>
      <c r="AI77" s="6">
        <f>(AI76*3.9)</f>
        <v>11.456249999999999</v>
      </c>
      <c r="AJ77" s="6">
        <f>(AJ76*0.21)</f>
        <v>0.6825</v>
      </c>
      <c r="AK77" s="166">
        <f>AK76+AL76</f>
        <v>9</v>
      </c>
      <c r="AL77" s="167"/>
      <c r="AM77" s="10"/>
      <c r="AN77" s="22" t="s">
        <v>41</v>
      </c>
      <c r="AO77" s="23">
        <v>9.8000000000000007</v>
      </c>
      <c r="AP77" s="24">
        <v>7.57</v>
      </c>
      <c r="AQ77" s="7"/>
      <c r="AR77" s="33" t="s">
        <v>36</v>
      </c>
      <c r="AS77" s="12">
        <v>0.81299999999999994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717626000</v>
      </c>
      <c r="AY77" s="111">
        <f t="shared" si="89"/>
        <v>574725700</v>
      </c>
      <c r="AZ77" s="114">
        <f t="shared" si="89"/>
        <v>183424000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02"/>
      <c r="B78" s="66" t="s">
        <v>3</v>
      </c>
      <c r="C78" s="76">
        <f t="shared" ref="C78:J78" si="90">C76-C77</f>
        <v>824000</v>
      </c>
      <c r="D78" s="76">
        <f t="shared" si="90"/>
        <v>0</v>
      </c>
      <c r="E78" s="76">
        <f t="shared" si="90"/>
        <v>33010</v>
      </c>
      <c r="F78" s="77">
        <f t="shared" si="90"/>
        <v>29000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839300</v>
      </c>
      <c r="S78" s="58"/>
      <c r="T78" s="197"/>
      <c r="U78" s="200"/>
      <c r="V78" s="58"/>
      <c r="W78" s="45" t="s">
        <v>3</v>
      </c>
      <c r="X78" s="46">
        <f>X76-X77</f>
        <v>11</v>
      </c>
      <c r="Y78" s="46">
        <f t="shared" ref="Y78:AE78" si="91">Y76-Y77</f>
        <v>0</v>
      </c>
      <c r="Z78" s="46">
        <f t="shared" si="91"/>
        <v>0</v>
      </c>
      <c r="AA78" s="46">
        <f t="shared" si="91"/>
        <v>0</v>
      </c>
      <c r="AB78" s="46">
        <f t="shared" si="91"/>
        <v>11.400000000000546</v>
      </c>
      <c r="AC78" s="46">
        <f t="shared" si="91"/>
        <v>0</v>
      </c>
      <c r="AD78" s="46">
        <f t="shared" si="91"/>
        <v>0.20000000000000284</v>
      </c>
      <c r="AE78" s="83">
        <f t="shared" si="91"/>
        <v>9.9999999999997868E-2</v>
      </c>
      <c r="AF78" s="7"/>
      <c r="AG78" s="88" t="s">
        <v>28</v>
      </c>
      <c r="AH78" s="86">
        <f>(AH77)/((K76/1000000)*8.34)</f>
        <v>2.3442411119647972</v>
      </c>
      <c r="AI78" s="86">
        <f>(AI77)/((K76/1000000)*8.34)</f>
        <v>1.6670522805056927</v>
      </c>
      <c r="AJ78" s="86">
        <f>(AJ77)/((K76/1000000)*8.34)</f>
        <v>9.9313752881190209E-2</v>
      </c>
      <c r="AK78" s="168">
        <f>(AK77)/((K76/1000000)*8.34)</f>
        <v>1.3096319061255852</v>
      </c>
      <c r="AL78" s="169"/>
      <c r="AM78" s="10"/>
      <c r="AN78" s="1"/>
      <c r="AO78" s="1"/>
      <c r="AP78" s="1"/>
      <c r="AQ78" s="7"/>
      <c r="AR78" s="89" t="s">
        <v>55</v>
      </c>
      <c r="AS78" s="79">
        <v>2.63</v>
      </c>
      <c r="AT78" s="90" t="s">
        <v>54</v>
      </c>
      <c r="AU78" s="35">
        <v>2.8000000000000001E-2</v>
      </c>
      <c r="AV78" s="1"/>
      <c r="AW78" s="110" t="s">
        <v>3</v>
      </c>
      <c r="AX78" s="115">
        <f>AX76-AX77</f>
        <v>920000</v>
      </c>
      <c r="AY78" s="115">
        <f>AY76-AY77</f>
        <v>0</v>
      </c>
      <c r="AZ78" s="116">
        <f>AZ76-AZ77</f>
        <v>36000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82">
        <v>20</v>
      </c>
      <c r="B80" s="67" t="s">
        <v>45</v>
      </c>
      <c r="C80" s="72">
        <v>391629000</v>
      </c>
      <c r="D80" s="37">
        <v>3430290</v>
      </c>
      <c r="E80" s="37">
        <v>8796210</v>
      </c>
      <c r="F80" s="39">
        <v>13980600</v>
      </c>
      <c r="G80" s="72">
        <v>517275000</v>
      </c>
      <c r="H80" s="37">
        <v>4660250</v>
      </c>
      <c r="I80" s="37">
        <v>12703300</v>
      </c>
      <c r="J80" s="39">
        <v>19782300</v>
      </c>
      <c r="K80" s="185">
        <f>C82+G82</f>
        <v>954000</v>
      </c>
      <c r="L80" s="186"/>
      <c r="M80" s="191">
        <f>D82+E82+F82+H82+I82+J82</f>
        <v>71020</v>
      </c>
      <c r="N80" s="186"/>
      <c r="O80" s="203">
        <f>M80+K80</f>
        <v>1025020</v>
      </c>
      <c r="P80" s="204"/>
      <c r="Q80" s="42" t="s">
        <v>6</v>
      </c>
      <c r="R80" s="39">
        <v>216023700</v>
      </c>
      <c r="S80" s="57"/>
      <c r="T80" s="195">
        <v>0.01</v>
      </c>
      <c r="U80" s="198">
        <v>0.83</v>
      </c>
      <c r="V80" s="57"/>
      <c r="W80" s="85" t="s">
        <v>6</v>
      </c>
      <c r="X80" s="44">
        <v>5182.8</v>
      </c>
      <c r="Y80" s="44">
        <v>6912.9</v>
      </c>
      <c r="Z80" s="44">
        <v>65.3</v>
      </c>
      <c r="AA80" s="44">
        <v>90.7</v>
      </c>
      <c r="AB80" s="44">
        <v>5431.4</v>
      </c>
      <c r="AC80" s="44">
        <v>7236.9</v>
      </c>
      <c r="AD80" s="44">
        <v>118</v>
      </c>
      <c r="AE80" s="82">
        <v>17.3</v>
      </c>
      <c r="AF80" s="7"/>
      <c r="AG80" s="85" t="s">
        <v>29</v>
      </c>
      <c r="AH80" s="15">
        <v>1.875</v>
      </c>
      <c r="AI80" s="15">
        <v>4</v>
      </c>
      <c r="AJ80" s="15">
        <v>4.25</v>
      </c>
      <c r="AK80" s="15">
        <v>10</v>
      </c>
      <c r="AL80" s="16">
        <v>0</v>
      </c>
      <c r="AM80" s="62"/>
      <c r="AN80" s="64" t="s">
        <v>40</v>
      </c>
      <c r="AO80" s="20">
        <v>8.4</v>
      </c>
      <c r="AP80" s="21">
        <v>7.25</v>
      </c>
      <c r="AQ80" s="7"/>
      <c r="AR80" s="31" t="s">
        <v>37</v>
      </c>
      <c r="AS80" s="52">
        <v>3.9E-2</v>
      </c>
      <c r="AT80" s="32" t="s">
        <v>38</v>
      </c>
      <c r="AU80" s="53" t="s">
        <v>75</v>
      </c>
      <c r="AV80" s="1"/>
      <c r="AW80" s="117" t="s">
        <v>45</v>
      </c>
      <c r="AX80" s="112">
        <v>719617000</v>
      </c>
      <c r="AY80" s="112">
        <v>574725700</v>
      </c>
      <c r="AZ80" s="113">
        <v>183496000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01"/>
      <c r="B81" s="68" t="s">
        <v>44</v>
      </c>
      <c r="C81" s="73">
        <f t="shared" ref="C81:J81" si="92">C76</f>
        <v>390675000</v>
      </c>
      <c r="D81" s="74">
        <f t="shared" si="92"/>
        <v>3421290</v>
      </c>
      <c r="E81" s="74">
        <f t="shared" si="92"/>
        <v>8764190</v>
      </c>
      <c r="F81" s="75">
        <f t="shared" si="92"/>
        <v>13950600</v>
      </c>
      <c r="G81" s="73">
        <f t="shared" si="92"/>
        <v>517275000</v>
      </c>
      <c r="H81" s="74">
        <f t="shared" si="92"/>
        <v>4660250</v>
      </c>
      <c r="I81" s="74">
        <f t="shared" si="92"/>
        <v>12703300</v>
      </c>
      <c r="J81" s="75">
        <f t="shared" si="92"/>
        <v>19782300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215142400</v>
      </c>
      <c r="S81" s="57"/>
      <c r="T81" s="196"/>
      <c r="U81" s="199"/>
      <c r="V81" s="57"/>
      <c r="W81" s="87" t="s">
        <v>7</v>
      </c>
      <c r="X81" s="5">
        <f t="shared" ref="X81:AE81" si="93">X76</f>
        <v>5170.2</v>
      </c>
      <c r="Y81" s="5">
        <f t="shared" si="93"/>
        <v>6912.9</v>
      </c>
      <c r="Z81" s="5">
        <f t="shared" si="93"/>
        <v>65.3</v>
      </c>
      <c r="AA81" s="5">
        <f t="shared" si="93"/>
        <v>90.6</v>
      </c>
      <c r="AB81" s="5">
        <f t="shared" si="93"/>
        <v>5418.3</v>
      </c>
      <c r="AC81" s="5">
        <f t="shared" si="93"/>
        <v>7236.9</v>
      </c>
      <c r="AD81" s="5">
        <f t="shared" si="93"/>
        <v>117.9</v>
      </c>
      <c r="AE81" s="81">
        <f t="shared" si="93"/>
        <v>17.2</v>
      </c>
      <c r="AF81" s="7"/>
      <c r="AG81" s="87" t="s">
        <v>26</v>
      </c>
      <c r="AH81" s="6">
        <f>(AH80*10.74)</f>
        <v>20.137499999999999</v>
      </c>
      <c r="AI81" s="6">
        <f>(AI80*3.9)</f>
        <v>15.6</v>
      </c>
      <c r="AJ81" s="6">
        <f>(AJ80*0.21)</f>
        <v>0.89249999999999996</v>
      </c>
      <c r="AK81" s="166">
        <f>AK80+AL80</f>
        <v>10</v>
      </c>
      <c r="AL81" s="167"/>
      <c r="AM81" s="10"/>
      <c r="AN81" s="22" t="s">
        <v>41</v>
      </c>
      <c r="AO81" s="23">
        <v>9.1</v>
      </c>
      <c r="AP81" s="24">
        <v>7.54</v>
      </c>
      <c r="AQ81" s="7"/>
      <c r="AR81" s="33" t="s">
        <v>36</v>
      </c>
      <c r="AS81" s="12">
        <v>0.52100000000000002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718546000</v>
      </c>
      <c r="AY81" s="111">
        <f t="shared" si="94"/>
        <v>574725700</v>
      </c>
      <c r="AZ81" s="114">
        <f t="shared" si="94"/>
        <v>183460000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02"/>
      <c r="B82" s="66" t="s">
        <v>3</v>
      </c>
      <c r="C82" s="76">
        <f t="shared" ref="C82:J82" si="95">C80-C81</f>
        <v>954000</v>
      </c>
      <c r="D82" s="76">
        <f t="shared" si="95"/>
        <v>9000</v>
      </c>
      <c r="E82" s="76">
        <f t="shared" si="95"/>
        <v>32020</v>
      </c>
      <c r="F82" s="77">
        <f t="shared" si="95"/>
        <v>30000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881300</v>
      </c>
      <c r="S82" s="58"/>
      <c r="T82" s="197"/>
      <c r="U82" s="200"/>
      <c r="V82" s="58"/>
      <c r="W82" s="45" t="s">
        <v>3</v>
      </c>
      <c r="X82" s="46">
        <f>X80-X81</f>
        <v>12.600000000000364</v>
      </c>
      <c r="Y82" s="46">
        <f t="shared" ref="Y82:AE82" si="96">Y80-Y81</f>
        <v>0</v>
      </c>
      <c r="Z82" s="46">
        <f t="shared" si="96"/>
        <v>0</v>
      </c>
      <c r="AA82" s="46">
        <f t="shared" si="96"/>
        <v>0.10000000000000853</v>
      </c>
      <c r="AB82" s="46">
        <f t="shared" si="96"/>
        <v>13.099999999999454</v>
      </c>
      <c r="AC82" s="46">
        <f t="shared" si="96"/>
        <v>0</v>
      </c>
      <c r="AD82" s="46">
        <f t="shared" si="96"/>
        <v>9.9999999999994316E-2</v>
      </c>
      <c r="AE82" s="83">
        <f t="shared" si="96"/>
        <v>0.10000000000000142</v>
      </c>
      <c r="AF82" s="7"/>
      <c r="AG82" s="88" t="s">
        <v>28</v>
      </c>
      <c r="AH82" s="86">
        <f>(AH81)/((K80/1000000)*8.34)</f>
        <v>2.5309940726663953</v>
      </c>
      <c r="AI82" s="86">
        <f>(AI81)/((K80/1000000)*8.34)</f>
        <v>1.9606955944678222</v>
      </c>
      <c r="AJ82" s="86">
        <f>(AJ81)/((K80/1000000)*8.34)</f>
        <v>0.11217441141426482</v>
      </c>
      <c r="AK82" s="168">
        <f>(AK81)/((K80/1000000)*8.34)</f>
        <v>1.2568561502998861</v>
      </c>
      <c r="AL82" s="169"/>
      <c r="AM82" s="10"/>
      <c r="AN82" s="1"/>
      <c r="AO82" s="1"/>
      <c r="AP82" s="1"/>
      <c r="AQ82" s="7"/>
      <c r="AR82" s="89" t="s">
        <v>55</v>
      </c>
      <c r="AS82" s="79">
        <v>2.2400000000000002</v>
      </c>
      <c r="AT82" s="90" t="s">
        <v>54</v>
      </c>
      <c r="AU82" s="35">
        <v>0.03</v>
      </c>
      <c r="AV82" s="1"/>
      <c r="AW82" s="110" t="s">
        <v>3</v>
      </c>
      <c r="AX82" s="115">
        <f>AX80-AX81</f>
        <v>1071000</v>
      </c>
      <c r="AY82" s="115">
        <f>AY80-AY81</f>
        <v>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82">
        <v>21</v>
      </c>
      <c r="B84" s="67" t="s">
        <v>45</v>
      </c>
      <c r="C84" s="72">
        <v>392437000</v>
      </c>
      <c r="D84" s="37">
        <v>3439290</v>
      </c>
      <c r="E84" s="37">
        <v>8796210</v>
      </c>
      <c r="F84" s="39">
        <v>13988700</v>
      </c>
      <c r="G84" s="72">
        <v>517275000</v>
      </c>
      <c r="H84" s="37">
        <v>4660250</v>
      </c>
      <c r="I84" s="37">
        <v>12703300</v>
      </c>
      <c r="J84" s="39">
        <v>19782300</v>
      </c>
      <c r="K84" s="185">
        <f>C86+G86</f>
        <v>808000</v>
      </c>
      <c r="L84" s="186"/>
      <c r="M84" s="191">
        <f>D86+E86+F86+H86+I86+J86</f>
        <v>17100</v>
      </c>
      <c r="N84" s="186"/>
      <c r="O84" s="203">
        <f>M84+K84</f>
        <v>825100</v>
      </c>
      <c r="P84" s="204"/>
      <c r="Q84" s="42" t="s">
        <v>6</v>
      </c>
      <c r="R84" s="39">
        <v>216939000</v>
      </c>
      <c r="S84" s="57"/>
      <c r="T84" s="195">
        <v>0.09</v>
      </c>
      <c r="U84" s="198">
        <v>0.85</v>
      </c>
      <c r="V84" s="57"/>
      <c r="W84" s="85" t="s">
        <v>6</v>
      </c>
      <c r="X84" s="44">
        <v>5193.5</v>
      </c>
      <c r="Y84" s="44">
        <v>6912.9</v>
      </c>
      <c r="Z84" s="44">
        <v>65.3</v>
      </c>
      <c r="AA84" s="44">
        <v>90.9</v>
      </c>
      <c r="AB84" s="44">
        <v>5442.5</v>
      </c>
      <c r="AC84" s="44">
        <v>7236.9</v>
      </c>
      <c r="AD84" s="44">
        <v>118</v>
      </c>
      <c r="AE84" s="82">
        <v>17.3</v>
      </c>
      <c r="AF84" s="7"/>
      <c r="AG84" s="85" t="s">
        <v>29</v>
      </c>
      <c r="AH84" s="15">
        <v>1.0625</v>
      </c>
      <c r="AI84" s="15">
        <v>2.9375</v>
      </c>
      <c r="AJ84" s="15">
        <v>3.25</v>
      </c>
      <c r="AK84" s="15">
        <v>9</v>
      </c>
      <c r="AL84" s="16">
        <v>0</v>
      </c>
      <c r="AM84" s="62"/>
      <c r="AN84" s="64" t="s">
        <v>40</v>
      </c>
      <c r="AO84" s="20">
        <v>7.5</v>
      </c>
      <c r="AP84" s="21">
        <v>7.35</v>
      </c>
      <c r="AQ84" s="7"/>
      <c r="AR84" s="31" t="s">
        <v>37</v>
      </c>
      <c r="AS84" s="52">
        <v>0.04</v>
      </c>
      <c r="AT84" s="32" t="s">
        <v>38</v>
      </c>
      <c r="AU84" s="53" t="s">
        <v>75</v>
      </c>
      <c r="AV84" s="1"/>
      <c r="AW84" s="117" t="s">
        <v>45</v>
      </c>
      <c r="AX84" s="112">
        <v>720503000</v>
      </c>
      <c r="AY84" s="112">
        <v>574725700</v>
      </c>
      <c r="AZ84" s="113">
        <v>183496000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01"/>
      <c r="B85" s="68" t="s">
        <v>44</v>
      </c>
      <c r="C85" s="73">
        <f t="shared" ref="C85:J85" si="97">C80</f>
        <v>391629000</v>
      </c>
      <c r="D85" s="74">
        <f t="shared" si="97"/>
        <v>3430290</v>
      </c>
      <c r="E85" s="74">
        <f t="shared" si="97"/>
        <v>8796210</v>
      </c>
      <c r="F85" s="75">
        <f t="shared" si="97"/>
        <v>13980600</v>
      </c>
      <c r="G85" s="73">
        <f t="shared" si="97"/>
        <v>517275000</v>
      </c>
      <c r="H85" s="74">
        <f t="shared" si="97"/>
        <v>4660250</v>
      </c>
      <c r="I85" s="74">
        <f t="shared" si="97"/>
        <v>12703300</v>
      </c>
      <c r="J85" s="75">
        <f t="shared" si="97"/>
        <v>19782300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216023700</v>
      </c>
      <c r="S85" s="57"/>
      <c r="T85" s="196"/>
      <c r="U85" s="199"/>
      <c r="V85" s="57"/>
      <c r="W85" s="87" t="s">
        <v>7</v>
      </c>
      <c r="X85" s="5">
        <f t="shared" ref="X85:AE85" si="98">X80</f>
        <v>5182.8</v>
      </c>
      <c r="Y85" s="5">
        <f t="shared" si="98"/>
        <v>6912.9</v>
      </c>
      <c r="Z85" s="5">
        <f t="shared" si="98"/>
        <v>65.3</v>
      </c>
      <c r="AA85" s="5">
        <f t="shared" si="98"/>
        <v>90.7</v>
      </c>
      <c r="AB85" s="5">
        <f t="shared" si="98"/>
        <v>5431.4</v>
      </c>
      <c r="AC85" s="5">
        <f t="shared" si="98"/>
        <v>7236.9</v>
      </c>
      <c r="AD85" s="5">
        <f t="shared" si="98"/>
        <v>118</v>
      </c>
      <c r="AE85" s="81">
        <f t="shared" si="98"/>
        <v>17.3</v>
      </c>
      <c r="AF85" s="7"/>
      <c r="AG85" s="87" t="s">
        <v>26</v>
      </c>
      <c r="AH85" s="6">
        <f>(AH84*10.74)</f>
        <v>11.411250000000001</v>
      </c>
      <c r="AI85" s="6">
        <f>(AI84*3.9)</f>
        <v>11.456249999999999</v>
      </c>
      <c r="AJ85" s="6">
        <f>(AJ84*0.21)</f>
        <v>0.6825</v>
      </c>
      <c r="AK85" s="166">
        <f>AK84+AL84</f>
        <v>9</v>
      </c>
      <c r="AL85" s="167"/>
      <c r="AM85" s="10"/>
      <c r="AN85" s="22" t="s">
        <v>41</v>
      </c>
      <c r="AO85" s="23">
        <v>8.5</v>
      </c>
      <c r="AP85" s="24">
        <v>7.65</v>
      </c>
      <c r="AQ85" s="7"/>
      <c r="AR85" s="33" t="s">
        <v>36</v>
      </c>
      <c r="AS85" s="12">
        <v>0.59599999999999997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719617000</v>
      </c>
      <c r="AY85" s="111">
        <f t="shared" si="99"/>
        <v>574725700</v>
      </c>
      <c r="AZ85" s="114">
        <f t="shared" si="99"/>
        <v>183496000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02"/>
      <c r="B86" s="66" t="s">
        <v>3</v>
      </c>
      <c r="C86" s="76">
        <f t="shared" ref="C86:J86" si="100">C84-C85</f>
        <v>808000</v>
      </c>
      <c r="D86" s="76">
        <f t="shared" si="100"/>
        <v>9000</v>
      </c>
      <c r="E86" s="76">
        <f t="shared" si="100"/>
        <v>0</v>
      </c>
      <c r="F86" s="77">
        <f t="shared" si="100"/>
        <v>8100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915300</v>
      </c>
      <c r="S86" s="58"/>
      <c r="T86" s="197"/>
      <c r="U86" s="200"/>
      <c r="V86" s="58"/>
      <c r="W86" s="45" t="s">
        <v>3</v>
      </c>
      <c r="X86" s="46">
        <f>X84-X85</f>
        <v>10.699999999999818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0.20000000000000284</v>
      </c>
      <c r="AB86" s="46">
        <f t="shared" si="101"/>
        <v>11.100000000000364</v>
      </c>
      <c r="AC86" s="46">
        <f t="shared" si="101"/>
        <v>0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1.6933853906973431</v>
      </c>
      <c r="AI86" s="86">
        <f>(AI85)/((K84/1000000)*8.34)</f>
        <v>1.7000632167533296</v>
      </c>
      <c r="AJ86" s="86">
        <f>(AJ85)/((K84/1000000)*8.34)</f>
        <v>0.10128036184913454</v>
      </c>
      <c r="AK86" s="168">
        <f>(AK85)/((K84/1000000)*8.34)</f>
        <v>1.3355652111973786</v>
      </c>
      <c r="AL86" s="169"/>
      <c r="AM86" s="10"/>
      <c r="AN86" s="1"/>
      <c r="AO86" s="1"/>
      <c r="AP86" s="1"/>
      <c r="AQ86" s="7"/>
      <c r="AR86" s="89" t="s">
        <v>55</v>
      </c>
      <c r="AS86" s="79">
        <v>2.11</v>
      </c>
      <c r="AT86" s="90" t="s">
        <v>54</v>
      </c>
      <c r="AU86" s="35">
        <v>0.03</v>
      </c>
      <c r="AV86" s="1"/>
      <c r="AW86" s="110" t="s">
        <v>3</v>
      </c>
      <c r="AX86" s="115">
        <f>AX84-AX85</f>
        <v>886000</v>
      </c>
      <c r="AY86" s="115">
        <f>AY84-AY85</f>
        <v>0</v>
      </c>
      <c r="AZ86" s="116">
        <f>AZ84-AZ85</f>
        <v>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82">
        <v>22</v>
      </c>
      <c r="B88" s="67" t="s">
        <v>45</v>
      </c>
      <c r="C88" s="72">
        <v>393202000</v>
      </c>
      <c r="D88" s="37">
        <v>3439290</v>
      </c>
      <c r="E88" s="37">
        <v>8861230</v>
      </c>
      <c r="F88" s="39">
        <v>14036700</v>
      </c>
      <c r="G88" s="72">
        <v>517275000</v>
      </c>
      <c r="H88" s="37">
        <v>4660250</v>
      </c>
      <c r="I88" s="37">
        <v>12703300</v>
      </c>
      <c r="J88" s="39">
        <v>19782300</v>
      </c>
      <c r="K88" s="185">
        <f>C90+G90</f>
        <v>765000</v>
      </c>
      <c r="L88" s="186"/>
      <c r="M88" s="191">
        <f>D90+E90+F90+H90+I90+J90</f>
        <v>113020</v>
      </c>
      <c r="N88" s="186"/>
      <c r="O88" s="203">
        <f>M88+K88</f>
        <v>878020</v>
      </c>
      <c r="P88" s="204"/>
      <c r="Q88" s="42" t="s">
        <v>6</v>
      </c>
      <c r="R88" s="39">
        <v>217750900</v>
      </c>
      <c r="S88" s="57"/>
      <c r="T88" s="195">
        <v>0</v>
      </c>
      <c r="U88" s="198">
        <v>0.87</v>
      </c>
      <c r="V88" s="57"/>
      <c r="W88" s="85" t="s">
        <v>6</v>
      </c>
      <c r="X88" s="44">
        <v>5203.7</v>
      </c>
      <c r="Y88" s="44">
        <v>6912.9</v>
      </c>
      <c r="Z88" s="44">
        <v>65.3</v>
      </c>
      <c r="AA88" s="44">
        <v>90.9</v>
      </c>
      <c r="AB88" s="44">
        <v>5453.3</v>
      </c>
      <c r="AC88" s="44">
        <v>7236.9</v>
      </c>
      <c r="AD88" s="44">
        <v>118.3</v>
      </c>
      <c r="AE88" s="82">
        <v>17.399999999999999</v>
      </c>
      <c r="AF88" s="7"/>
      <c r="AG88" s="85" t="s">
        <v>29</v>
      </c>
      <c r="AH88" s="15">
        <v>1.625</v>
      </c>
      <c r="AI88" s="15">
        <v>3.5</v>
      </c>
      <c r="AJ88" s="15">
        <v>3.5</v>
      </c>
      <c r="AK88" s="15">
        <v>9</v>
      </c>
      <c r="AL88" s="16">
        <v>0</v>
      </c>
      <c r="AM88" s="62"/>
      <c r="AN88" s="64" t="s">
        <v>40</v>
      </c>
      <c r="AO88" s="20">
        <v>8.1999999999999993</v>
      </c>
      <c r="AP88" s="21">
        <v>7.39</v>
      </c>
      <c r="AQ88" s="7"/>
      <c r="AR88" s="31" t="s">
        <v>37</v>
      </c>
      <c r="AS88" s="52">
        <v>3.9E-2</v>
      </c>
      <c r="AT88" s="32" t="s">
        <v>38</v>
      </c>
      <c r="AU88" s="53" t="s">
        <v>75</v>
      </c>
      <c r="AV88" s="1"/>
      <c r="AW88" s="117" t="s">
        <v>45</v>
      </c>
      <c r="AX88" s="112">
        <v>721383000</v>
      </c>
      <c r="AY88" s="112">
        <v>574725700</v>
      </c>
      <c r="AZ88" s="113">
        <v>183568000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01"/>
      <c r="B89" s="68" t="s">
        <v>44</v>
      </c>
      <c r="C89" s="73">
        <f t="shared" ref="C89:J89" si="102">C84</f>
        <v>392437000</v>
      </c>
      <c r="D89" s="74">
        <f t="shared" si="102"/>
        <v>3439290</v>
      </c>
      <c r="E89" s="74">
        <f t="shared" si="102"/>
        <v>8796210</v>
      </c>
      <c r="F89" s="75">
        <f t="shared" si="102"/>
        <v>13988700</v>
      </c>
      <c r="G89" s="73">
        <f t="shared" si="102"/>
        <v>517275000</v>
      </c>
      <c r="H89" s="74">
        <f t="shared" si="102"/>
        <v>4660250</v>
      </c>
      <c r="I89" s="74">
        <f t="shared" si="102"/>
        <v>12703300</v>
      </c>
      <c r="J89" s="75">
        <f t="shared" si="102"/>
        <v>19782300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216939000</v>
      </c>
      <c r="S89" s="57"/>
      <c r="T89" s="196"/>
      <c r="U89" s="199"/>
      <c r="V89" s="57"/>
      <c r="W89" s="87" t="s">
        <v>7</v>
      </c>
      <c r="X89" s="5">
        <f t="shared" ref="X89:AE89" si="103">X84</f>
        <v>5193.5</v>
      </c>
      <c r="Y89" s="5">
        <f t="shared" si="103"/>
        <v>6912.9</v>
      </c>
      <c r="Z89" s="5">
        <f t="shared" si="103"/>
        <v>65.3</v>
      </c>
      <c r="AA89" s="5">
        <f t="shared" si="103"/>
        <v>90.9</v>
      </c>
      <c r="AB89" s="5">
        <f t="shared" si="103"/>
        <v>5442.5</v>
      </c>
      <c r="AC89" s="5">
        <f t="shared" si="103"/>
        <v>7236.9</v>
      </c>
      <c r="AD89" s="5">
        <f t="shared" si="103"/>
        <v>118</v>
      </c>
      <c r="AE89" s="81">
        <f t="shared" si="103"/>
        <v>17.3</v>
      </c>
      <c r="AF89" s="7"/>
      <c r="AG89" s="87" t="s">
        <v>26</v>
      </c>
      <c r="AH89" s="6">
        <f>(AH88*10.74)</f>
        <v>17.452500000000001</v>
      </c>
      <c r="AI89" s="6">
        <f>(AI88*3.9)</f>
        <v>13.65</v>
      </c>
      <c r="AJ89" s="6">
        <f>(AJ88*0.21)</f>
        <v>0.73499999999999999</v>
      </c>
      <c r="AK89" s="166">
        <f>AK88+AL88</f>
        <v>9</v>
      </c>
      <c r="AL89" s="167"/>
      <c r="AM89" s="10"/>
      <c r="AN89" s="22" t="s">
        <v>41</v>
      </c>
      <c r="AO89" s="23">
        <v>9.1</v>
      </c>
      <c r="AP89" s="24">
        <v>7.64</v>
      </c>
      <c r="AQ89" s="7"/>
      <c r="AR89" s="33" t="s">
        <v>36</v>
      </c>
      <c r="AS89" s="12">
        <v>0.77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720503000</v>
      </c>
      <c r="AY89" s="111">
        <f t="shared" si="104"/>
        <v>574725700</v>
      </c>
      <c r="AZ89" s="114">
        <f t="shared" si="104"/>
        <v>183496000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02"/>
      <c r="B90" s="66" t="s">
        <v>3</v>
      </c>
      <c r="C90" s="76">
        <f t="shared" ref="C90:J90" si="105">C88-C89</f>
        <v>765000</v>
      </c>
      <c r="D90" s="76">
        <f t="shared" si="105"/>
        <v>0</v>
      </c>
      <c r="E90" s="76">
        <f t="shared" si="105"/>
        <v>65020</v>
      </c>
      <c r="F90" s="77">
        <f t="shared" si="105"/>
        <v>48000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811900</v>
      </c>
      <c r="S90" s="58"/>
      <c r="T90" s="197"/>
      <c r="U90" s="200"/>
      <c r="V90" s="58"/>
      <c r="W90" s="45" t="s">
        <v>3</v>
      </c>
      <c r="X90" s="46">
        <f>X88-X89</f>
        <v>10.199999999999818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</v>
      </c>
      <c r="AB90" s="46">
        <f t="shared" si="106"/>
        <v>10.800000000000182</v>
      </c>
      <c r="AC90" s="46">
        <f t="shared" si="106"/>
        <v>0</v>
      </c>
      <c r="AD90" s="46">
        <f t="shared" si="106"/>
        <v>0.29999999999999716</v>
      </c>
      <c r="AE90" s="83">
        <f t="shared" si="106"/>
        <v>9.9999999999997868E-2</v>
      </c>
      <c r="AF90" s="7"/>
      <c r="AG90" s="88" t="s">
        <v>28</v>
      </c>
      <c r="AH90" s="86">
        <f>(AH89)/((K88/1000000)*8.34)</f>
        <v>2.7354586918700337</v>
      </c>
      <c r="AI90" s="86">
        <f>(AI89)/((K88/1000000)*8.34)</f>
        <v>2.1394648986693001</v>
      </c>
      <c r="AJ90" s="86">
        <f>(AJ89)/((K88/1000000)*8.34)</f>
        <v>0.11520195608219308</v>
      </c>
      <c r="AK90" s="168">
        <f>(AK89)/((K88/1000000)*8.34)</f>
        <v>1.4106361969248131</v>
      </c>
      <c r="AL90" s="169"/>
      <c r="AM90" s="10"/>
      <c r="AN90" s="1"/>
      <c r="AO90" s="1"/>
      <c r="AP90" s="1"/>
      <c r="AQ90" s="7"/>
      <c r="AR90" s="89" t="s">
        <v>55</v>
      </c>
      <c r="AS90" s="79">
        <v>2.06</v>
      </c>
      <c r="AT90" s="90" t="s">
        <v>54</v>
      </c>
      <c r="AU90" s="35">
        <v>2.8000000000000001E-2</v>
      </c>
      <c r="AV90" s="1"/>
      <c r="AW90" s="110" t="s">
        <v>3</v>
      </c>
      <c r="AX90" s="115">
        <f>AX88-AX89</f>
        <v>880000</v>
      </c>
      <c r="AY90" s="115">
        <f>AY88-AY89</f>
        <v>0</v>
      </c>
      <c r="AZ90" s="116">
        <f>AZ88-AZ89</f>
        <v>72000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82">
        <v>23</v>
      </c>
      <c r="B92" s="67" t="s">
        <v>45</v>
      </c>
      <c r="C92" s="72">
        <v>393202000</v>
      </c>
      <c r="D92" s="37">
        <v>3439290</v>
      </c>
      <c r="E92" s="37">
        <v>8861230</v>
      </c>
      <c r="F92" s="39">
        <v>14036700</v>
      </c>
      <c r="G92" s="72">
        <v>518128000</v>
      </c>
      <c r="H92" s="37">
        <v>4668250</v>
      </c>
      <c r="I92" s="37">
        <v>12735300</v>
      </c>
      <c r="J92" s="39">
        <v>19829200</v>
      </c>
      <c r="K92" s="185">
        <f>C94+G94</f>
        <v>853000</v>
      </c>
      <c r="L92" s="186"/>
      <c r="M92" s="191">
        <f>D94+E94+F94+H94+I94+J94</f>
        <v>86900</v>
      </c>
      <c r="N92" s="186"/>
      <c r="O92" s="203">
        <f>M92+K92</f>
        <v>939900</v>
      </c>
      <c r="P92" s="204"/>
      <c r="Q92" s="42" t="s">
        <v>6</v>
      </c>
      <c r="R92" s="39">
        <v>218627400</v>
      </c>
      <c r="S92" s="57"/>
      <c r="T92" s="195">
        <v>0</v>
      </c>
      <c r="U92" s="198">
        <v>0.93</v>
      </c>
      <c r="V92" s="57"/>
      <c r="W92" s="85" t="s">
        <v>6</v>
      </c>
      <c r="X92" s="44">
        <v>5203.7</v>
      </c>
      <c r="Y92" s="44">
        <v>6924.8</v>
      </c>
      <c r="Z92" s="44">
        <v>65.3</v>
      </c>
      <c r="AA92" s="44">
        <v>91</v>
      </c>
      <c r="AB92" s="44">
        <v>5453.3</v>
      </c>
      <c r="AC92" s="44">
        <v>7249.7</v>
      </c>
      <c r="AD92" s="44">
        <v>118.5</v>
      </c>
      <c r="AE92" s="82">
        <v>17.399999999999999</v>
      </c>
      <c r="AF92" s="7"/>
      <c r="AG92" s="85" t="s">
        <v>29</v>
      </c>
      <c r="AH92" s="15">
        <v>1.25</v>
      </c>
      <c r="AI92" s="15">
        <v>2.5</v>
      </c>
      <c r="AJ92" s="15">
        <v>3</v>
      </c>
      <c r="AK92" s="15">
        <v>8</v>
      </c>
      <c r="AL92" s="16">
        <v>0</v>
      </c>
      <c r="AM92" s="62"/>
      <c r="AN92" s="64" t="s">
        <v>40</v>
      </c>
      <c r="AO92" s="20">
        <v>9.1</v>
      </c>
      <c r="AP92" s="21">
        <v>7.4</v>
      </c>
      <c r="AQ92" s="7"/>
      <c r="AR92" s="31" t="s">
        <v>37</v>
      </c>
      <c r="AS92" s="52" t="s">
        <v>75</v>
      </c>
      <c r="AT92" s="32" t="s">
        <v>38</v>
      </c>
      <c r="AU92" s="53">
        <v>3.3000000000000002E-2</v>
      </c>
      <c r="AV92" s="1"/>
      <c r="AW92" s="117" t="s">
        <v>45</v>
      </c>
      <c r="AX92" s="112">
        <v>721383000</v>
      </c>
      <c r="AY92" s="112">
        <v>575724000</v>
      </c>
      <c r="AZ92" s="113">
        <v>183603000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01"/>
      <c r="B93" s="68" t="s">
        <v>44</v>
      </c>
      <c r="C93" s="73">
        <f t="shared" ref="C93:J93" si="107">C88</f>
        <v>393202000</v>
      </c>
      <c r="D93" s="74">
        <f t="shared" si="107"/>
        <v>3439290</v>
      </c>
      <c r="E93" s="74">
        <f t="shared" si="107"/>
        <v>8861230</v>
      </c>
      <c r="F93" s="75">
        <f t="shared" si="107"/>
        <v>14036700</v>
      </c>
      <c r="G93" s="73">
        <f t="shared" si="107"/>
        <v>517275000</v>
      </c>
      <c r="H93" s="74">
        <f t="shared" si="107"/>
        <v>4660250</v>
      </c>
      <c r="I93" s="74">
        <f t="shared" si="107"/>
        <v>12703300</v>
      </c>
      <c r="J93" s="75">
        <f t="shared" si="107"/>
        <v>19782300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217750900</v>
      </c>
      <c r="S93" s="57"/>
      <c r="T93" s="196"/>
      <c r="U93" s="199"/>
      <c r="V93" s="57"/>
      <c r="W93" s="87" t="s">
        <v>7</v>
      </c>
      <c r="X93" s="5">
        <f t="shared" ref="X93:AE93" si="108">X88</f>
        <v>5203.7</v>
      </c>
      <c r="Y93" s="5">
        <f t="shared" si="108"/>
        <v>6912.9</v>
      </c>
      <c r="Z93" s="5">
        <f t="shared" si="108"/>
        <v>65.3</v>
      </c>
      <c r="AA93" s="5">
        <f t="shared" si="108"/>
        <v>90.9</v>
      </c>
      <c r="AB93" s="5">
        <f t="shared" si="108"/>
        <v>5453.3</v>
      </c>
      <c r="AC93" s="5">
        <f t="shared" si="108"/>
        <v>7236.9</v>
      </c>
      <c r="AD93" s="5">
        <f t="shared" si="108"/>
        <v>118.3</v>
      </c>
      <c r="AE93" s="81">
        <f t="shared" si="108"/>
        <v>17.399999999999999</v>
      </c>
      <c r="AF93" s="7"/>
      <c r="AG93" s="87" t="s">
        <v>26</v>
      </c>
      <c r="AH93" s="6">
        <f>(AH92*10.74)</f>
        <v>13.425000000000001</v>
      </c>
      <c r="AI93" s="6">
        <f>(AI92*3.9)</f>
        <v>9.75</v>
      </c>
      <c r="AJ93" s="6">
        <f>(AJ92*0.21)</f>
        <v>0.63</v>
      </c>
      <c r="AK93" s="166">
        <f>AK92+AL92</f>
        <v>8</v>
      </c>
      <c r="AL93" s="167"/>
      <c r="AM93" s="10"/>
      <c r="AN93" s="22" t="s">
        <v>41</v>
      </c>
      <c r="AO93" s="23">
        <v>7.7</v>
      </c>
      <c r="AP93" s="24">
        <v>7.7</v>
      </c>
      <c r="AQ93" s="7"/>
      <c r="AR93" s="33" t="s">
        <v>36</v>
      </c>
      <c r="AS93" s="12" t="s">
        <v>75</v>
      </c>
      <c r="AT93" s="2" t="s">
        <v>39</v>
      </c>
      <c r="AU93" s="36">
        <v>0.76</v>
      </c>
      <c r="AV93" s="1"/>
      <c r="AW93" s="118" t="s">
        <v>71</v>
      </c>
      <c r="AX93" s="111">
        <f t="shared" ref="AX93:AZ93" si="109">AX88</f>
        <v>721383000</v>
      </c>
      <c r="AY93" s="111">
        <f t="shared" si="109"/>
        <v>574725700</v>
      </c>
      <c r="AZ93" s="114">
        <f t="shared" si="109"/>
        <v>183568000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02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853000</v>
      </c>
      <c r="H94" s="76">
        <f t="shared" si="110"/>
        <v>8000</v>
      </c>
      <c r="I94" s="76">
        <f t="shared" si="110"/>
        <v>32000</v>
      </c>
      <c r="J94" s="77">
        <f t="shared" si="110"/>
        <v>46900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876500</v>
      </c>
      <c r="S94" s="58"/>
      <c r="T94" s="197"/>
      <c r="U94" s="200"/>
      <c r="V94" s="58"/>
      <c r="W94" s="45" t="s">
        <v>3</v>
      </c>
      <c r="X94" s="46">
        <f>X92-X93</f>
        <v>0</v>
      </c>
      <c r="Y94" s="46">
        <f t="shared" ref="Y94:AE94" si="111">Y92-Y93</f>
        <v>11.900000000000546</v>
      </c>
      <c r="Z94" s="46">
        <f t="shared" si="111"/>
        <v>0</v>
      </c>
      <c r="AA94" s="46">
        <f t="shared" si="111"/>
        <v>9.9999999999994316E-2</v>
      </c>
      <c r="AB94" s="46">
        <f t="shared" si="111"/>
        <v>0</v>
      </c>
      <c r="AC94" s="46">
        <f t="shared" si="111"/>
        <v>12.800000000000182</v>
      </c>
      <c r="AD94" s="46">
        <f t="shared" si="111"/>
        <v>0.20000000000000284</v>
      </c>
      <c r="AE94" s="83">
        <f t="shared" si="111"/>
        <v>0</v>
      </c>
      <c r="AF94" s="7"/>
      <c r="AG94" s="88" t="s">
        <v>28</v>
      </c>
      <c r="AH94" s="86">
        <f>(AH93)/((K92/1000000)*8.34)</f>
        <v>1.8871186755167966</v>
      </c>
      <c r="AI94" s="86">
        <f>(AI93)/((K92/1000000)*8.34)</f>
        <v>1.3705331162971146</v>
      </c>
      <c r="AJ94" s="86">
        <f>(AJ93)/((K92/1000000)*8.34)</f>
        <v>8.8557524437659726E-2</v>
      </c>
      <c r="AK94" s="168">
        <f>(AK93)/((K92/1000000)*8.34)</f>
        <v>1.1245399928591711</v>
      </c>
      <c r="AL94" s="169"/>
      <c r="AM94" s="10"/>
      <c r="AN94" s="1"/>
      <c r="AO94" s="1"/>
      <c r="AP94" s="1"/>
      <c r="AQ94" s="7"/>
      <c r="AR94" s="89" t="s">
        <v>55</v>
      </c>
      <c r="AS94" s="79">
        <v>2.29</v>
      </c>
      <c r="AT94" s="90" t="s">
        <v>54</v>
      </c>
      <c r="AU94" s="35">
        <v>0.03</v>
      </c>
      <c r="AV94" s="1"/>
      <c r="AW94" s="110" t="s">
        <v>3</v>
      </c>
      <c r="AX94" s="115">
        <f>AX92-AX93</f>
        <v>0</v>
      </c>
      <c r="AY94" s="115">
        <f>AY92-AY93</f>
        <v>998300</v>
      </c>
      <c r="AZ94" s="116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82">
        <v>24</v>
      </c>
      <c r="B96" s="67" t="s">
        <v>45</v>
      </c>
      <c r="C96" s="72">
        <v>393202000</v>
      </c>
      <c r="D96" s="37">
        <v>3439290</v>
      </c>
      <c r="E96" s="37">
        <v>8861230</v>
      </c>
      <c r="F96" s="39">
        <v>14036700</v>
      </c>
      <c r="G96" s="72">
        <v>518820000</v>
      </c>
      <c r="H96" s="37">
        <v>4668250</v>
      </c>
      <c r="I96" s="37">
        <v>12735300</v>
      </c>
      <c r="J96" s="39">
        <v>19837200</v>
      </c>
      <c r="K96" s="185">
        <f>C98+G98</f>
        <v>692000</v>
      </c>
      <c r="L96" s="186"/>
      <c r="M96" s="191">
        <f>D98+E98+F98+H98+I98+J98</f>
        <v>8000</v>
      </c>
      <c r="N96" s="186"/>
      <c r="O96" s="203">
        <f>M96+K96</f>
        <v>700000</v>
      </c>
      <c r="P96" s="204"/>
      <c r="Q96" s="42" t="s">
        <v>6</v>
      </c>
      <c r="R96" s="39">
        <v>219484800</v>
      </c>
      <c r="S96" s="57"/>
      <c r="T96" s="195">
        <v>0</v>
      </c>
      <c r="U96" s="198">
        <v>0.93</v>
      </c>
      <c r="V96" s="57"/>
      <c r="W96" s="85" t="s">
        <v>6</v>
      </c>
      <c r="X96" s="44">
        <v>5203.7</v>
      </c>
      <c r="Y96" s="44">
        <v>6934.3</v>
      </c>
      <c r="Z96" s="44">
        <v>65.3</v>
      </c>
      <c r="AA96" s="44">
        <v>91</v>
      </c>
      <c r="AB96" s="44">
        <v>5453.3</v>
      </c>
      <c r="AC96" s="44">
        <v>7259.1</v>
      </c>
      <c r="AD96" s="44">
        <v>118.5</v>
      </c>
      <c r="AE96" s="82">
        <v>17.399999999999999</v>
      </c>
      <c r="AF96" s="7"/>
      <c r="AG96" s="85" t="s">
        <v>29</v>
      </c>
      <c r="AH96" s="15">
        <v>1.0625</v>
      </c>
      <c r="AI96" s="15">
        <v>2.5</v>
      </c>
      <c r="AJ96" s="15">
        <v>2.625</v>
      </c>
      <c r="AK96" s="15">
        <v>0</v>
      </c>
      <c r="AL96" s="16">
        <v>7</v>
      </c>
      <c r="AM96" s="62"/>
      <c r="AN96" s="64" t="s">
        <v>40</v>
      </c>
      <c r="AO96" s="20">
        <v>9.5</v>
      </c>
      <c r="AP96" s="21">
        <v>7.33</v>
      </c>
      <c r="AQ96" s="7"/>
      <c r="AR96" s="31" t="s">
        <v>37</v>
      </c>
      <c r="AS96" s="52" t="s">
        <v>75</v>
      </c>
      <c r="AT96" s="32" t="s">
        <v>38</v>
      </c>
      <c r="AU96" s="53">
        <v>3.5999999999999997E-2</v>
      </c>
      <c r="AV96" s="1"/>
      <c r="AW96" s="117" t="s">
        <v>45</v>
      </c>
      <c r="AX96" s="112">
        <v>721383000</v>
      </c>
      <c r="AY96" s="112">
        <v>576481500</v>
      </c>
      <c r="AZ96" s="113">
        <v>183603000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01"/>
      <c r="B97" s="68" t="s">
        <v>44</v>
      </c>
      <c r="C97" s="73">
        <f t="shared" ref="C97:J97" si="112">C92</f>
        <v>393202000</v>
      </c>
      <c r="D97" s="74">
        <f t="shared" si="112"/>
        <v>3439290</v>
      </c>
      <c r="E97" s="74">
        <f t="shared" si="112"/>
        <v>8861230</v>
      </c>
      <c r="F97" s="75">
        <f t="shared" si="112"/>
        <v>14036700</v>
      </c>
      <c r="G97" s="73">
        <f t="shared" si="112"/>
        <v>518128000</v>
      </c>
      <c r="H97" s="74">
        <f t="shared" si="112"/>
        <v>4668250</v>
      </c>
      <c r="I97" s="74">
        <f t="shared" si="112"/>
        <v>12735300</v>
      </c>
      <c r="J97" s="75">
        <f t="shared" si="112"/>
        <v>19829200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218627400</v>
      </c>
      <c r="S97" s="57"/>
      <c r="T97" s="196"/>
      <c r="U97" s="199"/>
      <c r="V97" s="57"/>
      <c r="W97" s="87" t="s">
        <v>7</v>
      </c>
      <c r="X97" s="5">
        <f t="shared" ref="X97:AE97" si="113">X92</f>
        <v>5203.7</v>
      </c>
      <c r="Y97" s="5">
        <f t="shared" si="113"/>
        <v>6924.8</v>
      </c>
      <c r="Z97" s="5">
        <f t="shared" si="113"/>
        <v>65.3</v>
      </c>
      <c r="AA97" s="5">
        <f t="shared" si="113"/>
        <v>91</v>
      </c>
      <c r="AB97" s="5">
        <f t="shared" si="113"/>
        <v>5453.3</v>
      </c>
      <c r="AC97" s="5">
        <f t="shared" si="113"/>
        <v>7249.7</v>
      </c>
      <c r="AD97" s="5">
        <f t="shared" si="113"/>
        <v>118.5</v>
      </c>
      <c r="AE97" s="81">
        <f t="shared" si="113"/>
        <v>17.399999999999999</v>
      </c>
      <c r="AF97" s="7"/>
      <c r="AG97" s="87" t="s">
        <v>26</v>
      </c>
      <c r="AH97" s="6">
        <f>(AH96*10.74)</f>
        <v>11.411250000000001</v>
      </c>
      <c r="AI97" s="6">
        <f>(AI96*3.9)</f>
        <v>9.75</v>
      </c>
      <c r="AJ97" s="6">
        <f>(AJ96*0.21)</f>
        <v>0.55125000000000002</v>
      </c>
      <c r="AK97" s="166">
        <f>AK96+AL96</f>
        <v>7</v>
      </c>
      <c r="AL97" s="167"/>
      <c r="AM97" s="10"/>
      <c r="AN97" s="22" t="s">
        <v>41</v>
      </c>
      <c r="AO97" s="23">
        <v>9.3000000000000007</v>
      </c>
      <c r="AP97" s="24">
        <v>7.63</v>
      </c>
      <c r="AQ97" s="7"/>
      <c r="AR97" s="33" t="s">
        <v>36</v>
      </c>
      <c r="AS97" s="12" t="s">
        <v>75</v>
      </c>
      <c r="AT97" s="2" t="s">
        <v>39</v>
      </c>
      <c r="AU97" s="36">
        <v>0.59899999999999998</v>
      </c>
      <c r="AV97" s="1"/>
      <c r="AW97" s="118" t="s">
        <v>71</v>
      </c>
      <c r="AX97" s="111">
        <f t="shared" ref="AX97:AY97" si="114">AX92</f>
        <v>721383000</v>
      </c>
      <c r="AY97" s="111">
        <f t="shared" si="114"/>
        <v>575724000</v>
      </c>
      <c r="AZ97" s="114">
        <f>AZ92</f>
        <v>183603000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02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692000</v>
      </c>
      <c r="H98" s="76">
        <f t="shared" si="115"/>
        <v>0</v>
      </c>
      <c r="I98" s="76">
        <f t="shared" si="115"/>
        <v>0</v>
      </c>
      <c r="J98" s="77">
        <f t="shared" si="115"/>
        <v>8000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857400</v>
      </c>
      <c r="S98" s="58"/>
      <c r="T98" s="197"/>
      <c r="U98" s="200"/>
      <c r="V98" s="58"/>
      <c r="W98" s="45" t="s">
        <v>3</v>
      </c>
      <c r="X98" s="46">
        <f>X96-X97</f>
        <v>0</v>
      </c>
      <c r="Y98" s="46">
        <f t="shared" ref="Y98:AE98" si="116">Y96-Y97</f>
        <v>9.5</v>
      </c>
      <c r="Z98" s="46">
        <f t="shared" si="116"/>
        <v>0</v>
      </c>
      <c r="AA98" s="46">
        <f t="shared" si="116"/>
        <v>0</v>
      </c>
      <c r="AB98" s="46">
        <f t="shared" si="116"/>
        <v>0</v>
      </c>
      <c r="AC98" s="46">
        <f t="shared" si="116"/>
        <v>9.4000000000005457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1.9772476816234879</v>
      </c>
      <c r="AI98" s="86">
        <f>(AI97)/((K96/1000000)*8.34)</f>
        <v>1.6893999251465881</v>
      </c>
      <c r="AJ98" s="86">
        <f>(AJ97)/((K96/1000000)*8.34)</f>
        <v>9.5516072690980183E-2</v>
      </c>
      <c r="AK98" s="168">
        <f>(AK97)/((K96/1000000)*8.34)</f>
        <v>1.2129025103616531</v>
      </c>
      <c r="AL98" s="169"/>
      <c r="AM98" s="10"/>
      <c r="AN98" s="1"/>
      <c r="AO98" s="1"/>
      <c r="AP98" s="1"/>
      <c r="AQ98" s="7"/>
      <c r="AR98" s="89" t="s">
        <v>55</v>
      </c>
      <c r="AS98" s="79">
        <v>2.04</v>
      </c>
      <c r="AT98" s="90" t="s">
        <v>54</v>
      </c>
      <c r="AU98" s="35">
        <v>3.2000000000000001E-2</v>
      </c>
      <c r="AV98" s="1"/>
      <c r="AW98" s="110" t="s">
        <v>3</v>
      </c>
      <c r="AX98" s="115">
        <f>AX96-AX97</f>
        <v>0</v>
      </c>
      <c r="AY98" s="115">
        <f>AY96-AY97</f>
        <v>757500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82">
        <v>25</v>
      </c>
      <c r="B100" s="67" t="s">
        <v>45</v>
      </c>
      <c r="C100" s="72">
        <v>393202000</v>
      </c>
      <c r="D100" s="37">
        <v>3439290</v>
      </c>
      <c r="E100" s="37">
        <v>8861230</v>
      </c>
      <c r="F100" s="39">
        <v>14036700</v>
      </c>
      <c r="G100" s="72">
        <v>519777000</v>
      </c>
      <c r="H100" s="37">
        <v>4677250</v>
      </c>
      <c r="I100" s="37">
        <v>12767300</v>
      </c>
      <c r="J100" s="39">
        <v>19872200</v>
      </c>
      <c r="K100" s="185">
        <f>C102+G102</f>
        <v>957000</v>
      </c>
      <c r="L100" s="186"/>
      <c r="M100" s="191">
        <f>D102+E102+F102+H102+I102+J102</f>
        <v>76000</v>
      </c>
      <c r="N100" s="186"/>
      <c r="O100" s="203">
        <f>M100+K100</f>
        <v>1033000</v>
      </c>
      <c r="P100" s="204"/>
      <c r="Q100" s="42" t="s">
        <v>6</v>
      </c>
      <c r="R100" s="39">
        <v>220360100</v>
      </c>
      <c r="S100" s="57"/>
      <c r="T100" s="195">
        <v>0</v>
      </c>
      <c r="U100" s="198">
        <v>0.9</v>
      </c>
      <c r="V100" s="57"/>
      <c r="W100" s="85" t="s">
        <v>6</v>
      </c>
      <c r="X100" s="44">
        <v>5203.7</v>
      </c>
      <c r="Y100" s="44">
        <v>6947.5</v>
      </c>
      <c r="Z100" s="44">
        <v>65.3</v>
      </c>
      <c r="AA100" s="44">
        <v>91.2</v>
      </c>
      <c r="AB100" s="44">
        <v>5453.3</v>
      </c>
      <c r="AC100" s="44">
        <v>7272.9</v>
      </c>
      <c r="AD100" s="44">
        <v>118.7</v>
      </c>
      <c r="AE100" s="82">
        <v>17.399999999999999</v>
      </c>
      <c r="AF100" s="7"/>
      <c r="AG100" s="85" t="s">
        <v>29</v>
      </c>
      <c r="AH100" s="15">
        <v>1.5</v>
      </c>
      <c r="AI100" s="15">
        <v>3.75</v>
      </c>
      <c r="AJ100" s="15">
        <v>3.25</v>
      </c>
      <c r="AK100" s="15">
        <v>0</v>
      </c>
      <c r="AL100" s="16">
        <v>10</v>
      </c>
      <c r="AM100" s="62"/>
      <c r="AN100" s="64" t="s">
        <v>40</v>
      </c>
      <c r="AO100" s="20">
        <v>10.199999999999999</v>
      </c>
      <c r="AP100" s="21">
        <v>7.17</v>
      </c>
      <c r="AQ100" s="7"/>
      <c r="AR100" s="31" t="s">
        <v>37</v>
      </c>
      <c r="AS100" s="52" t="s">
        <v>75</v>
      </c>
      <c r="AT100" s="32" t="s">
        <v>38</v>
      </c>
      <c r="AU100" s="53">
        <v>3.3000000000000002E-2</v>
      </c>
      <c r="AV100" s="1"/>
      <c r="AW100" s="117" t="s">
        <v>45</v>
      </c>
      <c r="AX100" s="112">
        <v>721383000</v>
      </c>
      <c r="AY100" s="112">
        <v>577569000</v>
      </c>
      <c r="AZ100" s="113">
        <v>183638000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01"/>
      <c r="B101" s="68" t="s">
        <v>44</v>
      </c>
      <c r="C101" s="73">
        <f t="shared" ref="C101:J101" si="117">C96</f>
        <v>393202000</v>
      </c>
      <c r="D101" s="74">
        <f t="shared" si="117"/>
        <v>3439290</v>
      </c>
      <c r="E101" s="74">
        <f t="shared" si="117"/>
        <v>8861230</v>
      </c>
      <c r="F101" s="75">
        <f t="shared" si="117"/>
        <v>14036700</v>
      </c>
      <c r="G101" s="73">
        <f t="shared" si="117"/>
        <v>518820000</v>
      </c>
      <c r="H101" s="74">
        <f t="shared" si="117"/>
        <v>4668250</v>
      </c>
      <c r="I101" s="74">
        <f t="shared" si="117"/>
        <v>12735300</v>
      </c>
      <c r="J101" s="75">
        <f t="shared" si="117"/>
        <v>19837200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219484800</v>
      </c>
      <c r="S101" s="57"/>
      <c r="T101" s="196"/>
      <c r="U101" s="199"/>
      <c r="V101" s="57"/>
      <c r="W101" s="87" t="s">
        <v>7</v>
      </c>
      <c r="X101" s="5">
        <f t="shared" ref="X101:AE101" si="118">X96</f>
        <v>5203.7</v>
      </c>
      <c r="Y101" s="5">
        <f t="shared" si="118"/>
        <v>6934.3</v>
      </c>
      <c r="Z101" s="5">
        <f t="shared" si="118"/>
        <v>65.3</v>
      </c>
      <c r="AA101" s="5">
        <f t="shared" si="118"/>
        <v>91</v>
      </c>
      <c r="AB101" s="5">
        <f t="shared" si="118"/>
        <v>5453.3</v>
      </c>
      <c r="AC101" s="5">
        <f t="shared" si="118"/>
        <v>7259.1</v>
      </c>
      <c r="AD101" s="5">
        <f t="shared" si="118"/>
        <v>118.5</v>
      </c>
      <c r="AE101" s="81">
        <f t="shared" si="118"/>
        <v>17.399999999999999</v>
      </c>
      <c r="AF101" s="7"/>
      <c r="AG101" s="87" t="s">
        <v>26</v>
      </c>
      <c r="AH101" s="6">
        <f>(AH100*10.74)</f>
        <v>16.11</v>
      </c>
      <c r="AI101" s="6">
        <f>(AI100*3.9)</f>
        <v>14.625</v>
      </c>
      <c r="AJ101" s="6">
        <f>(AJ100*0.21)</f>
        <v>0.6825</v>
      </c>
      <c r="AK101" s="166">
        <f>AK100+AL100</f>
        <v>10</v>
      </c>
      <c r="AL101" s="167"/>
      <c r="AM101" s="10"/>
      <c r="AN101" s="22" t="s">
        <v>41</v>
      </c>
      <c r="AO101" s="23">
        <v>8.5</v>
      </c>
      <c r="AP101" s="24">
        <v>7.58</v>
      </c>
      <c r="AQ101" s="7"/>
      <c r="AR101" s="33" t="s">
        <v>36</v>
      </c>
      <c r="AS101" s="12" t="s">
        <v>75</v>
      </c>
      <c r="AT101" s="2" t="s">
        <v>39</v>
      </c>
      <c r="AU101" s="36">
        <v>0.48</v>
      </c>
      <c r="AV101" s="1"/>
      <c r="AW101" s="118" t="s">
        <v>71</v>
      </c>
      <c r="AX101" s="111">
        <f t="shared" ref="AX101:AZ101" si="119">AX96</f>
        <v>721383000</v>
      </c>
      <c r="AY101" s="111">
        <f t="shared" si="119"/>
        <v>576481500</v>
      </c>
      <c r="AZ101" s="114">
        <f t="shared" si="119"/>
        <v>183603000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02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957000</v>
      </c>
      <c r="H102" s="76">
        <f t="shared" si="120"/>
        <v>9000</v>
      </c>
      <c r="I102" s="76">
        <f t="shared" si="120"/>
        <v>32000</v>
      </c>
      <c r="J102" s="77">
        <f t="shared" si="120"/>
        <v>35000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875300</v>
      </c>
      <c r="S102" s="58"/>
      <c r="T102" s="197"/>
      <c r="U102" s="200"/>
      <c r="V102" s="58"/>
      <c r="W102" s="45" t="s">
        <v>3</v>
      </c>
      <c r="X102" s="46">
        <f>X100-X101</f>
        <v>0</v>
      </c>
      <c r="Y102" s="46">
        <f t="shared" ref="Y102:AE102" si="121">Y100-Y101</f>
        <v>13.199999999999818</v>
      </c>
      <c r="Z102" s="46">
        <f t="shared" si="121"/>
        <v>0</v>
      </c>
      <c r="AA102" s="46">
        <f t="shared" si="121"/>
        <v>0.20000000000000284</v>
      </c>
      <c r="AB102" s="46">
        <f t="shared" si="121"/>
        <v>0</v>
      </c>
      <c r="AC102" s="46">
        <f t="shared" si="121"/>
        <v>13.799999999999272</v>
      </c>
      <c r="AD102" s="46">
        <f t="shared" si="121"/>
        <v>0.20000000000000284</v>
      </c>
      <c r="AE102" s="83">
        <f t="shared" si="121"/>
        <v>0</v>
      </c>
      <c r="AF102" s="7"/>
      <c r="AG102" s="88" t="s">
        <v>28</v>
      </c>
      <c r="AH102" s="86">
        <f>(AH101)/((K100/1000000)*8.34)</f>
        <v>2.0184479375747051</v>
      </c>
      <c r="AI102" s="86">
        <f>(AI101)/((K100/1000000)*8.34)</f>
        <v>1.8323898874630704</v>
      </c>
      <c r="AJ102" s="86">
        <f>(AJ101)/((K100/1000000)*8.34)</f>
        <v>8.5511528081609944E-2</v>
      </c>
      <c r="AK102" s="168">
        <f>(AK101)/((K100/1000000)*8.34)</f>
        <v>1.2529161623679113</v>
      </c>
      <c r="AL102" s="169"/>
      <c r="AM102" s="10"/>
      <c r="AN102" s="1"/>
      <c r="AO102" s="1"/>
      <c r="AP102" s="1"/>
      <c r="AQ102" s="7"/>
      <c r="AR102" s="89" t="s">
        <v>55</v>
      </c>
      <c r="AS102" s="79">
        <v>1.99</v>
      </c>
      <c r="AT102" s="90" t="s">
        <v>54</v>
      </c>
      <c r="AU102" s="35">
        <v>2.7E-2</v>
      </c>
      <c r="AV102" s="1"/>
      <c r="AW102" s="110" t="s">
        <v>3</v>
      </c>
      <c r="AX102" s="115">
        <f>AX100-AX101</f>
        <v>0</v>
      </c>
      <c r="AY102" s="115">
        <f>AY100-AY101</f>
        <v>1087500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82">
        <v>26</v>
      </c>
      <c r="B104" s="67" t="s">
        <v>45</v>
      </c>
      <c r="C104" s="72">
        <v>393202000</v>
      </c>
      <c r="D104" s="37">
        <v>3439290</v>
      </c>
      <c r="E104" s="37">
        <v>8861230</v>
      </c>
      <c r="F104" s="39">
        <v>14036700</v>
      </c>
      <c r="G104" s="72">
        <v>520440000</v>
      </c>
      <c r="H104" s="37">
        <v>4685250</v>
      </c>
      <c r="I104" s="37">
        <v>12767300</v>
      </c>
      <c r="J104" s="39">
        <v>19887200</v>
      </c>
      <c r="K104" s="185">
        <f>C106+G106</f>
        <v>663000</v>
      </c>
      <c r="L104" s="186"/>
      <c r="M104" s="191">
        <f>D106+E106+F106+H106+I106+J106</f>
        <v>23000</v>
      </c>
      <c r="N104" s="186"/>
      <c r="O104" s="203">
        <f>M104+K104</f>
        <v>686000</v>
      </c>
      <c r="P104" s="204"/>
      <c r="Q104" s="42" t="s">
        <v>6</v>
      </c>
      <c r="R104" s="39">
        <v>221264600</v>
      </c>
      <c r="S104" s="57"/>
      <c r="T104" s="195">
        <v>0.01</v>
      </c>
      <c r="U104" s="198">
        <v>0.9</v>
      </c>
      <c r="V104" s="57"/>
      <c r="W104" s="85" t="s">
        <v>6</v>
      </c>
      <c r="X104" s="44">
        <v>5203.7</v>
      </c>
      <c r="Y104" s="44">
        <v>6956.6</v>
      </c>
      <c r="Z104" s="44">
        <v>65.400000000000006</v>
      </c>
      <c r="AA104" s="44">
        <v>91.2</v>
      </c>
      <c r="AB104" s="44">
        <v>5453.3</v>
      </c>
      <c r="AC104" s="44">
        <v>7282.4</v>
      </c>
      <c r="AD104" s="44">
        <v>118.7</v>
      </c>
      <c r="AE104" s="82">
        <v>17.399999999999999</v>
      </c>
      <c r="AF104" s="7"/>
      <c r="AG104" s="85" t="s">
        <v>29</v>
      </c>
      <c r="AH104" s="15">
        <v>1.125</v>
      </c>
      <c r="AI104" s="15">
        <v>2.5</v>
      </c>
      <c r="AJ104" s="15">
        <v>2.5</v>
      </c>
      <c r="AK104" s="15">
        <v>0</v>
      </c>
      <c r="AL104" s="16">
        <v>7</v>
      </c>
      <c r="AM104" s="62"/>
      <c r="AN104" s="64" t="s">
        <v>40</v>
      </c>
      <c r="AO104" s="20">
        <v>9.6</v>
      </c>
      <c r="AP104" s="21">
        <v>7.41</v>
      </c>
      <c r="AQ104" s="7"/>
      <c r="AR104" s="31" t="s">
        <v>37</v>
      </c>
      <c r="AS104" s="52" t="s">
        <v>75</v>
      </c>
      <c r="AT104" s="32" t="s">
        <v>38</v>
      </c>
      <c r="AU104" s="53">
        <v>3.2000000000000001E-2</v>
      </c>
      <c r="AV104" s="1"/>
      <c r="AW104" s="117" t="s">
        <v>45</v>
      </c>
      <c r="AX104" s="112">
        <v>721383000</v>
      </c>
      <c r="AY104" s="112">
        <v>578317600</v>
      </c>
      <c r="AZ104" s="113">
        <v>183638000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01"/>
      <c r="B105" s="68" t="s">
        <v>44</v>
      </c>
      <c r="C105" s="73">
        <f t="shared" ref="C105:J105" si="122">C100</f>
        <v>393202000</v>
      </c>
      <c r="D105" s="74">
        <f t="shared" si="122"/>
        <v>3439290</v>
      </c>
      <c r="E105" s="74">
        <f t="shared" si="122"/>
        <v>8861230</v>
      </c>
      <c r="F105" s="75">
        <f t="shared" si="122"/>
        <v>14036700</v>
      </c>
      <c r="G105" s="73">
        <f t="shared" si="122"/>
        <v>519777000</v>
      </c>
      <c r="H105" s="74">
        <f t="shared" si="122"/>
        <v>4677250</v>
      </c>
      <c r="I105" s="74">
        <f t="shared" si="122"/>
        <v>12767300</v>
      </c>
      <c r="J105" s="75">
        <f t="shared" si="122"/>
        <v>19872200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220360100</v>
      </c>
      <c r="S105" s="57"/>
      <c r="T105" s="196"/>
      <c r="U105" s="199"/>
      <c r="V105" s="57"/>
      <c r="W105" s="87" t="s">
        <v>7</v>
      </c>
      <c r="X105" s="5">
        <f t="shared" ref="X105:AE105" si="123">X100</f>
        <v>5203.7</v>
      </c>
      <c r="Y105" s="5">
        <f t="shared" si="123"/>
        <v>6947.5</v>
      </c>
      <c r="Z105" s="5">
        <f t="shared" si="123"/>
        <v>65.3</v>
      </c>
      <c r="AA105" s="5">
        <f t="shared" si="123"/>
        <v>91.2</v>
      </c>
      <c r="AB105" s="5">
        <f t="shared" si="123"/>
        <v>5453.3</v>
      </c>
      <c r="AC105" s="5">
        <f t="shared" si="123"/>
        <v>7272.9</v>
      </c>
      <c r="AD105" s="5">
        <f t="shared" si="123"/>
        <v>118.7</v>
      </c>
      <c r="AE105" s="81">
        <f t="shared" si="123"/>
        <v>17.399999999999999</v>
      </c>
      <c r="AF105" s="7"/>
      <c r="AG105" s="87" t="s">
        <v>26</v>
      </c>
      <c r="AH105" s="6">
        <f>(AH104*10.74)</f>
        <v>12.0825</v>
      </c>
      <c r="AI105" s="6">
        <f>(AI104*3.9)</f>
        <v>9.75</v>
      </c>
      <c r="AJ105" s="6">
        <f>(AJ104*0.21)</f>
        <v>0.52500000000000002</v>
      </c>
      <c r="AK105" s="166">
        <f>AK104+AL104</f>
        <v>7</v>
      </c>
      <c r="AL105" s="167"/>
      <c r="AM105" s="10"/>
      <c r="AN105" s="22" t="s">
        <v>41</v>
      </c>
      <c r="AO105" s="23">
        <v>8.1999999999999993</v>
      </c>
      <c r="AP105" s="24">
        <v>7.71</v>
      </c>
      <c r="AQ105" s="7"/>
      <c r="AR105" s="33" t="s">
        <v>36</v>
      </c>
      <c r="AS105" s="12" t="s">
        <v>75</v>
      </c>
      <c r="AT105" s="2" t="s">
        <v>39</v>
      </c>
      <c r="AU105" s="36">
        <v>0.55900000000000005</v>
      </c>
      <c r="AV105" s="1"/>
      <c r="AW105" s="118" t="s">
        <v>71</v>
      </c>
      <c r="AX105" s="111">
        <f t="shared" ref="AX105:AZ105" si="124">AX100</f>
        <v>721383000</v>
      </c>
      <c r="AY105" s="111">
        <f t="shared" si="124"/>
        <v>577569000</v>
      </c>
      <c r="AZ105" s="114">
        <f t="shared" si="124"/>
        <v>183638000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02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663000</v>
      </c>
      <c r="H106" s="76">
        <f t="shared" si="125"/>
        <v>8000</v>
      </c>
      <c r="I106" s="76">
        <f t="shared" si="125"/>
        <v>0</v>
      </c>
      <c r="J106" s="77">
        <f t="shared" si="125"/>
        <v>15000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904500</v>
      </c>
      <c r="S106" s="58"/>
      <c r="T106" s="197"/>
      <c r="U106" s="200"/>
      <c r="V106" s="58"/>
      <c r="W106" s="45" t="s">
        <v>3</v>
      </c>
      <c r="X106" s="46">
        <f>X104-X105</f>
        <v>0</v>
      </c>
      <c r="Y106" s="46">
        <f t="shared" ref="Y106:AE106" si="126">Y104-Y105</f>
        <v>9.1000000000003638</v>
      </c>
      <c r="Z106" s="46">
        <f t="shared" si="126"/>
        <v>0.10000000000000853</v>
      </c>
      <c r="AA106" s="46">
        <f t="shared" si="126"/>
        <v>0</v>
      </c>
      <c r="AB106" s="46">
        <f t="shared" si="126"/>
        <v>0</v>
      </c>
      <c r="AC106" s="46">
        <f t="shared" si="126"/>
        <v>9.5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2.1851297242748786</v>
      </c>
      <c r="AI106" s="86">
        <f>(AI105)/((K104/1000000)*8.34)</f>
        <v>1.7632952461560163</v>
      </c>
      <c r="AJ106" s="86">
        <f>(AJ105)/((K104/1000000)*8.34)</f>
        <v>9.4946667100708579E-2</v>
      </c>
      <c r="AK106" s="168">
        <f>(AK105)/((K104/1000000)*8.34)</f>
        <v>1.2659555613427811</v>
      </c>
      <c r="AL106" s="169"/>
      <c r="AM106" s="10"/>
      <c r="AN106" s="1"/>
      <c r="AO106" s="1"/>
      <c r="AP106" s="1"/>
      <c r="AQ106" s="7"/>
      <c r="AR106" s="89" t="s">
        <v>55</v>
      </c>
      <c r="AS106" s="79">
        <v>1.99</v>
      </c>
      <c r="AT106" s="90" t="s">
        <v>54</v>
      </c>
      <c r="AU106" s="35">
        <v>2.9000000000000001E-2</v>
      </c>
      <c r="AV106" s="1"/>
      <c r="AW106" s="110" t="s">
        <v>3</v>
      </c>
      <c r="AX106" s="115">
        <f>AX104-AX105</f>
        <v>0</v>
      </c>
      <c r="AY106" s="115">
        <f>AY104-AY105</f>
        <v>748600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82">
        <v>27</v>
      </c>
      <c r="B108" s="67" t="s">
        <v>45</v>
      </c>
      <c r="C108" s="72">
        <v>393202000</v>
      </c>
      <c r="D108" s="37">
        <v>3439290</v>
      </c>
      <c r="E108" s="37">
        <v>8861230</v>
      </c>
      <c r="F108" s="39">
        <v>14036700</v>
      </c>
      <c r="G108" s="72">
        <v>521152000</v>
      </c>
      <c r="H108" s="37">
        <v>4685250</v>
      </c>
      <c r="I108" s="37">
        <v>12799400</v>
      </c>
      <c r="J108" s="39">
        <v>19915200</v>
      </c>
      <c r="K108" s="185">
        <f>C110+G110</f>
        <v>712000</v>
      </c>
      <c r="L108" s="186"/>
      <c r="M108" s="191">
        <f>D110+E110+F110+H110+I110+J110</f>
        <v>60100</v>
      </c>
      <c r="N108" s="186"/>
      <c r="O108" s="203">
        <f>M108+K108</f>
        <v>772100</v>
      </c>
      <c r="P108" s="204"/>
      <c r="Q108" s="42" t="s">
        <v>6</v>
      </c>
      <c r="R108" s="39">
        <v>222151200</v>
      </c>
      <c r="S108" s="57"/>
      <c r="T108" s="195">
        <v>0.01</v>
      </c>
      <c r="U108" s="198">
        <v>0.87</v>
      </c>
      <c r="V108" s="57"/>
      <c r="W108" s="85" t="s">
        <v>6</v>
      </c>
      <c r="X108" s="44">
        <v>5203.7</v>
      </c>
      <c r="Y108" s="44">
        <v>6966.6</v>
      </c>
      <c r="Z108" s="44">
        <v>65.5</v>
      </c>
      <c r="AA108" s="44">
        <v>91.2</v>
      </c>
      <c r="AB108" s="44">
        <v>5453.3</v>
      </c>
      <c r="AC108" s="44">
        <v>7292.6</v>
      </c>
      <c r="AD108" s="44">
        <v>118.9</v>
      </c>
      <c r="AE108" s="82">
        <v>17.399999999999999</v>
      </c>
      <c r="AF108" s="7"/>
      <c r="AG108" s="85" t="s">
        <v>29</v>
      </c>
      <c r="AH108" s="15">
        <v>1.25</v>
      </c>
      <c r="AI108" s="15">
        <v>3.25</v>
      </c>
      <c r="AJ108" s="15">
        <v>3.375</v>
      </c>
      <c r="AK108" s="15">
        <v>0</v>
      </c>
      <c r="AL108" s="16">
        <v>7</v>
      </c>
      <c r="AM108" s="62"/>
      <c r="AN108" s="64" t="s">
        <v>40</v>
      </c>
      <c r="AO108" s="20">
        <v>9.1</v>
      </c>
      <c r="AP108" s="21">
        <v>7.44</v>
      </c>
      <c r="AQ108" s="7"/>
      <c r="AR108" s="31" t="s">
        <v>37</v>
      </c>
      <c r="AS108" s="52" t="s">
        <v>75</v>
      </c>
      <c r="AT108" s="32" t="s">
        <v>38</v>
      </c>
      <c r="AU108" s="53">
        <v>3.3000000000000002E-2</v>
      </c>
      <c r="AV108" s="1"/>
      <c r="AW108" s="117" t="s">
        <v>45</v>
      </c>
      <c r="AX108" s="112">
        <v>721383000</v>
      </c>
      <c r="AY108" s="112">
        <v>579129900</v>
      </c>
      <c r="AZ108" s="113">
        <v>183673000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01"/>
      <c r="B109" s="68" t="s">
        <v>44</v>
      </c>
      <c r="C109" s="73">
        <f t="shared" ref="C109:J109" si="127">C104</f>
        <v>393202000</v>
      </c>
      <c r="D109" s="74">
        <f t="shared" si="127"/>
        <v>3439290</v>
      </c>
      <c r="E109" s="74">
        <f t="shared" si="127"/>
        <v>8861230</v>
      </c>
      <c r="F109" s="75">
        <f t="shared" si="127"/>
        <v>14036700</v>
      </c>
      <c r="G109" s="73">
        <f t="shared" si="127"/>
        <v>520440000</v>
      </c>
      <c r="H109" s="74">
        <f t="shared" si="127"/>
        <v>4685250</v>
      </c>
      <c r="I109" s="74">
        <f t="shared" si="127"/>
        <v>12767300</v>
      </c>
      <c r="J109" s="75">
        <f t="shared" si="127"/>
        <v>19887200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221264600</v>
      </c>
      <c r="S109" s="57"/>
      <c r="T109" s="196"/>
      <c r="U109" s="199"/>
      <c r="V109" s="57"/>
      <c r="W109" s="87" t="s">
        <v>7</v>
      </c>
      <c r="X109" s="5">
        <f t="shared" ref="X109:AE109" si="128">X104</f>
        <v>5203.7</v>
      </c>
      <c r="Y109" s="5">
        <f t="shared" si="128"/>
        <v>6956.6</v>
      </c>
      <c r="Z109" s="5">
        <f t="shared" si="128"/>
        <v>65.400000000000006</v>
      </c>
      <c r="AA109" s="5">
        <f t="shared" si="128"/>
        <v>91.2</v>
      </c>
      <c r="AB109" s="5">
        <f t="shared" si="128"/>
        <v>5453.3</v>
      </c>
      <c r="AC109" s="5">
        <f t="shared" si="128"/>
        <v>7282.4</v>
      </c>
      <c r="AD109" s="5">
        <f t="shared" si="128"/>
        <v>118.7</v>
      </c>
      <c r="AE109" s="81">
        <f t="shared" si="128"/>
        <v>17.399999999999999</v>
      </c>
      <c r="AF109" s="7"/>
      <c r="AG109" s="87" t="s">
        <v>26</v>
      </c>
      <c r="AH109" s="6">
        <f>(AH108*10.74)</f>
        <v>13.425000000000001</v>
      </c>
      <c r="AI109" s="6">
        <f>(AI108*3.9)</f>
        <v>12.674999999999999</v>
      </c>
      <c r="AJ109" s="6">
        <f>(AJ108*0.21)</f>
        <v>0.70874999999999999</v>
      </c>
      <c r="AK109" s="166">
        <f>AK108+AL108</f>
        <v>7</v>
      </c>
      <c r="AL109" s="167"/>
      <c r="AM109" s="10"/>
      <c r="AN109" s="22" t="s">
        <v>41</v>
      </c>
      <c r="AO109" s="23">
        <v>8.6</v>
      </c>
      <c r="AP109" s="24">
        <v>7.68</v>
      </c>
      <c r="AQ109" s="7"/>
      <c r="AR109" s="33" t="s">
        <v>36</v>
      </c>
      <c r="AS109" s="12" t="s">
        <v>75</v>
      </c>
      <c r="AT109" s="2" t="s">
        <v>39</v>
      </c>
      <c r="AU109" s="36">
        <v>0.58899999999999997</v>
      </c>
      <c r="AV109" s="1"/>
      <c r="AW109" s="118" t="s">
        <v>71</v>
      </c>
      <c r="AX109" s="111">
        <f t="shared" ref="AX109:AZ109" si="129">AX104</f>
        <v>721383000</v>
      </c>
      <c r="AY109" s="111">
        <f t="shared" si="129"/>
        <v>578317600</v>
      </c>
      <c r="AZ109" s="114">
        <f t="shared" si="129"/>
        <v>183638000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02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712000</v>
      </c>
      <c r="H110" s="76">
        <f t="shared" si="130"/>
        <v>0</v>
      </c>
      <c r="I110" s="76">
        <f t="shared" si="130"/>
        <v>32100</v>
      </c>
      <c r="J110" s="77">
        <f t="shared" si="130"/>
        <v>28000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886600</v>
      </c>
      <c r="S110" s="58"/>
      <c r="T110" s="197"/>
      <c r="U110" s="200"/>
      <c r="V110" s="58"/>
      <c r="W110" s="45" t="s">
        <v>3</v>
      </c>
      <c r="X110" s="46">
        <f>X108-X109</f>
        <v>0</v>
      </c>
      <c r="Y110" s="46">
        <f t="shared" ref="Y110:AE110" si="131">Y108-Y109</f>
        <v>10</v>
      </c>
      <c r="Z110" s="46">
        <f t="shared" si="131"/>
        <v>9.9999999999994316E-2</v>
      </c>
      <c r="AA110" s="46">
        <f t="shared" si="131"/>
        <v>0</v>
      </c>
      <c r="AB110" s="46">
        <f t="shared" si="131"/>
        <v>0</v>
      </c>
      <c r="AC110" s="46">
        <f t="shared" si="131"/>
        <v>10.200000000000728</v>
      </c>
      <c r="AD110" s="46">
        <f t="shared" si="131"/>
        <v>0.20000000000000284</v>
      </c>
      <c r="AE110" s="83">
        <f t="shared" si="131"/>
        <v>0</v>
      </c>
      <c r="AF110" s="7"/>
      <c r="AG110" s="88" t="s">
        <v>28</v>
      </c>
      <c r="AH110" s="86">
        <f>(AH109)/((K108/1000000)*8.34)</f>
        <v>2.2608317840109939</v>
      </c>
      <c r="AI110" s="86">
        <f>(AI109)/((K108/1000000)*8.34)</f>
        <v>2.1345283323902677</v>
      </c>
      <c r="AJ110" s="86">
        <f>(AJ109)/((K108/1000000)*8.34)</f>
        <v>0.11935676178158598</v>
      </c>
      <c r="AK110" s="168">
        <f>(AK109)/((K108/1000000)*8.34)</f>
        <v>1.1788322151267752</v>
      </c>
      <c r="AL110" s="169"/>
      <c r="AM110" s="10"/>
      <c r="AN110" s="1"/>
      <c r="AO110" s="1"/>
      <c r="AP110" s="1"/>
      <c r="AQ110" s="7"/>
      <c r="AR110" s="89" t="s">
        <v>55</v>
      </c>
      <c r="AS110" s="79">
        <v>1.79</v>
      </c>
      <c r="AT110" s="90" t="s">
        <v>54</v>
      </c>
      <c r="AU110" s="35">
        <v>2.8000000000000001E-2</v>
      </c>
      <c r="AV110" s="1"/>
      <c r="AW110" s="110" t="s">
        <v>3</v>
      </c>
      <c r="AX110" s="115">
        <f>AX108-AX109</f>
        <v>0</v>
      </c>
      <c r="AY110" s="115">
        <f>AY108-AY109</f>
        <v>812300</v>
      </c>
      <c r="AZ110" s="116">
        <f>AZ108-AZ109</f>
        <v>35000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82">
        <v>28</v>
      </c>
      <c r="B112" s="67" t="s">
        <v>45</v>
      </c>
      <c r="C112" s="72">
        <v>393202000</v>
      </c>
      <c r="D112" s="37">
        <v>3439290</v>
      </c>
      <c r="E112" s="37">
        <v>8861230</v>
      </c>
      <c r="F112" s="39">
        <v>14036700</v>
      </c>
      <c r="G112" s="72">
        <v>521905000</v>
      </c>
      <c r="H112" s="37">
        <v>4694250</v>
      </c>
      <c r="I112" s="37">
        <v>12799400</v>
      </c>
      <c r="J112" s="39">
        <v>19915200</v>
      </c>
      <c r="K112" s="185">
        <f>C114+G114</f>
        <v>753000</v>
      </c>
      <c r="L112" s="186"/>
      <c r="M112" s="191">
        <f>D114+E114+F114+H114+I114+J114</f>
        <v>9000</v>
      </c>
      <c r="N112" s="186"/>
      <c r="O112" s="203">
        <f>M112+K112</f>
        <v>762000</v>
      </c>
      <c r="P112" s="204"/>
      <c r="Q112" s="42" t="s">
        <v>6</v>
      </c>
      <c r="R112" s="39">
        <v>222958700</v>
      </c>
      <c r="S112" s="57"/>
      <c r="T112" s="195">
        <v>0.08</v>
      </c>
      <c r="U112" s="198">
        <v>0.85</v>
      </c>
      <c r="V112" s="57"/>
      <c r="W112" s="85" t="s">
        <v>6</v>
      </c>
      <c r="X112" s="44">
        <v>5203.7</v>
      </c>
      <c r="Y112" s="44">
        <v>6976.9</v>
      </c>
      <c r="Z112" s="44">
        <v>65.599999999999994</v>
      </c>
      <c r="AA112" s="44">
        <v>91.2</v>
      </c>
      <c r="AB112" s="44">
        <v>5453.3</v>
      </c>
      <c r="AC112" s="44">
        <v>7303.2</v>
      </c>
      <c r="AD112" s="44">
        <v>118.9</v>
      </c>
      <c r="AE112" s="82">
        <v>17.399999999999999</v>
      </c>
      <c r="AF112" s="7"/>
      <c r="AG112" s="85" t="s">
        <v>29</v>
      </c>
      <c r="AH112" s="15">
        <v>1.5</v>
      </c>
      <c r="AI112" s="15">
        <v>2.75</v>
      </c>
      <c r="AJ112" s="15">
        <v>2.75</v>
      </c>
      <c r="AK112" s="15">
        <v>7</v>
      </c>
      <c r="AL112" s="16">
        <v>0</v>
      </c>
      <c r="AM112" s="62"/>
      <c r="AN112" s="64" t="s">
        <v>40</v>
      </c>
      <c r="AO112" s="20">
        <v>10.199999999999999</v>
      </c>
      <c r="AP112" s="21">
        <v>7.41</v>
      </c>
      <c r="AQ112" s="7"/>
      <c r="AR112" s="31" t="s">
        <v>37</v>
      </c>
      <c r="AS112" s="52" t="s">
        <v>75</v>
      </c>
      <c r="AT112" s="32" t="s">
        <v>38</v>
      </c>
      <c r="AU112" s="53">
        <v>3.6999999999999998E-2</v>
      </c>
      <c r="AV112" s="1"/>
      <c r="AW112" s="117" t="s">
        <v>45</v>
      </c>
      <c r="AX112" s="112">
        <v>721383000</v>
      </c>
      <c r="AY112" s="112">
        <v>579963500</v>
      </c>
      <c r="AZ112" s="113">
        <v>183673000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01"/>
      <c r="B113" s="68" t="s">
        <v>44</v>
      </c>
      <c r="C113" s="73">
        <f t="shared" ref="C113:J113" si="132">C108</f>
        <v>393202000</v>
      </c>
      <c r="D113" s="74">
        <f t="shared" si="132"/>
        <v>3439290</v>
      </c>
      <c r="E113" s="74">
        <f t="shared" si="132"/>
        <v>8861230</v>
      </c>
      <c r="F113" s="75">
        <f t="shared" si="132"/>
        <v>14036700</v>
      </c>
      <c r="G113" s="73">
        <f t="shared" si="132"/>
        <v>521152000</v>
      </c>
      <c r="H113" s="74">
        <f t="shared" si="132"/>
        <v>4685250</v>
      </c>
      <c r="I113" s="74">
        <f t="shared" si="132"/>
        <v>12799400</v>
      </c>
      <c r="J113" s="75">
        <f t="shared" si="132"/>
        <v>19915200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222151200</v>
      </c>
      <c r="S113" s="57"/>
      <c r="T113" s="196"/>
      <c r="U113" s="199"/>
      <c r="V113" s="57"/>
      <c r="W113" s="87" t="s">
        <v>7</v>
      </c>
      <c r="X113" s="5">
        <f t="shared" ref="X113:AE113" si="133">X108</f>
        <v>5203.7</v>
      </c>
      <c r="Y113" s="5">
        <f t="shared" si="133"/>
        <v>6966.6</v>
      </c>
      <c r="Z113" s="5">
        <f t="shared" si="133"/>
        <v>65.5</v>
      </c>
      <c r="AA113" s="5">
        <f t="shared" si="133"/>
        <v>91.2</v>
      </c>
      <c r="AB113" s="5">
        <f t="shared" si="133"/>
        <v>5453.3</v>
      </c>
      <c r="AC113" s="5">
        <f t="shared" si="133"/>
        <v>7292.6</v>
      </c>
      <c r="AD113" s="5">
        <f t="shared" si="133"/>
        <v>118.9</v>
      </c>
      <c r="AE113" s="81">
        <f t="shared" si="133"/>
        <v>17.399999999999999</v>
      </c>
      <c r="AF113" s="7"/>
      <c r="AG113" s="87" t="s">
        <v>26</v>
      </c>
      <c r="AH113" s="6">
        <f>(AH112*10.74)</f>
        <v>16.11</v>
      </c>
      <c r="AI113" s="6">
        <f>(AI112*3.9)</f>
        <v>10.725</v>
      </c>
      <c r="AJ113" s="6">
        <f>(AJ112*0.21)</f>
        <v>0.57750000000000001</v>
      </c>
      <c r="AK113" s="166">
        <f>AK112+AL112</f>
        <v>7</v>
      </c>
      <c r="AL113" s="167"/>
      <c r="AM113" s="10"/>
      <c r="AN113" s="22" t="s">
        <v>41</v>
      </c>
      <c r="AO113" s="23">
        <v>8.4</v>
      </c>
      <c r="AP113" s="24">
        <v>7.77</v>
      </c>
      <c r="AQ113" s="7"/>
      <c r="AR113" s="33" t="s">
        <v>36</v>
      </c>
      <c r="AS113" s="12" t="s">
        <v>75</v>
      </c>
      <c r="AT113" s="2" t="s">
        <v>39</v>
      </c>
      <c r="AU113" s="36">
        <v>0.49</v>
      </c>
      <c r="AV113" s="1"/>
      <c r="AW113" s="118" t="s">
        <v>71</v>
      </c>
      <c r="AX113" s="111">
        <f t="shared" ref="AX113:AZ113" si="134">AX108</f>
        <v>721383000</v>
      </c>
      <c r="AY113" s="111">
        <f t="shared" si="134"/>
        <v>579129900</v>
      </c>
      <c r="AZ113" s="114">
        <f t="shared" si="134"/>
        <v>183673000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02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753000</v>
      </c>
      <c r="H114" s="76">
        <f t="shared" si="135"/>
        <v>9000</v>
      </c>
      <c r="I114" s="76">
        <f t="shared" si="135"/>
        <v>0</v>
      </c>
      <c r="J114" s="77">
        <f t="shared" si="135"/>
        <v>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807500</v>
      </c>
      <c r="S114" s="58"/>
      <c r="T114" s="197"/>
      <c r="U114" s="200"/>
      <c r="V114" s="58"/>
      <c r="W114" s="45" t="s">
        <v>3</v>
      </c>
      <c r="X114" s="46">
        <f>X112-X113</f>
        <v>0</v>
      </c>
      <c r="Y114" s="46">
        <f t="shared" ref="Y114:AE114" si="136">Y112-Y113</f>
        <v>10.299999999999272</v>
      </c>
      <c r="Z114" s="46">
        <f t="shared" si="136"/>
        <v>9.9999999999994316E-2</v>
      </c>
      <c r="AA114" s="46">
        <f t="shared" si="136"/>
        <v>0</v>
      </c>
      <c r="AB114" s="46">
        <f t="shared" si="136"/>
        <v>0</v>
      </c>
      <c r="AC114" s="46">
        <f t="shared" si="136"/>
        <v>10.599999999999454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2.5652784545272151</v>
      </c>
      <c r="AI114" s="86">
        <f>(AI113)/((K112/1000000)*8.34)</f>
        <v>1.7077971089264048</v>
      </c>
      <c r="AJ114" s="86">
        <f>(AJ113)/((K112/1000000)*8.34)</f>
        <v>9.1958305865267959E-2</v>
      </c>
      <c r="AK114" s="168">
        <f>(AK113)/((K112/1000000)*8.34)</f>
        <v>1.1146461317002176</v>
      </c>
      <c r="AL114" s="169"/>
      <c r="AM114" s="10"/>
      <c r="AN114" s="1"/>
      <c r="AO114" s="1"/>
      <c r="AP114" s="1"/>
      <c r="AQ114" s="7"/>
      <c r="AR114" s="89" t="s">
        <v>55</v>
      </c>
      <c r="AS114" s="79">
        <v>1.74</v>
      </c>
      <c r="AT114" s="90" t="s">
        <v>54</v>
      </c>
      <c r="AU114" s="35">
        <v>3.4000000000000002E-2</v>
      </c>
      <c r="AV114" s="1"/>
      <c r="AW114" s="110" t="s">
        <v>3</v>
      </c>
      <c r="AX114" s="115">
        <f>AX112-AX113</f>
        <v>0</v>
      </c>
      <c r="AY114" s="115">
        <f>AY112-AY113</f>
        <v>833600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82">
        <v>29</v>
      </c>
      <c r="B116" s="67" t="s">
        <v>45</v>
      </c>
      <c r="C116" s="72">
        <v>393202000</v>
      </c>
      <c r="D116" s="37">
        <v>3439290</v>
      </c>
      <c r="E116" s="37">
        <v>8861230</v>
      </c>
      <c r="F116" s="39">
        <v>14036700</v>
      </c>
      <c r="G116" s="72">
        <v>522751000</v>
      </c>
      <c r="H116" s="37">
        <v>4694250</v>
      </c>
      <c r="I116" s="37">
        <v>12830400</v>
      </c>
      <c r="J116" s="39">
        <v>19951200</v>
      </c>
      <c r="K116" s="185">
        <f>C118+G118</f>
        <v>846000</v>
      </c>
      <c r="L116" s="186"/>
      <c r="M116" s="191">
        <f>D118+E118+F118+H118+I118+J118</f>
        <v>67000</v>
      </c>
      <c r="N116" s="186"/>
      <c r="O116" s="203">
        <f>M116+K116</f>
        <v>913000</v>
      </c>
      <c r="P116" s="204"/>
      <c r="Q116" s="42" t="s">
        <v>6</v>
      </c>
      <c r="R116" s="39">
        <v>223821700</v>
      </c>
      <c r="S116" s="57"/>
      <c r="T116" s="195">
        <v>0</v>
      </c>
      <c r="U116" s="198">
        <v>0.86</v>
      </c>
      <c r="V116" s="57"/>
      <c r="W116" s="85" t="s">
        <v>6</v>
      </c>
      <c r="X116" s="44">
        <v>5203.7</v>
      </c>
      <c r="Y116" s="44">
        <v>6988.7</v>
      </c>
      <c r="Z116" s="44">
        <v>65.599999999999994</v>
      </c>
      <c r="AA116" s="44">
        <v>91.2</v>
      </c>
      <c r="AB116" s="44">
        <v>5453.3</v>
      </c>
      <c r="AC116" s="44">
        <v>7315.2</v>
      </c>
      <c r="AD116" s="44">
        <v>119</v>
      </c>
      <c r="AE116" s="82">
        <v>17.399999999999999</v>
      </c>
      <c r="AF116" s="7"/>
      <c r="AG116" s="85" t="s">
        <v>29</v>
      </c>
      <c r="AH116" s="15">
        <v>3.25</v>
      </c>
      <c r="AI116" s="15">
        <v>4.5</v>
      </c>
      <c r="AJ116" s="15">
        <v>1.75</v>
      </c>
      <c r="AK116" s="15">
        <v>9</v>
      </c>
      <c r="AL116" s="16">
        <v>0</v>
      </c>
      <c r="AM116" s="62"/>
      <c r="AN116" s="64" t="s">
        <v>40</v>
      </c>
      <c r="AO116" s="20">
        <v>8.3000000000000007</v>
      </c>
      <c r="AP116" s="21">
        <v>7.34</v>
      </c>
      <c r="AQ116" s="7"/>
      <c r="AR116" s="31" t="s">
        <v>37</v>
      </c>
      <c r="AS116" s="52" t="s">
        <v>75</v>
      </c>
      <c r="AT116" s="32" t="s">
        <v>38</v>
      </c>
      <c r="AU116" s="53">
        <v>3.2000000000000001E-2</v>
      </c>
      <c r="AV116" s="1"/>
      <c r="AW116" s="117" t="s">
        <v>45</v>
      </c>
      <c r="AX116" s="112">
        <v>721383000</v>
      </c>
      <c r="AY116" s="112">
        <v>580913000</v>
      </c>
      <c r="AZ116" s="113">
        <v>183707000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01"/>
      <c r="B117" s="68" t="s">
        <v>44</v>
      </c>
      <c r="C117" s="73">
        <f t="shared" ref="C117:J117" si="137">C112</f>
        <v>393202000</v>
      </c>
      <c r="D117" s="74">
        <f t="shared" si="137"/>
        <v>3439290</v>
      </c>
      <c r="E117" s="74">
        <f t="shared" si="137"/>
        <v>8861230</v>
      </c>
      <c r="F117" s="75">
        <f t="shared" si="137"/>
        <v>14036700</v>
      </c>
      <c r="G117" s="73">
        <f t="shared" si="137"/>
        <v>521905000</v>
      </c>
      <c r="H117" s="74">
        <f t="shared" si="137"/>
        <v>4694250</v>
      </c>
      <c r="I117" s="74">
        <f t="shared" si="137"/>
        <v>12799400</v>
      </c>
      <c r="J117" s="75">
        <f t="shared" si="137"/>
        <v>19915200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222958700</v>
      </c>
      <c r="S117" s="57"/>
      <c r="T117" s="196"/>
      <c r="U117" s="199"/>
      <c r="V117" s="57"/>
      <c r="W117" s="87" t="s">
        <v>7</v>
      </c>
      <c r="X117" s="5">
        <f t="shared" ref="X117:AE117" si="138">X112</f>
        <v>5203.7</v>
      </c>
      <c r="Y117" s="5">
        <f t="shared" si="138"/>
        <v>6976.9</v>
      </c>
      <c r="Z117" s="5">
        <f t="shared" si="138"/>
        <v>65.599999999999994</v>
      </c>
      <c r="AA117" s="5">
        <f t="shared" si="138"/>
        <v>91.2</v>
      </c>
      <c r="AB117" s="5">
        <f t="shared" si="138"/>
        <v>5453.3</v>
      </c>
      <c r="AC117" s="5">
        <f t="shared" si="138"/>
        <v>7303.2</v>
      </c>
      <c r="AD117" s="5">
        <f t="shared" si="138"/>
        <v>118.9</v>
      </c>
      <c r="AE117" s="81">
        <f t="shared" si="138"/>
        <v>17.399999999999999</v>
      </c>
      <c r="AF117" s="7"/>
      <c r="AG117" s="87" t="s">
        <v>26</v>
      </c>
      <c r="AH117" s="6">
        <f>(AH116*10.74)</f>
        <v>34.905000000000001</v>
      </c>
      <c r="AI117" s="6">
        <f>(AI116*3.9)</f>
        <v>17.55</v>
      </c>
      <c r="AJ117" s="6">
        <f>(AJ116*0.21)</f>
        <v>0.36749999999999999</v>
      </c>
      <c r="AK117" s="166">
        <f>AK116+AL116</f>
        <v>9</v>
      </c>
      <c r="AL117" s="167"/>
      <c r="AM117" s="10"/>
      <c r="AN117" s="22" t="s">
        <v>41</v>
      </c>
      <c r="AO117" s="23">
        <v>7.9</v>
      </c>
      <c r="AP117" s="24">
        <v>7.72</v>
      </c>
      <c r="AQ117" s="7"/>
      <c r="AR117" s="33" t="s">
        <v>36</v>
      </c>
      <c r="AS117" s="12" t="s">
        <v>75</v>
      </c>
      <c r="AT117" s="2" t="s">
        <v>39</v>
      </c>
      <c r="AU117" s="36">
        <v>0.49</v>
      </c>
      <c r="AV117" s="1"/>
      <c r="AW117" s="118" t="s">
        <v>71</v>
      </c>
      <c r="AX117" s="111">
        <f t="shared" ref="AX117:AZ117" si="139">AX112</f>
        <v>721383000</v>
      </c>
      <c r="AY117" s="111">
        <f t="shared" si="139"/>
        <v>579963500</v>
      </c>
      <c r="AZ117" s="114">
        <f t="shared" si="139"/>
        <v>183673000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02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846000</v>
      </c>
      <c r="H118" s="76">
        <f t="shared" si="140"/>
        <v>0</v>
      </c>
      <c r="I118" s="76">
        <f t="shared" si="140"/>
        <v>31000</v>
      </c>
      <c r="J118" s="77">
        <f t="shared" si="140"/>
        <v>36000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863000</v>
      </c>
      <c r="S118" s="58"/>
      <c r="T118" s="197"/>
      <c r="U118" s="200"/>
      <c r="V118" s="58"/>
      <c r="W118" s="45" t="s">
        <v>3</v>
      </c>
      <c r="X118" s="46">
        <f>X116-X117</f>
        <v>0</v>
      </c>
      <c r="Y118" s="46">
        <f t="shared" ref="Y118:AE118" si="141">Y116-Y117</f>
        <v>11.800000000000182</v>
      </c>
      <c r="Z118" s="46">
        <f t="shared" si="141"/>
        <v>0</v>
      </c>
      <c r="AA118" s="46">
        <f t="shared" si="141"/>
        <v>0</v>
      </c>
      <c r="AB118" s="46">
        <f t="shared" si="141"/>
        <v>0</v>
      </c>
      <c r="AC118" s="46">
        <f t="shared" si="141"/>
        <v>12</v>
      </c>
      <c r="AD118" s="46">
        <f t="shared" si="141"/>
        <v>9.9999999999994316E-2</v>
      </c>
      <c r="AE118" s="83">
        <f t="shared" si="141"/>
        <v>0</v>
      </c>
      <c r="AF118" s="7"/>
      <c r="AG118" s="88" t="s">
        <v>28</v>
      </c>
      <c r="AH118" s="86">
        <f>(AH117)/((K116/1000000)*8.34)</f>
        <v>4.9471061448713378</v>
      </c>
      <c r="AI118" s="86">
        <f>(AI117)/((K116/1000000)*8.34)</f>
        <v>2.4873718046839128</v>
      </c>
      <c r="AJ118" s="86">
        <f>(AJ117)/((K116/1000000)*8.34)</f>
        <v>5.2085990781842617E-2</v>
      </c>
      <c r="AK118" s="168">
        <f>(AK117)/((K116/1000000)*8.34)</f>
        <v>1.2755752844532886</v>
      </c>
      <c r="AL118" s="169"/>
      <c r="AM118" s="10"/>
      <c r="AN118" s="1"/>
      <c r="AO118" s="1"/>
      <c r="AP118" s="1"/>
      <c r="AQ118" s="7"/>
      <c r="AR118" s="89" t="s">
        <v>55</v>
      </c>
      <c r="AS118" s="79">
        <v>1.62</v>
      </c>
      <c r="AT118" s="90" t="s">
        <v>54</v>
      </c>
      <c r="AU118" s="35">
        <v>2.9000000000000001E-2</v>
      </c>
      <c r="AV118" s="1"/>
      <c r="AW118" s="110" t="s">
        <v>3</v>
      </c>
      <c r="AX118" s="115">
        <f>AX116-AX117</f>
        <v>0</v>
      </c>
      <c r="AY118" s="115">
        <f>AY116-AY117</f>
        <v>949500</v>
      </c>
      <c r="AZ118" s="116">
        <f>AZ116-AZ117</f>
        <v>34000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82">
        <v>30</v>
      </c>
      <c r="B120" s="67" t="s">
        <v>45</v>
      </c>
      <c r="C120" s="72">
        <v>393483000</v>
      </c>
      <c r="D120" s="37">
        <v>3448290</v>
      </c>
      <c r="E120" s="37">
        <v>8861230</v>
      </c>
      <c r="F120" s="39">
        <v>14042700</v>
      </c>
      <c r="G120" s="72">
        <v>523164000</v>
      </c>
      <c r="H120" s="37">
        <v>4702250</v>
      </c>
      <c r="I120" s="37">
        <v>12830400</v>
      </c>
      <c r="J120" s="39">
        <v>19974100</v>
      </c>
      <c r="K120" s="185">
        <f>C122+G122</f>
        <v>694000</v>
      </c>
      <c r="L120" s="186"/>
      <c r="M120" s="191">
        <f>D122+E122+F122+H122+I122+J122</f>
        <v>45900</v>
      </c>
      <c r="N120" s="186"/>
      <c r="O120" s="203">
        <f>M120+K120</f>
        <v>739900</v>
      </c>
      <c r="P120" s="204"/>
      <c r="Q120" s="42" t="s">
        <v>6</v>
      </c>
      <c r="R120" s="39">
        <v>224702200</v>
      </c>
      <c r="S120" s="57"/>
      <c r="T120" s="195">
        <v>0</v>
      </c>
      <c r="U120" s="198">
        <v>0.92</v>
      </c>
      <c r="V120" s="57"/>
      <c r="W120" s="85" t="s">
        <v>6</v>
      </c>
      <c r="X120" s="44">
        <v>5207.3999999999996</v>
      </c>
      <c r="Y120" s="44">
        <v>6994.3</v>
      </c>
      <c r="Z120" s="44">
        <v>65.900000000000006</v>
      </c>
      <c r="AA120" s="44">
        <v>91.2</v>
      </c>
      <c r="AB120" s="44">
        <v>5457.3</v>
      </c>
      <c r="AC120" s="44">
        <v>7321.3</v>
      </c>
      <c r="AD120" s="44">
        <v>119</v>
      </c>
      <c r="AE120" s="82">
        <v>17.399999999999999</v>
      </c>
      <c r="AF120" s="7"/>
      <c r="AG120" s="85" t="s">
        <v>29</v>
      </c>
      <c r="AH120" s="15">
        <v>0.875</v>
      </c>
      <c r="AI120" s="15">
        <v>2.75</v>
      </c>
      <c r="AJ120" s="15">
        <v>2.0625</v>
      </c>
      <c r="AK120" s="15">
        <v>3</v>
      </c>
      <c r="AL120" s="16">
        <v>3</v>
      </c>
      <c r="AM120" s="62"/>
      <c r="AN120" s="64" t="s">
        <v>40</v>
      </c>
      <c r="AO120" s="20">
        <v>5.4</v>
      </c>
      <c r="AP120" s="21">
        <v>7.38</v>
      </c>
      <c r="AQ120" s="7"/>
      <c r="AR120" s="31" t="s">
        <v>37</v>
      </c>
      <c r="AS120" s="52">
        <v>6.4000000000000001E-2</v>
      </c>
      <c r="AT120" s="32" t="s">
        <v>38</v>
      </c>
      <c r="AU120" s="53" t="s">
        <v>75</v>
      </c>
      <c r="AV120" s="1"/>
      <c r="AW120" s="117" t="s">
        <v>45</v>
      </c>
      <c r="AX120" s="112">
        <v>721705000</v>
      </c>
      <c r="AY120" s="112">
        <v>581400800</v>
      </c>
      <c r="AZ120" s="113">
        <v>183707000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01"/>
      <c r="B121" s="68" t="s">
        <v>44</v>
      </c>
      <c r="C121" s="73">
        <f t="shared" ref="C121:J121" si="142">C116</f>
        <v>393202000</v>
      </c>
      <c r="D121" s="74">
        <f t="shared" si="142"/>
        <v>3439290</v>
      </c>
      <c r="E121" s="74">
        <f t="shared" si="142"/>
        <v>8861230</v>
      </c>
      <c r="F121" s="75">
        <f t="shared" si="142"/>
        <v>14036700</v>
      </c>
      <c r="G121" s="73">
        <f t="shared" si="142"/>
        <v>522751000</v>
      </c>
      <c r="H121" s="74">
        <f t="shared" si="142"/>
        <v>4694250</v>
      </c>
      <c r="I121" s="74">
        <f t="shared" si="142"/>
        <v>12830400</v>
      </c>
      <c r="J121" s="75">
        <f t="shared" si="142"/>
        <v>19951200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223821700</v>
      </c>
      <c r="S121" s="57"/>
      <c r="T121" s="196"/>
      <c r="U121" s="199"/>
      <c r="V121" s="57"/>
      <c r="W121" s="87" t="s">
        <v>7</v>
      </c>
      <c r="X121" s="5">
        <f t="shared" ref="X121:AE121" si="143">X116</f>
        <v>5203.7</v>
      </c>
      <c r="Y121" s="5">
        <f t="shared" si="143"/>
        <v>6988.7</v>
      </c>
      <c r="Z121" s="5">
        <f t="shared" si="143"/>
        <v>65.599999999999994</v>
      </c>
      <c r="AA121" s="5">
        <f t="shared" si="143"/>
        <v>91.2</v>
      </c>
      <c r="AB121" s="5">
        <f t="shared" si="143"/>
        <v>5453.3</v>
      </c>
      <c r="AC121" s="5">
        <f t="shared" si="143"/>
        <v>7315.2</v>
      </c>
      <c r="AD121" s="5">
        <f t="shared" si="143"/>
        <v>119</v>
      </c>
      <c r="AE121" s="81">
        <f t="shared" si="143"/>
        <v>17.399999999999999</v>
      </c>
      <c r="AF121" s="7"/>
      <c r="AG121" s="87" t="s">
        <v>26</v>
      </c>
      <c r="AH121" s="6">
        <f>(AH120*10.74)</f>
        <v>9.3975000000000009</v>
      </c>
      <c r="AI121" s="6">
        <f>(AI120*3.9)</f>
        <v>10.725</v>
      </c>
      <c r="AJ121" s="6">
        <f>(AJ120*0.21)</f>
        <v>0.43312499999999998</v>
      </c>
      <c r="AK121" s="166">
        <f>AK120+AL120</f>
        <v>6</v>
      </c>
      <c r="AL121" s="167"/>
      <c r="AM121" s="10"/>
      <c r="AN121" s="22" t="s">
        <v>41</v>
      </c>
      <c r="AO121" s="23">
        <v>6.6</v>
      </c>
      <c r="AP121" s="24">
        <v>7.77</v>
      </c>
      <c r="AQ121" s="7"/>
      <c r="AR121" s="33" t="s">
        <v>36</v>
      </c>
      <c r="AS121" s="12">
        <v>0.39</v>
      </c>
      <c r="AT121" s="2" t="s">
        <v>39</v>
      </c>
      <c r="AU121" s="36" t="s">
        <v>75</v>
      </c>
      <c r="AV121" s="1"/>
      <c r="AW121" s="118" t="s">
        <v>71</v>
      </c>
      <c r="AX121" s="111">
        <f t="shared" ref="AX121:AZ121" si="144">AX116</f>
        <v>721383000</v>
      </c>
      <c r="AY121" s="111">
        <f t="shared" si="144"/>
        <v>580913000</v>
      </c>
      <c r="AZ121" s="114">
        <f t="shared" si="144"/>
        <v>183707000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02"/>
      <c r="B122" s="66" t="s">
        <v>3</v>
      </c>
      <c r="C122" s="76">
        <f t="shared" ref="C122:J122" si="145">C120-C121</f>
        <v>281000</v>
      </c>
      <c r="D122" s="76">
        <f t="shared" si="145"/>
        <v>9000</v>
      </c>
      <c r="E122" s="76">
        <f t="shared" si="145"/>
        <v>0</v>
      </c>
      <c r="F122" s="77">
        <f t="shared" si="145"/>
        <v>6000</v>
      </c>
      <c r="G122" s="76">
        <f t="shared" si="145"/>
        <v>413000</v>
      </c>
      <c r="H122" s="76">
        <f t="shared" si="145"/>
        <v>8000</v>
      </c>
      <c r="I122" s="76">
        <f t="shared" si="145"/>
        <v>0</v>
      </c>
      <c r="J122" s="77">
        <f t="shared" si="145"/>
        <v>22900</v>
      </c>
      <c r="K122" s="189"/>
      <c r="L122" s="190"/>
      <c r="M122" s="190"/>
      <c r="N122" s="190"/>
      <c r="O122" s="207"/>
      <c r="P122" s="208"/>
      <c r="Q122" s="48" t="s">
        <v>3</v>
      </c>
      <c r="R122" s="41">
        <f>R120-R121</f>
        <v>880500</v>
      </c>
      <c r="S122" s="58"/>
      <c r="T122" s="197"/>
      <c r="U122" s="200"/>
      <c r="V122" s="58"/>
      <c r="W122" s="45" t="s">
        <v>3</v>
      </c>
      <c r="X122" s="46">
        <f>X120-X121</f>
        <v>3.6999999999998181</v>
      </c>
      <c r="Y122" s="46">
        <f t="shared" ref="Y122:AE122" si="146">Y120-Y121</f>
        <v>5.6000000000003638</v>
      </c>
      <c r="Z122" s="46">
        <f t="shared" si="146"/>
        <v>0.30000000000001137</v>
      </c>
      <c r="AA122" s="46">
        <f t="shared" si="146"/>
        <v>0</v>
      </c>
      <c r="AB122" s="46">
        <f t="shared" si="146"/>
        <v>4</v>
      </c>
      <c r="AC122" s="46">
        <f t="shared" si="146"/>
        <v>6.1000000000003638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1.6236290506499704</v>
      </c>
      <c r="AI122" s="86">
        <f>(AI121)/((K120/1000000)*8.34)</f>
        <v>1.8529844712126555</v>
      </c>
      <c r="AJ122" s="86">
        <f>(AJ121)/((K120/1000000)*8.34)</f>
        <v>7.4832065183588009E-2</v>
      </c>
      <c r="AK122" s="168">
        <f>(AK121)/((K120/1000000)*8.34)</f>
        <v>1.0366346692098771</v>
      </c>
      <c r="AL122" s="169"/>
      <c r="AM122" s="10"/>
      <c r="AN122" s="1"/>
      <c r="AO122" s="1"/>
      <c r="AP122" s="1"/>
      <c r="AQ122" s="7"/>
      <c r="AR122" s="89" t="s">
        <v>55</v>
      </c>
      <c r="AS122" s="79">
        <v>1.62</v>
      </c>
      <c r="AT122" s="90" t="s">
        <v>54</v>
      </c>
      <c r="AU122" s="35">
        <v>0.04</v>
      </c>
      <c r="AV122" s="1"/>
      <c r="AW122" s="110" t="s">
        <v>3</v>
      </c>
      <c r="AX122" s="115">
        <f>AX120-AX121</f>
        <v>322000</v>
      </c>
      <c r="AY122" s="115">
        <f>AY120-AY121</f>
        <v>487800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82">
        <v>31</v>
      </c>
      <c r="B124" s="67" t="s">
        <v>45</v>
      </c>
      <c r="C124" s="72">
        <v>393483000</v>
      </c>
      <c r="D124" s="37">
        <v>3448290</v>
      </c>
      <c r="E124" s="37">
        <v>8861230</v>
      </c>
      <c r="F124" s="39">
        <v>14042700</v>
      </c>
      <c r="G124" s="72">
        <v>523938000</v>
      </c>
      <c r="H124" s="37">
        <v>4702250</v>
      </c>
      <c r="I124" s="37">
        <v>12830400</v>
      </c>
      <c r="J124" s="39">
        <v>19982100</v>
      </c>
      <c r="K124" s="185">
        <f>C126+G126</f>
        <v>774000</v>
      </c>
      <c r="L124" s="186"/>
      <c r="M124" s="191">
        <f>D126+E126+F126+H126+I126+J126</f>
        <v>8000</v>
      </c>
      <c r="N124" s="186"/>
      <c r="O124" s="203">
        <f>M124+K124</f>
        <v>782000</v>
      </c>
      <c r="P124" s="204"/>
      <c r="Q124" s="42" t="s">
        <v>6</v>
      </c>
      <c r="R124" s="39">
        <v>225559900</v>
      </c>
      <c r="S124" s="57"/>
      <c r="T124" s="195">
        <v>0</v>
      </c>
      <c r="U124" s="198">
        <v>0.89</v>
      </c>
      <c r="V124" s="57"/>
      <c r="W124" s="85" t="s">
        <v>6</v>
      </c>
      <c r="X124" s="44">
        <v>5207.3999999999996</v>
      </c>
      <c r="Y124" s="44">
        <v>7004.1</v>
      </c>
      <c r="Z124" s="44">
        <v>65.900000000000006</v>
      </c>
      <c r="AA124" s="44">
        <v>91.2</v>
      </c>
      <c r="AB124" s="44">
        <v>5457.3</v>
      </c>
      <c r="AC124" s="44">
        <v>7332.1</v>
      </c>
      <c r="AD124" s="44">
        <v>119</v>
      </c>
      <c r="AE124" s="82">
        <v>17.399999999999999</v>
      </c>
      <c r="AF124" s="7"/>
      <c r="AG124" s="85" t="s">
        <v>29</v>
      </c>
      <c r="AH124" s="15">
        <v>1</v>
      </c>
      <c r="AI124" s="15">
        <v>3.875</v>
      </c>
      <c r="AJ124" s="15">
        <v>2.9375</v>
      </c>
      <c r="AK124" s="15">
        <v>0</v>
      </c>
      <c r="AL124" s="16">
        <v>8</v>
      </c>
      <c r="AM124" s="62"/>
      <c r="AN124" s="64" t="s">
        <v>40</v>
      </c>
      <c r="AO124" s="20">
        <v>6.1</v>
      </c>
      <c r="AP124" s="21">
        <v>7.29</v>
      </c>
      <c r="AQ124" s="7"/>
      <c r="AR124" s="31" t="s">
        <v>37</v>
      </c>
      <c r="AS124" s="52" t="s">
        <v>75</v>
      </c>
      <c r="AT124" s="32" t="s">
        <v>38</v>
      </c>
      <c r="AU124" s="53">
        <v>3.3000000000000002E-2</v>
      </c>
      <c r="AV124" s="1"/>
      <c r="AW124" s="117" t="s">
        <v>45</v>
      </c>
      <c r="AX124" s="112">
        <v>721705000</v>
      </c>
      <c r="AY124" s="112">
        <v>582254900</v>
      </c>
      <c r="AZ124" s="113">
        <v>183707000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201"/>
      <c r="B125" s="68" t="s">
        <v>44</v>
      </c>
      <c r="C125" s="73">
        <f t="shared" ref="C125:J125" si="147">C120</f>
        <v>393483000</v>
      </c>
      <c r="D125" s="74">
        <f t="shared" si="147"/>
        <v>3448290</v>
      </c>
      <c r="E125" s="74">
        <f t="shared" si="147"/>
        <v>8861230</v>
      </c>
      <c r="F125" s="75">
        <f t="shared" si="147"/>
        <v>14042700</v>
      </c>
      <c r="G125" s="73">
        <f t="shared" si="147"/>
        <v>523164000</v>
      </c>
      <c r="H125" s="74">
        <f t="shared" si="147"/>
        <v>4702250</v>
      </c>
      <c r="I125" s="74">
        <f t="shared" si="147"/>
        <v>12830400</v>
      </c>
      <c r="J125" s="75">
        <f t="shared" si="147"/>
        <v>19974100</v>
      </c>
      <c r="K125" s="187"/>
      <c r="L125" s="188"/>
      <c r="M125" s="188"/>
      <c r="N125" s="188"/>
      <c r="O125" s="205"/>
      <c r="P125" s="206"/>
      <c r="Q125" s="14" t="s">
        <v>7</v>
      </c>
      <c r="R125" s="40">
        <f>R120</f>
        <v>224702200</v>
      </c>
      <c r="S125" s="57"/>
      <c r="T125" s="196"/>
      <c r="U125" s="199"/>
      <c r="V125" s="57"/>
      <c r="W125" s="87" t="s">
        <v>7</v>
      </c>
      <c r="X125" s="5">
        <f t="shared" ref="X125:AE125" si="148">X120</f>
        <v>5207.3999999999996</v>
      </c>
      <c r="Y125" s="5">
        <f t="shared" si="148"/>
        <v>6994.3</v>
      </c>
      <c r="Z125" s="5">
        <f t="shared" si="148"/>
        <v>65.900000000000006</v>
      </c>
      <c r="AA125" s="5">
        <f t="shared" si="148"/>
        <v>91.2</v>
      </c>
      <c r="AB125" s="5">
        <f t="shared" si="148"/>
        <v>5457.3</v>
      </c>
      <c r="AC125" s="5">
        <f t="shared" si="148"/>
        <v>7321.3</v>
      </c>
      <c r="AD125" s="5">
        <f t="shared" si="148"/>
        <v>119</v>
      </c>
      <c r="AE125" s="81">
        <f t="shared" si="148"/>
        <v>17.399999999999999</v>
      </c>
      <c r="AF125" s="7"/>
      <c r="AG125" s="87" t="s">
        <v>26</v>
      </c>
      <c r="AH125" s="6">
        <f>(AH124*10.74)</f>
        <v>10.74</v>
      </c>
      <c r="AI125" s="6">
        <f>(AI124*3.9)</f>
        <v>15.112499999999999</v>
      </c>
      <c r="AJ125" s="6">
        <f>(AJ124*0.21)</f>
        <v>0.61687499999999995</v>
      </c>
      <c r="AK125" s="166">
        <f>AK124+AL124</f>
        <v>8</v>
      </c>
      <c r="AL125" s="167"/>
      <c r="AM125" s="10"/>
      <c r="AN125" s="22" t="s">
        <v>41</v>
      </c>
      <c r="AO125" s="23">
        <v>7.1</v>
      </c>
      <c r="AP125" s="24">
        <v>7.71</v>
      </c>
      <c r="AQ125" s="7"/>
      <c r="AR125" s="33" t="s">
        <v>36</v>
      </c>
      <c r="AS125" s="12" t="s">
        <v>75</v>
      </c>
      <c r="AT125" s="2" t="s">
        <v>39</v>
      </c>
      <c r="AU125" s="36">
        <v>0.55500000000000005</v>
      </c>
      <c r="AV125" s="1"/>
      <c r="AW125" s="118" t="s">
        <v>71</v>
      </c>
      <c r="AX125" s="111">
        <f t="shared" ref="AX125:AZ125" si="149">AX120</f>
        <v>721705000</v>
      </c>
      <c r="AY125" s="111">
        <f t="shared" si="149"/>
        <v>581400800</v>
      </c>
      <c r="AZ125" s="114">
        <f t="shared" si="149"/>
        <v>183707000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202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774000</v>
      </c>
      <c r="H126" s="76">
        <f t="shared" si="150"/>
        <v>0</v>
      </c>
      <c r="I126" s="76">
        <f t="shared" si="150"/>
        <v>0</v>
      </c>
      <c r="J126" s="77">
        <f t="shared" si="150"/>
        <v>8000</v>
      </c>
      <c r="K126" s="211"/>
      <c r="L126" s="212"/>
      <c r="M126" s="212"/>
      <c r="N126" s="212"/>
      <c r="O126" s="205"/>
      <c r="P126" s="206"/>
      <c r="Q126" s="98" t="s">
        <v>3</v>
      </c>
      <c r="R126" s="99">
        <f>R124-R125</f>
        <v>857700</v>
      </c>
      <c r="S126" s="58"/>
      <c r="T126" s="196"/>
      <c r="U126" s="199"/>
      <c r="V126" s="58"/>
      <c r="W126" s="45" t="s">
        <v>3</v>
      </c>
      <c r="X126" s="46">
        <f>X124-X125</f>
        <v>0</v>
      </c>
      <c r="Y126" s="46">
        <f t="shared" ref="Y126:AE126" si="151">Y124-Y125</f>
        <v>9.8000000000001819</v>
      </c>
      <c r="Z126" s="46">
        <f t="shared" si="151"/>
        <v>0</v>
      </c>
      <c r="AA126" s="46">
        <f t="shared" si="151"/>
        <v>0</v>
      </c>
      <c r="AB126" s="46">
        <f t="shared" si="151"/>
        <v>0</v>
      </c>
      <c r="AC126" s="46">
        <f t="shared" si="151"/>
        <v>10.800000000000182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>
        <f>(AH125)/((K124/1000000)*8.34)</f>
        <v>1.6637852508690723</v>
      </c>
      <c r="AI126" s="101">
        <f>(AI125)/((K124/1000000)*8.34)</f>
        <v>2.341150335545517</v>
      </c>
      <c r="AJ126" s="101">
        <f>(AJ125)/((K124/1000000)*8.34)</f>
        <v>9.5563084416187966E-2</v>
      </c>
      <c r="AK126" s="209">
        <f>(AK125)/((K124/1000000)*8.34)</f>
        <v>1.2393186226212827</v>
      </c>
      <c r="AL126" s="210"/>
      <c r="AM126" s="10"/>
      <c r="AN126" s="1"/>
      <c r="AO126" s="1"/>
      <c r="AP126" s="1"/>
      <c r="AQ126" s="7"/>
      <c r="AR126" s="89" t="s">
        <v>55</v>
      </c>
      <c r="AS126" s="79">
        <v>1.1399999999999999</v>
      </c>
      <c r="AT126" s="90" t="s">
        <v>54</v>
      </c>
      <c r="AU126" s="35">
        <v>2.9000000000000001E-2</v>
      </c>
      <c r="AV126" s="1"/>
      <c r="AW126" s="110" t="s">
        <v>3</v>
      </c>
      <c r="AX126" s="115">
        <f>AX124-AX125</f>
        <v>0</v>
      </c>
      <c r="AY126" s="115">
        <f>AY124-AY125</f>
        <v>854100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61" t="s">
        <v>60</v>
      </c>
      <c r="L127" s="161"/>
      <c r="M127" s="161"/>
      <c r="N127" s="161"/>
      <c r="O127" s="161"/>
      <c r="P127" s="161"/>
      <c r="Q127" s="161"/>
      <c r="R127" s="161"/>
      <c r="S127" s="161"/>
      <c r="T127" s="16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61" t="s">
        <v>62</v>
      </c>
      <c r="AI127" s="161"/>
      <c r="AJ127" s="161"/>
      <c r="AK127" s="161"/>
      <c r="AL127" s="161"/>
      <c r="AM127" s="1"/>
      <c r="AN127" s="1"/>
      <c r="AO127" s="160" t="s">
        <v>59</v>
      </c>
      <c r="AP127" s="160"/>
      <c r="AQ127" s="1"/>
      <c r="AR127" s="7"/>
      <c r="AS127" s="7"/>
      <c r="AT127" s="153" t="s">
        <v>63</v>
      </c>
      <c r="AU127" s="153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55">
        <f>SUM(K4:L126)</f>
        <v>24379000</v>
      </c>
      <c r="L128" s="156"/>
      <c r="M128" s="157">
        <f t="shared" ref="M128" si="152">SUM(M4:N126)</f>
        <v>1558240</v>
      </c>
      <c r="N128" s="158"/>
      <c r="O128" s="157">
        <f t="shared" ref="O128" si="153">SUM(O4:P126)</f>
        <v>25937240</v>
      </c>
      <c r="P128" s="158"/>
      <c r="Q128" s="1"/>
      <c r="R128" s="100">
        <f>R124-R5</f>
        <v>26124200</v>
      </c>
      <c r="S128" s="1"/>
      <c r="T128" s="93">
        <f>SUM(T4:T126)</f>
        <v>2.09</v>
      </c>
      <c r="U128" s="97">
        <f>AVERAGE(U4:U126)</f>
        <v>0.88193548387096776</v>
      </c>
      <c r="V128" s="13"/>
      <c r="W128" s="3"/>
      <c r="X128" s="84"/>
      <c r="Y128" s="84"/>
      <c r="Z128" s="84"/>
      <c r="AA128" s="84"/>
      <c r="AB128" s="84">
        <f t="shared" ref="AB128:AC128" si="154">AB124-AB5</f>
        <v>197.19999999999982</v>
      </c>
      <c r="AC128" s="84">
        <f t="shared" si="154"/>
        <v>144.5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522.23249999999996</v>
      </c>
      <c r="AI128" s="93">
        <f t="shared" ref="AI128:AJ128" si="155">SUM(AI125,AI121,AI117,AI113,AI109,AI105,AI101,AI97,AI93,AI89,AI85,AI81,AI77,AI73,AI69,AI65,AI61,AI57,AI53,AI49,AI45,AI41,AI37,AI33,AI29,AI25,AI21,AI17,AI13,AI9,AI5)</f>
        <v>370.74375000000009</v>
      </c>
      <c r="AJ128" s="93">
        <f t="shared" si="155"/>
        <v>19.438124999999999</v>
      </c>
      <c r="AK128" s="159">
        <f>SUM(AK125,AK121,AK117,AK113,AK109,AK105,AK101,AK97,AK93,AK89,AK85,AK81,AK77,AK73,AK69,AK65,AK61,AK57,AK53,AK49,AK45,AK41,AK37,AK33,AK29,AK25,AK21,AK17,AK13,AK9,AK5)</f>
        <v>246</v>
      </c>
      <c r="AL128" s="156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8.9645161290322566</v>
      </c>
      <c r="AP128" s="96">
        <f>AVERAGE(AP125,AP121,AP117,AP113,AP109,AP105,AP101,AP97,AP93,AP89,AP85,AP81,AP77,AP73,AP69,AP65,AP61,AP57,AP53,AP49,AP45,AP41,AP37,AP33,AP29,AP25,AP21,AP17,AP13,AP9,AP5)</f>
        <v>7.6438709677419361</v>
      </c>
      <c r="AQ128" s="1"/>
      <c r="AR128" s="7"/>
      <c r="AS128" s="7"/>
      <c r="AT128" s="154">
        <f>AVERAGE(AU126,AU122,AU118,AU114,AU110,AU106,AU102,AU98,AU94,AU90,AU86,AU82,AU78,AU74,AU70,AU66,AU62,AU58,AU54,AU50,AU46,AU42,AU38,AU34,AU30,AU26,AU22,AU18,AU14,AU10,AU6)</f>
        <v>2.7774193548387113E-2</v>
      </c>
      <c r="AU128" s="154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70">
        <f>AB128+AC128</f>
        <v>341.69999999999982</v>
      </c>
      <c r="AC129" s="171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e4tZ2TdW2XFhATyXwkORRkA+35n4/GLsiSxB+dXR9HftrFJctIKRyujf8E1gZZYwC8IWTcc2R4UGs513IiCztg==" saltValue="2L59yEuqgigGkA6Xrka5PQ==" spinCount="100000" sheet="1" selectLockedCells="1" selectUnlockedCells="1"/>
  <mergeCells count="271">
    <mergeCell ref="AK125:AL125"/>
    <mergeCell ref="AK126:AL126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B129:AC129"/>
    <mergeCell ref="AH127:AL127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W2:AZ2"/>
    <mergeCell ref="AT127:AU127"/>
    <mergeCell ref="AT128:AU128"/>
    <mergeCell ref="K128:L128"/>
    <mergeCell ref="M128:N128"/>
    <mergeCell ref="O128:P128"/>
    <mergeCell ref="AK128:AL128"/>
    <mergeCell ref="AO127:AP127"/>
    <mergeCell ref="K127:T127"/>
    <mergeCell ref="AK21:AL21"/>
    <mergeCell ref="AK22:AL22"/>
    <mergeCell ref="AK29:AL29"/>
    <mergeCell ref="AK30:AL30"/>
    <mergeCell ref="AK37:AL37"/>
    <mergeCell ref="AK38:AL38"/>
    <mergeCell ref="AK45:AL45"/>
    <mergeCell ref="AK46:AL46"/>
    <mergeCell ref="AK53:AL53"/>
    <mergeCell ref="AK54:AL54"/>
    <mergeCell ref="AK61:AL61"/>
    <mergeCell ref="AK62:AL62"/>
    <mergeCell ref="AK69:AL69"/>
    <mergeCell ref="AK70:AL70"/>
    <mergeCell ref="AK77:AL7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73C0-7B0A-454A-ABC1-62B8B888FFB2}">
  <dimension ref="A1:CC576"/>
  <sheetViews>
    <sheetView zoomScaleNormal="100"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8.28515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2.140625" style="4" bestFit="1" customWidth="1"/>
    <col min="26" max="27" width="9.5703125" style="4" bestFit="1" customWidth="1"/>
    <col min="28" max="29" width="12.140625" style="4" bestFit="1" customWidth="1"/>
    <col min="30" max="31" width="9.5703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77" t="s">
        <v>87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49" t="s">
        <v>56</v>
      </c>
      <c r="V2" s="59"/>
      <c r="W2" s="178" t="s">
        <v>10</v>
      </c>
      <c r="X2" s="179"/>
      <c r="Y2" s="179"/>
      <c r="Z2" s="179"/>
      <c r="AA2" s="179"/>
      <c r="AB2" s="179"/>
      <c r="AC2" s="179"/>
      <c r="AD2" s="179"/>
      <c r="AE2" s="181"/>
      <c r="AF2" s="1"/>
      <c r="AG2" s="150" t="s">
        <v>27</v>
      </c>
      <c r="AH2" s="151"/>
      <c r="AI2" s="151"/>
      <c r="AJ2" s="151"/>
      <c r="AK2" s="151"/>
      <c r="AL2" s="152"/>
      <c r="AM2" s="59"/>
      <c r="AN2" s="150" t="s">
        <v>31</v>
      </c>
      <c r="AO2" s="151"/>
      <c r="AP2" s="152"/>
      <c r="AQ2" s="1"/>
      <c r="AR2" s="150" t="s">
        <v>30</v>
      </c>
      <c r="AS2" s="151"/>
      <c r="AT2" s="151"/>
      <c r="AU2" s="152"/>
      <c r="AV2" s="1"/>
      <c r="AW2" s="150" t="s">
        <v>72</v>
      </c>
      <c r="AX2" s="151"/>
      <c r="AY2" s="151"/>
      <c r="AZ2" s="152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76" t="s">
        <v>0</v>
      </c>
      <c r="AS3" s="174"/>
      <c r="AT3" s="174" t="s">
        <v>1</v>
      </c>
      <c r="AU3" s="17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82">
        <v>1</v>
      </c>
      <c r="B4" s="67" t="s">
        <v>45</v>
      </c>
      <c r="C4" s="72">
        <v>393483000</v>
      </c>
      <c r="D4" s="37">
        <v>3448290</v>
      </c>
      <c r="E4" s="37">
        <v>8861230</v>
      </c>
      <c r="F4" s="39">
        <v>14042700</v>
      </c>
      <c r="G4" s="72">
        <v>524785000</v>
      </c>
      <c r="H4" s="37">
        <v>4711250</v>
      </c>
      <c r="I4" s="37">
        <v>12862400</v>
      </c>
      <c r="J4" s="39">
        <v>20017100</v>
      </c>
      <c r="K4" s="185">
        <f>C6+G6</f>
        <v>847000</v>
      </c>
      <c r="L4" s="186"/>
      <c r="M4" s="191">
        <f>D6+E6+F6+H6+I6+J6</f>
        <v>76000</v>
      </c>
      <c r="N4" s="186"/>
      <c r="O4" s="191">
        <f>M4+K4</f>
        <v>923000</v>
      </c>
      <c r="P4" s="186"/>
      <c r="Q4" s="38" t="s">
        <v>6</v>
      </c>
      <c r="R4" s="39">
        <v>226373800</v>
      </c>
      <c r="S4" s="57"/>
      <c r="T4" s="195">
        <v>0</v>
      </c>
      <c r="U4" s="198">
        <v>0.88</v>
      </c>
      <c r="V4" s="57"/>
      <c r="W4" s="85" t="s">
        <v>6</v>
      </c>
      <c r="X4" s="44">
        <v>5207.3999999999996</v>
      </c>
      <c r="Y4" s="44">
        <v>7016.5</v>
      </c>
      <c r="Z4" s="44">
        <v>66.099999999999994</v>
      </c>
      <c r="AA4" s="44">
        <v>91.2</v>
      </c>
      <c r="AB4" s="44">
        <v>5457.3</v>
      </c>
      <c r="AC4" s="44">
        <v>7344.2</v>
      </c>
      <c r="AD4" s="44">
        <v>119.2</v>
      </c>
      <c r="AE4" s="82">
        <v>17.399999999999999</v>
      </c>
      <c r="AF4" s="7"/>
      <c r="AG4" s="17" t="s">
        <v>29</v>
      </c>
      <c r="AH4" s="18">
        <v>1.25</v>
      </c>
      <c r="AI4" s="18">
        <v>3.9375</v>
      </c>
      <c r="AJ4" s="18">
        <v>3.125</v>
      </c>
      <c r="AK4" s="18">
        <v>0</v>
      </c>
      <c r="AL4" s="19">
        <v>8</v>
      </c>
      <c r="AM4" s="62"/>
      <c r="AN4" s="63" t="s">
        <v>40</v>
      </c>
      <c r="AO4" s="25">
        <v>6.5</v>
      </c>
      <c r="AP4" s="21">
        <v>7.4</v>
      </c>
      <c r="AQ4" s="7"/>
      <c r="AR4" s="31" t="s">
        <v>37</v>
      </c>
      <c r="AS4" s="50" t="s">
        <v>75</v>
      </c>
      <c r="AT4" s="32" t="s">
        <v>38</v>
      </c>
      <c r="AU4" s="51">
        <v>3.2000000000000001E-2</v>
      </c>
      <c r="AV4" s="1"/>
      <c r="AW4" s="117" t="s">
        <v>45</v>
      </c>
      <c r="AX4" s="112">
        <v>721705000</v>
      </c>
      <c r="AY4" s="112">
        <v>583221700</v>
      </c>
      <c r="AZ4" s="113">
        <v>183742000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3"/>
      <c r="B5" s="68" t="s">
        <v>44</v>
      </c>
      <c r="C5" s="73">
        <f>'Jan, 2023'!C124</f>
        <v>393483000</v>
      </c>
      <c r="D5" s="73">
        <f>'Jan, 2023'!D124</f>
        <v>3448290</v>
      </c>
      <c r="E5" s="73">
        <f>'Jan, 2023'!E124</f>
        <v>8861230</v>
      </c>
      <c r="F5" s="73">
        <f>'Jan, 2023'!F124</f>
        <v>14042700</v>
      </c>
      <c r="G5" s="73">
        <f>'Jan, 2023'!G124</f>
        <v>523938000</v>
      </c>
      <c r="H5" s="73">
        <f>'Jan, 2023'!H124</f>
        <v>4702250</v>
      </c>
      <c r="I5" s="73">
        <f>'Jan, 2023'!I124</f>
        <v>12830400</v>
      </c>
      <c r="J5" s="73">
        <f>'Jan, 2023'!J124</f>
        <v>19982100</v>
      </c>
      <c r="K5" s="187"/>
      <c r="L5" s="188"/>
      <c r="M5" s="188"/>
      <c r="N5" s="188"/>
      <c r="O5" s="188"/>
      <c r="P5" s="188"/>
      <c r="Q5" s="9" t="s">
        <v>7</v>
      </c>
      <c r="R5" s="73">
        <f>'Jan, 2023'!R124</f>
        <v>225559900</v>
      </c>
      <c r="S5" s="57"/>
      <c r="T5" s="196"/>
      <c r="U5" s="199"/>
      <c r="V5" s="57"/>
      <c r="W5" s="87" t="s">
        <v>7</v>
      </c>
      <c r="X5" s="91">
        <f>'Jan, 2023'!X124</f>
        <v>5207.3999999999996</v>
      </c>
      <c r="Y5" s="91">
        <f>'Jan, 2023'!Y124</f>
        <v>7004.1</v>
      </c>
      <c r="Z5" s="91">
        <f>'Jan, 2023'!Z124</f>
        <v>65.900000000000006</v>
      </c>
      <c r="AA5" s="91">
        <f>'Jan, 2023'!AA124</f>
        <v>91.2</v>
      </c>
      <c r="AB5" s="91">
        <f>'Jan, 2023'!AB124</f>
        <v>5457.3</v>
      </c>
      <c r="AC5" s="91">
        <f>'Jan, 2023'!AC124</f>
        <v>7332.1</v>
      </c>
      <c r="AD5" s="91">
        <f>'Jan, 2023'!AD124</f>
        <v>119</v>
      </c>
      <c r="AE5" s="91">
        <f>'Jan, 2023'!AE124</f>
        <v>17.399999999999999</v>
      </c>
      <c r="AF5" s="7"/>
      <c r="AG5" s="87" t="s">
        <v>26</v>
      </c>
      <c r="AH5" s="6">
        <f>(AH4*10.74)</f>
        <v>13.425000000000001</v>
      </c>
      <c r="AI5" s="6">
        <f>(AI4*2.2)</f>
        <v>8.6625000000000014</v>
      </c>
      <c r="AJ5" s="6">
        <f>(AJ4*0.25)</f>
        <v>0.78125</v>
      </c>
      <c r="AK5" s="162">
        <f>AK4+AL4</f>
        <v>8</v>
      </c>
      <c r="AL5" s="163"/>
      <c r="AM5" s="10"/>
      <c r="AN5" s="27" t="s">
        <v>41</v>
      </c>
      <c r="AO5" s="26">
        <v>7.1</v>
      </c>
      <c r="AP5" s="24">
        <v>7.72</v>
      </c>
      <c r="AQ5" s="7"/>
      <c r="AR5" s="33" t="s">
        <v>36</v>
      </c>
      <c r="AS5" s="11" t="s">
        <v>75</v>
      </c>
      <c r="AT5" s="2" t="s">
        <v>39</v>
      </c>
      <c r="AU5" s="34">
        <v>0.46800000000000003</v>
      </c>
      <c r="AV5" s="1"/>
      <c r="AW5" s="118" t="s">
        <v>71</v>
      </c>
      <c r="AX5" s="123">
        <f>'Jan, 2023'!AX124</f>
        <v>721705000</v>
      </c>
      <c r="AY5" s="123">
        <f>'Jan, 2023'!AY124</f>
        <v>582254900</v>
      </c>
      <c r="AZ5" s="123">
        <f>'Jan, 2023'!AZ124</f>
        <v>183707000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4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847000</v>
      </c>
      <c r="H6" s="76">
        <f t="shared" si="0"/>
        <v>9000</v>
      </c>
      <c r="I6" s="76">
        <f t="shared" si="0"/>
        <v>32000</v>
      </c>
      <c r="J6" s="76">
        <f t="shared" si="0"/>
        <v>35000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813900</v>
      </c>
      <c r="S6" s="58"/>
      <c r="T6" s="197"/>
      <c r="U6" s="200"/>
      <c r="V6" s="58"/>
      <c r="W6" s="45" t="s">
        <v>3</v>
      </c>
      <c r="X6" s="46">
        <f>X4-X5</f>
        <v>0</v>
      </c>
      <c r="Y6" s="46">
        <f t="shared" ref="Y6:AE6" si="1">Y4-Y5</f>
        <v>12.399999999999636</v>
      </c>
      <c r="Z6" s="46">
        <f t="shared" si="1"/>
        <v>0.19999999999998863</v>
      </c>
      <c r="AA6" s="46">
        <f t="shared" si="1"/>
        <v>0</v>
      </c>
      <c r="AB6" s="46">
        <f t="shared" si="1"/>
        <v>0</v>
      </c>
      <c r="AC6" s="46">
        <f t="shared" si="1"/>
        <v>12.099999999999454</v>
      </c>
      <c r="AD6" s="46">
        <f t="shared" si="1"/>
        <v>0.20000000000000284</v>
      </c>
      <c r="AE6" s="83">
        <f t="shared" si="1"/>
        <v>0</v>
      </c>
      <c r="AF6" s="7"/>
      <c r="AG6" s="88" t="s">
        <v>28</v>
      </c>
      <c r="AH6" s="86">
        <f>(AH5)/((K4/1000000)*8.34)</f>
        <v>1.9004866944696901</v>
      </c>
      <c r="AI6" s="86">
        <f>(AI5)/((K4/1000000)*8.34)</f>
        <v>1.2262916939175934</v>
      </c>
      <c r="AJ6" s="86">
        <f>(AJ5)/((K4/1000000)*8.34)</f>
        <v>0.11059629274148568</v>
      </c>
      <c r="AK6" s="164">
        <f>(AK5)/((K4/1000000)*8.34)</f>
        <v>1.1325060376728133</v>
      </c>
      <c r="AL6" s="165"/>
      <c r="AM6" s="10"/>
      <c r="AN6" s="1"/>
      <c r="AO6" s="1"/>
      <c r="AP6" s="1"/>
      <c r="AQ6" s="7"/>
      <c r="AR6" s="89" t="s">
        <v>55</v>
      </c>
      <c r="AS6" s="79">
        <v>1.19</v>
      </c>
      <c r="AT6" s="90" t="s">
        <v>54</v>
      </c>
      <c r="AU6" s="35">
        <v>2.8000000000000001E-2</v>
      </c>
      <c r="AV6" s="1"/>
      <c r="AW6" s="110" t="s">
        <v>3</v>
      </c>
      <c r="AX6" s="115">
        <f>AX4-AX5</f>
        <v>0</v>
      </c>
      <c r="AY6" s="115">
        <f>AY4-AY5</f>
        <v>966800</v>
      </c>
      <c r="AZ6" s="116">
        <f>AZ4-AZ5</f>
        <v>35000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82">
        <v>2</v>
      </c>
      <c r="B8" s="67" t="s">
        <v>45</v>
      </c>
      <c r="C8" s="72">
        <v>393483000</v>
      </c>
      <c r="D8" s="37">
        <v>3448290</v>
      </c>
      <c r="E8" s="37">
        <v>8861230</v>
      </c>
      <c r="F8" s="39">
        <v>14042700</v>
      </c>
      <c r="G8" s="72">
        <v>525409000</v>
      </c>
      <c r="H8" s="37">
        <v>4720250</v>
      </c>
      <c r="I8" s="37">
        <v>12895400</v>
      </c>
      <c r="J8" s="39">
        <v>20055100</v>
      </c>
      <c r="K8" s="185">
        <f>C10+G10</f>
        <v>624000</v>
      </c>
      <c r="L8" s="186"/>
      <c r="M8" s="191">
        <f>D10+E10+F10+H10+I10+J10</f>
        <v>80000</v>
      </c>
      <c r="N8" s="186"/>
      <c r="O8" s="192">
        <f>M8+K8</f>
        <v>704000</v>
      </c>
      <c r="P8" s="192"/>
      <c r="Q8" s="42" t="s">
        <v>6</v>
      </c>
      <c r="R8" s="39">
        <v>227214500</v>
      </c>
      <c r="S8" s="57"/>
      <c r="T8" s="195">
        <v>0</v>
      </c>
      <c r="U8" s="198">
        <v>0.9</v>
      </c>
      <c r="V8" s="57"/>
      <c r="W8" s="85" t="s">
        <v>6</v>
      </c>
      <c r="X8" s="44">
        <v>5207.3999999999996</v>
      </c>
      <c r="Y8" s="44">
        <v>7025.1</v>
      </c>
      <c r="Z8" s="44">
        <v>66.2</v>
      </c>
      <c r="AA8" s="44">
        <v>91.2</v>
      </c>
      <c r="AB8" s="44">
        <v>5457.3</v>
      </c>
      <c r="AC8" s="44">
        <v>7353.3</v>
      </c>
      <c r="AD8" s="44">
        <v>119.4</v>
      </c>
      <c r="AE8" s="82">
        <v>17.399999999999999</v>
      </c>
      <c r="AF8" s="7"/>
      <c r="AG8" s="85" t="s">
        <v>29</v>
      </c>
      <c r="AH8" s="15">
        <v>1</v>
      </c>
      <c r="AI8" s="15">
        <v>2.9375</v>
      </c>
      <c r="AJ8" s="15">
        <v>2.875</v>
      </c>
      <c r="AK8" s="15">
        <v>0</v>
      </c>
      <c r="AL8" s="16">
        <v>6</v>
      </c>
      <c r="AM8" s="62"/>
      <c r="AN8" s="64" t="s">
        <v>40</v>
      </c>
      <c r="AO8" s="20">
        <v>6.5</v>
      </c>
      <c r="AP8" s="21">
        <v>7.3</v>
      </c>
      <c r="AQ8" s="7"/>
      <c r="AR8" s="31" t="s">
        <v>37</v>
      </c>
      <c r="AS8" s="52" t="s">
        <v>75</v>
      </c>
      <c r="AT8" s="32" t="s">
        <v>38</v>
      </c>
      <c r="AU8" s="53">
        <v>3.3000000000000002E-2</v>
      </c>
      <c r="AV8" s="1"/>
      <c r="AW8" s="117" t="s">
        <v>45</v>
      </c>
      <c r="AX8" s="112">
        <v>721705000</v>
      </c>
      <c r="AY8" s="112">
        <v>583952700</v>
      </c>
      <c r="AZ8" s="113">
        <v>183778000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3"/>
      <c r="B9" s="68" t="s">
        <v>44</v>
      </c>
      <c r="C9" s="73">
        <f>C4</f>
        <v>393483000</v>
      </c>
      <c r="D9" s="74">
        <f t="shared" ref="D9:J9" si="2">D4</f>
        <v>3448290</v>
      </c>
      <c r="E9" s="74">
        <f t="shared" si="2"/>
        <v>8861230</v>
      </c>
      <c r="F9" s="75">
        <f t="shared" si="2"/>
        <v>14042700</v>
      </c>
      <c r="G9" s="73">
        <f t="shared" si="2"/>
        <v>524785000</v>
      </c>
      <c r="H9" s="74">
        <f t="shared" si="2"/>
        <v>4711250</v>
      </c>
      <c r="I9" s="74">
        <f t="shared" si="2"/>
        <v>12862400</v>
      </c>
      <c r="J9" s="75">
        <f t="shared" si="2"/>
        <v>20017100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226373800</v>
      </c>
      <c r="S9" s="57"/>
      <c r="T9" s="196"/>
      <c r="U9" s="199"/>
      <c r="V9" s="57"/>
      <c r="W9" s="87" t="s">
        <v>7</v>
      </c>
      <c r="X9" s="5">
        <f>X4</f>
        <v>5207.3999999999996</v>
      </c>
      <c r="Y9" s="5">
        <f t="shared" ref="Y9:AE9" si="3">Y4</f>
        <v>7016.5</v>
      </c>
      <c r="Z9" s="5">
        <f t="shared" si="3"/>
        <v>66.099999999999994</v>
      </c>
      <c r="AA9" s="5">
        <f t="shared" si="3"/>
        <v>91.2</v>
      </c>
      <c r="AB9" s="5">
        <f>AB4</f>
        <v>5457.3</v>
      </c>
      <c r="AC9" s="5">
        <f t="shared" si="3"/>
        <v>7344.2</v>
      </c>
      <c r="AD9" s="5">
        <f t="shared" si="3"/>
        <v>119.2</v>
      </c>
      <c r="AE9" s="81">
        <f t="shared" si="3"/>
        <v>17.399999999999999</v>
      </c>
      <c r="AF9" s="7"/>
      <c r="AG9" s="87" t="s">
        <v>26</v>
      </c>
      <c r="AH9" s="6">
        <f>(AH8*10.74)</f>
        <v>10.74</v>
      </c>
      <c r="AI9" s="6">
        <f>(AI8*2.2)</f>
        <v>6.4625000000000004</v>
      </c>
      <c r="AJ9" s="6">
        <f>(AJ8*0.25)</f>
        <v>0.71875</v>
      </c>
      <c r="AK9" s="162">
        <f>AK8+AL8</f>
        <v>6</v>
      </c>
      <c r="AL9" s="163"/>
      <c r="AM9" s="10"/>
      <c r="AN9" s="22" t="s">
        <v>41</v>
      </c>
      <c r="AO9" s="23">
        <v>6.5</v>
      </c>
      <c r="AP9" s="24">
        <v>7.73</v>
      </c>
      <c r="AQ9" s="7"/>
      <c r="AR9" s="33" t="s">
        <v>36</v>
      </c>
      <c r="AS9" s="12" t="s">
        <v>75</v>
      </c>
      <c r="AT9" s="2" t="s">
        <v>39</v>
      </c>
      <c r="AU9" s="36">
        <v>0.53200000000000003</v>
      </c>
      <c r="AV9" s="1"/>
      <c r="AW9" s="118" t="s">
        <v>71</v>
      </c>
      <c r="AX9" s="111">
        <f>AX4</f>
        <v>721705000</v>
      </c>
      <c r="AY9" s="111">
        <f t="shared" ref="AY9:AZ9" si="4">AY4</f>
        <v>583221700</v>
      </c>
      <c r="AZ9" s="114">
        <f t="shared" si="4"/>
        <v>183742000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4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624000</v>
      </c>
      <c r="H10" s="76">
        <f t="shared" si="5"/>
        <v>9000</v>
      </c>
      <c r="I10" s="76">
        <f t="shared" si="5"/>
        <v>33000</v>
      </c>
      <c r="J10" s="77">
        <f t="shared" si="5"/>
        <v>38000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840700</v>
      </c>
      <c r="S10" s="58"/>
      <c r="T10" s="197"/>
      <c r="U10" s="200"/>
      <c r="V10" s="58"/>
      <c r="W10" s="45" t="s">
        <v>3</v>
      </c>
      <c r="X10" s="46">
        <f>X8-X9</f>
        <v>0</v>
      </c>
      <c r="Y10" s="46">
        <f t="shared" ref="Y10:AE10" si="6">Y8-Y9</f>
        <v>8.6000000000003638</v>
      </c>
      <c r="Z10" s="46">
        <f t="shared" si="6"/>
        <v>0.10000000000000853</v>
      </c>
      <c r="AA10" s="46">
        <f t="shared" si="6"/>
        <v>0</v>
      </c>
      <c r="AB10" s="46">
        <f t="shared" si="6"/>
        <v>0</v>
      </c>
      <c r="AC10" s="46">
        <f t="shared" si="6"/>
        <v>9.1000000000003638</v>
      </c>
      <c r="AD10" s="46">
        <f t="shared" si="6"/>
        <v>0.20000000000000284</v>
      </c>
      <c r="AE10" s="83">
        <f t="shared" si="6"/>
        <v>0</v>
      </c>
      <c r="AF10" s="7"/>
      <c r="AG10" s="88" t="s">
        <v>28</v>
      </c>
      <c r="AH10" s="86">
        <f>(AH9)/((K8/1000000)*8.34)</f>
        <v>2.0637336284818302</v>
      </c>
      <c r="AI10" s="86">
        <f>(AI9)/((K8/1000000)*8.34)</f>
        <v>1.2417950255180472</v>
      </c>
      <c r="AJ10" s="86">
        <f>(AJ9)/((K8/1000000)*8.34)</f>
        <v>0.13811066531390273</v>
      </c>
      <c r="AK10" s="164">
        <f>(AK9)/((K8/1000000)*8.34)</f>
        <v>1.1529238147943184</v>
      </c>
      <c r="AL10" s="165"/>
      <c r="AM10" s="10"/>
      <c r="AN10" s="1"/>
      <c r="AO10" s="1"/>
      <c r="AP10" s="1"/>
      <c r="AQ10" s="7"/>
      <c r="AR10" s="89" t="s">
        <v>55</v>
      </c>
      <c r="AS10" s="79">
        <v>1.19</v>
      </c>
      <c r="AT10" s="90" t="s">
        <v>54</v>
      </c>
      <c r="AU10" s="35">
        <v>2.9000000000000001E-2</v>
      </c>
      <c r="AV10" s="1"/>
      <c r="AW10" s="110" t="s">
        <v>3</v>
      </c>
      <c r="AX10" s="115">
        <f>AX8-AX9</f>
        <v>0</v>
      </c>
      <c r="AY10" s="115">
        <f>AY8-AY9</f>
        <v>731000</v>
      </c>
      <c r="AZ10" s="116">
        <f>AZ8-AZ9</f>
        <v>36000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82">
        <v>3</v>
      </c>
      <c r="B12" s="67" t="s">
        <v>45</v>
      </c>
      <c r="C12" s="72">
        <v>393483000</v>
      </c>
      <c r="D12" s="37">
        <v>3448290</v>
      </c>
      <c r="E12" s="37">
        <v>8861230</v>
      </c>
      <c r="F12" s="39">
        <v>14042700</v>
      </c>
      <c r="G12" s="72">
        <v>526154000</v>
      </c>
      <c r="H12" s="37">
        <v>4728250</v>
      </c>
      <c r="I12" s="37">
        <v>12895400</v>
      </c>
      <c r="J12" s="39">
        <v>20063100</v>
      </c>
      <c r="K12" s="185">
        <f>C14+G14</f>
        <v>745000</v>
      </c>
      <c r="L12" s="186"/>
      <c r="M12" s="191">
        <f>D14+E14+F14+H14+I14+J14</f>
        <v>16000</v>
      </c>
      <c r="N12" s="186"/>
      <c r="O12" s="192">
        <f>M12+K12</f>
        <v>761000</v>
      </c>
      <c r="P12" s="192"/>
      <c r="Q12" s="42" t="s">
        <v>6</v>
      </c>
      <c r="R12" s="39">
        <v>228103400</v>
      </c>
      <c r="S12" s="57"/>
      <c r="T12" s="195">
        <v>0.05</v>
      </c>
      <c r="U12" s="198">
        <v>0.87</v>
      </c>
      <c r="V12" s="57"/>
      <c r="W12" s="85" t="s">
        <v>6</v>
      </c>
      <c r="X12" s="44">
        <v>5207.3999999999996</v>
      </c>
      <c r="Y12" s="44">
        <v>7035.3</v>
      </c>
      <c r="Z12" s="44">
        <v>66.400000000000006</v>
      </c>
      <c r="AA12" s="44">
        <v>91.2</v>
      </c>
      <c r="AB12" s="44">
        <v>5457.3</v>
      </c>
      <c r="AC12" s="44">
        <v>7363.7</v>
      </c>
      <c r="AD12" s="44">
        <v>119.4</v>
      </c>
      <c r="AE12" s="82">
        <v>17.399999999999999</v>
      </c>
      <c r="AF12" s="7"/>
      <c r="AG12" s="85" t="s">
        <v>29</v>
      </c>
      <c r="AH12" s="15">
        <v>1.125</v>
      </c>
      <c r="AI12" s="15">
        <v>3.375</v>
      </c>
      <c r="AJ12" s="15">
        <v>3.25</v>
      </c>
      <c r="AK12" s="15">
        <v>0</v>
      </c>
      <c r="AL12" s="16">
        <v>7</v>
      </c>
      <c r="AM12" s="62"/>
      <c r="AN12" s="64" t="s">
        <v>40</v>
      </c>
      <c r="AO12" s="20">
        <v>7.5</v>
      </c>
      <c r="AP12" s="21">
        <v>7.38</v>
      </c>
      <c r="AQ12" s="7"/>
      <c r="AR12" s="31" t="s">
        <v>37</v>
      </c>
      <c r="AS12" s="52" t="s">
        <v>75</v>
      </c>
      <c r="AT12" s="32" t="s">
        <v>38</v>
      </c>
      <c r="AU12" s="53">
        <v>3.7999999999999999E-2</v>
      </c>
      <c r="AV12" s="1"/>
      <c r="AW12" s="117" t="s">
        <v>45</v>
      </c>
      <c r="AX12" s="112">
        <v>721705000</v>
      </c>
      <c r="AY12" s="112">
        <v>584782400</v>
      </c>
      <c r="AZ12" s="113">
        <v>183778000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3"/>
      <c r="B13" s="68" t="s">
        <v>44</v>
      </c>
      <c r="C13" s="73">
        <f>C8</f>
        <v>393483000</v>
      </c>
      <c r="D13" s="74">
        <f t="shared" ref="D13:J13" si="7">D8</f>
        <v>3448290</v>
      </c>
      <c r="E13" s="74">
        <f t="shared" si="7"/>
        <v>8861230</v>
      </c>
      <c r="F13" s="75">
        <f t="shared" si="7"/>
        <v>14042700</v>
      </c>
      <c r="G13" s="73">
        <f t="shared" si="7"/>
        <v>525409000</v>
      </c>
      <c r="H13" s="74">
        <f t="shared" si="7"/>
        <v>4720250</v>
      </c>
      <c r="I13" s="74">
        <f t="shared" si="7"/>
        <v>12895400</v>
      </c>
      <c r="J13" s="75">
        <f t="shared" si="7"/>
        <v>20055100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227214500</v>
      </c>
      <c r="S13" s="57"/>
      <c r="T13" s="196"/>
      <c r="U13" s="199"/>
      <c r="V13" s="57"/>
      <c r="W13" s="87" t="s">
        <v>7</v>
      </c>
      <c r="X13" s="5">
        <f t="shared" ref="X13:AE13" si="8">X8</f>
        <v>5207.3999999999996</v>
      </c>
      <c r="Y13" s="5">
        <f t="shared" si="8"/>
        <v>7025.1</v>
      </c>
      <c r="Z13" s="5">
        <f t="shared" si="8"/>
        <v>66.2</v>
      </c>
      <c r="AA13" s="5">
        <f t="shared" si="8"/>
        <v>91.2</v>
      </c>
      <c r="AB13" s="5">
        <f t="shared" si="8"/>
        <v>5457.3</v>
      </c>
      <c r="AC13" s="5">
        <f t="shared" si="8"/>
        <v>7353.3</v>
      </c>
      <c r="AD13" s="5">
        <f t="shared" si="8"/>
        <v>119.4</v>
      </c>
      <c r="AE13" s="81">
        <f t="shared" si="8"/>
        <v>17.399999999999999</v>
      </c>
      <c r="AF13" s="7"/>
      <c r="AG13" s="87" t="s">
        <v>26</v>
      </c>
      <c r="AH13" s="6">
        <f>(AH12*10.74)</f>
        <v>12.0825</v>
      </c>
      <c r="AI13" s="6">
        <f>(AI12*2.2)</f>
        <v>7.4250000000000007</v>
      </c>
      <c r="AJ13" s="6">
        <f>(AJ12*0.25)</f>
        <v>0.8125</v>
      </c>
      <c r="AK13" s="162">
        <f>AK12+AL12</f>
        <v>7</v>
      </c>
      <c r="AL13" s="163"/>
      <c r="AM13" s="10"/>
      <c r="AN13" s="22" t="s">
        <v>41</v>
      </c>
      <c r="AO13" s="23">
        <v>6.4</v>
      </c>
      <c r="AP13" s="24">
        <v>7.76</v>
      </c>
      <c r="AQ13" s="7"/>
      <c r="AR13" s="33" t="s">
        <v>36</v>
      </c>
      <c r="AS13" s="12" t="s">
        <v>75</v>
      </c>
      <c r="AT13" s="2" t="s">
        <v>39</v>
      </c>
      <c r="AU13" s="36">
        <v>0.55700000000000005</v>
      </c>
      <c r="AV13" s="1"/>
      <c r="AW13" s="118" t="s">
        <v>71</v>
      </c>
      <c r="AX13" s="111">
        <f>AX8</f>
        <v>721705000</v>
      </c>
      <c r="AY13" s="111">
        <f t="shared" ref="AY13:AZ13" si="9">AY8</f>
        <v>583952700</v>
      </c>
      <c r="AZ13" s="114">
        <f t="shared" si="9"/>
        <v>183778000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4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745000</v>
      </c>
      <c r="H14" s="76">
        <f t="shared" si="10"/>
        <v>8000</v>
      </c>
      <c r="I14" s="76">
        <f t="shared" si="10"/>
        <v>0</v>
      </c>
      <c r="J14" s="77">
        <f t="shared" si="10"/>
        <v>8000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888900</v>
      </c>
      <c r="S14" s="58"/>
      <c r="T14" s="197"/>
      <c r="U14" s="200"/>
      <c r="V14" s="58"/>
      <c r="W14" s="45" t="s">
        <v>3</v>
      </c>
      <c r="X14" s="46">
        <f>X12-X13</f>
        <v>0</v>
      </c>
      <c r="Y14" s="46">
        <f t="shared" ref="Y14:AE14" si="11">Y12-Y13</f>
        <v>10.199999999999818</v>
      </c>
      <c r="Z14" s="46">
        <f t="shared" si="11"/>
        <v>0.20000000000000284</v>
      </c>
      <c r="AA14" s="46">
        <f t="shared" si="11"/>
        <v>0</v>
      </c>
      <c r="AB14" s="46">
        <f t="shared" si="11"/>
        <v>0</v>
      </c>
      <c r="AC14" s="46">
        <f t="shared" si="11"/>
        <v>10.399999999999636</v>
      </c>
      <c r="AD14" s="46">
        <f t="shared" si="11"/>
        <v>0</v>
      </c>
      <c r="AE14" s="83">
        <f t="shared" si="11"/>
        <v>0</v>
      </c>
      <c r="AF14" s="7"/>
      <c r="AG14" s="88" t="s">
        <v>28</v>
      </c>
      <c r="AH14" s="86">
        <f>(AH13)/((K12/1000000)*8.34)</f>
        <v>1.9446188016030128</v>
      </c>
      <c r="AI14" s="86">
        <f>(AI13)/((K12/1000000)*8.34)</f>
        <v>1.1950171406498962</v>
      </c>
      <c r="AJ14" s="86">
        <f>(AJ13)/((K12/1000000)*8.34)</f>
        <v>0.13076786892633543</v>
      </c>
      <c r="AK14" s="164">
        <f>(AK13)/((K12/1000000)*8.34)</f>
        <v>1.1266154861345823</v>
      </c>
      <c r="AL14" s="165"/>
      <c r="AM14" s="10"/>
      <c r="AN14" s="1"/>
      <c r="AO14" s="1"/>
      <c r="AP14" s="1"/>
      <c r="AQ14" s="7"/>
      <c r="AR14" s="89" t="s">
        <v>55</v>
      </c>
      <c r="AS14" s="79">
        <v>1.2</v>
      </c>
      <c r="AT14" s="90" t="s">
        <v>54</v>
      </c>
      <c r="AU14" s="35">
        <v>3.4000000000000002E-2</v>
      </c>
      <c r="AV14" s="1"/>
      <c r="AW14" s="110" t="s">
        <v>3</v>
      </c>
      <c r="AX14" s="115">
        <f>AX12-AX13</f>
        <v>0</v>
      </c>
      <c r="AY14" s="115">
        <f>AY12-AY13</f>
        <v>829700</v>
      </c>
      <c r="AZ14" s="116">
        <f>AZ12-AZ13</f>
        <v>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82">
        <v>4</v>
      </c>
      <c r="B16" s="67" t="s">
        <v>45</v>
      </c>
      <c r="C16" s="72">
        <v>393483000</v>
      </c>
      <c r="D16" s="37">
        <v>3448290</v>
      </c>
      <c r="E16" s="37">
        <v>8861230</v>
      </c>
      <c r="F16" s="39">
        <v>14042700</v>
      </c>
      <c r="G16" s="72">
        <v>526937000</v>
      </c>
      <c r="H16" s="37">
        <v>4728250</v>
      </c>
      <c r="I16" s="37">
        <v>12926400</v>
      </c>
      <c r="J16" s="39">
        <v>20094100</v>
      </c>
      <c r="K16" s="185">
        <f>C18+G18</f>
        <v>783000</v>
      </c>
      <c r="L16" s="186"/>
      <c r="M16" s="191">
        <f>D18+E18+F18+H18+I18+J18</f>
        <v>62000</v>
      </c>
      <c r="N16" s="186"/>
      <c r="O16" s="192">
        <f>M16+K16</f>
        <v>845000</v>
      </c>
      <c r="P16" s="192"/>
      <c r="Q16" s="42" t="s">
        <v>6</v>
      </c>
      <c r="R16" s="39">
        <v>228991500</v>
      </c>
      <c r="S16" s="57"/>
      <c r="T16" s="195">
        <v>0.33</v>
      </c>
      <c r="U16" s="198">
        <v>0.89</v>
      </c>
      <c r="V16" s="57"/>
      <c r="W16" s="85" t="s">
        <v>6</v>
      </c>
      <c r="X16" s="44">
        <v>5207.3999999999996</v>
      </c>
      <c r="Y16" s="44">
        <v>7046</v>
      </c>
      <c r="Z16" s="44">
        <v>66.400000000000006</v>
      </c>
      <c r="AA16" s="44">
        <v>91.2</v>
      </c>
      <c r="AB16" s="44">
        <v>5457.3</v>
      </c>
      <c r="AC16" s="44">
        <v>7374.8</v>
      </c>
      <c r="AD16" s="44">
        <v>119.4</v>
      </c>
      <c r="AE16" s="82">
        <v>17.399999999999999</v>
      </c>
      <c r="AF16" s="7"/>
      <c r="AG16" s="85" t="s">
        <v>29</v>
      </c>
      <c r="AH16" s="15">
        <v>1.875</v>
      </c>
      <c r="AI16" s="15">
        <v>3.875</v>
      </c>
      <c r="AJ16" s="15">
        <v>3.25</v>
      </c>
      <c r="AK16" s="15">
        <v>0</v>
      </c>
      <c r="AL16" s="16">
        <v>8</v>
      </c>
      <c r="AM16" s="62"/>
      <c r="AN16" s="64" t="s">
        <v>40</v>
      </c>
      <c r="AO16" s="20">
        <v>8.6</v>
      </c>
      <c r="AP16" s="21">
        <v>7.34</v>
      </c>
      <c r="AQ16" s="7"/>
      <c r="AR16" s="2" t="s">
        <v>37</v>
      </c>
      <c r="AS16" s="12" t="s">
        <v>75</v>
      </c>
      <c r="AT16" s="2" t="s">
        <v>38</v>
      </c>
      <c r="AU16" s="12">
        <v>3.5999999999999997E-2</v>
      </c>
      <c r="AV16" s="1"/>
      <c r="AW16" s="117" t="s">
        <v>45</v>
      </c>
      <c r="AX16" s="112">
        <v>721705000</v>
      </c>
      <c r="AY16" s="112">
        <v>585668900</v>
      </c>
      <c r="AZ16" s="113">
        <v>183815000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3"/>
      <c r="B17" s="68" t="s">
        <v>44</v>
      </c>
      <c r="C17" s="73">
        <f>C12</f>
        <v>393483000</v>
      </c>
      <c r="D17" s="74">
        <f t="shared" ref="D17:J17" si="12">D12</f>
        <v>3448290</v>
      </c>
      <c r="E17" s="74">
        <f t="shared" si="12"/>
        <v>8861230</v>
      </c>
      <c r="F17" s="75">
        <f t="shared" si="12"/>
        <v>14042700</v>
      </c>
      <c r="G17" s="73">
        <f t="shared" si="12"/>
        <v>526154000</v>
      </c>
      <c r="H17" s="74">
        <f t="shared" si="12"/>
        <v>4728250</v>
      </c>
      <c r="I17" s="74">
        <f t="shared" si="12"/>
        <v>12895400</v>
      </c>
      <c r="J17" s="75">
        <f t="shared" si="12"/>
        <v>20063100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228103400</v>
      </c>
      <c r="S17" s="57"/>
      <c r="T17" s="196"/>
      <c r="U17" s="199"/>
      <c r="V17" s="57"/>
      <c r="W17" s="87" t="s">
        <v>7</v>
      </c>
      <c r="X17" s="5">
        <f t="shared" ref="X17:AE17" si="13">X12</f>
        <v>5207.3999999999996</v>
      </c>
      <c r="Y17" s="5">
        <f t="shared" si="13"/>
        <v>7035.3</v>
      </c>
      <c r="Z17" s="5">
        <f t="shared" si="13"/>
        <v>66.400000000000006</v>
      </c>
      <c r="AA17" s="5">
        <f t="shared" si="13"/>
        <v>91.2</v>
      </c>
      <c r="AB17" s="5">
        <f t="shared" si="13"/>
        <v>5457.3</v>
      </c>
      <c r="AC17" s="5">
        <f t="shared" si="13"/>
        <v>7363.7</v>
      </c>
      <c r="AD17" s="5">
        <f t="shared" si="13"/>
        <v>119.4</v>
      </c>
      <c r="AE17" s="81">
        <f t="shared" si="13"/>
        <v>17.399999999999999</v>
      </c>
      <c r="AF17" s="7"/>
      <c r="AG17" s="87" t="s">
        <v>26</v>
      </c>
      <c r="AH17" s="6">
        <f>(AH16*10.74)</f>
        <v>20.137499999999999</v>
      </c>
      <c r="AI17" s="6">
        <f>(AI16*2.2)</f>
        <v>8.5250000000000004</v>
      </c>
      <c r="AJ17" s="6">
        <f>(AJ16*0.25)</f>
        <v>0.8125</v>
      </c>
      <c r="AK17" s="162">
        <f>AK16+AL16</f>
        <v>8</v>
      </c>
      <c r="AL17" s="163"/>
      <c r="AM17" s="10"/>
      <c r="AN17" s="22" t="s">
        <v>41</v>
      </c>
      <c r="AO17" s="23">
        <v>7.3</v>
      </c>
      <c r="AP17" s="24">
        <v>7.86</v>
      </c>
      <c r="AQ17" s="7"/>
      <c r="AR17" s="2" t="s">
        <v>36</v>
      </c>
      <c r="AS17" s="12" t="s">
        <v>75</v>
      </c>
      <c r="AT17" s="2" t="s">
        <v>39</v>
      </c>
      <c r="AU17" s="12">
        <v>0.66</v>
      </c>
      <c r="AV17" s="1"/>
      <c r="AW17" s="118" t="s">
        <v>71</v>
      </c>
      <c r="AX17" s="111">
        <f t="shared" ref="AX17:AZ17" si="14">AX12</f>
        <v>721705000</v>
      </c>
      <c r="AY17" s="111">
        <f t="shared" si="14"/>
        <v>584782400</v>
      </c>
      <c r="AZ17" s="114">
        <f t="shared" si="14"/>
        <v>183778000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4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783000</v>
      </c>
      <c r="H18" s="76">
        <f t="shared" si="15"/>
        <v>0</v>
      </c>
      <c r="I18" s="76">
        <f t="shared" si="15"/>
        <v>31000</v>
      </c>
      <c r="J18" s="77">
        <f t="shared" si="15"/>
        <v>31000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888100</v>
      </c>
      <c r="S18" s="58"/>
      <c r="T18" s="197"/>
      <c r="U18" s="200"/>
      <c r="V18" s="58"/>
      <c r="W18" s="45" t="s">
        <v>3</v>
      </c>
      <c r="X18" s="46">
        <f>X16-X17</f>
        <v>0</v>
      </c>
      <c r="Y18" s="46">
        <f t="shared" ref="Y18:AE18" si="16">Y16-Y17</f>
        <v>10.699999999999818</v>
      </c>
      <c r="Z18" s="46">
        <f t="shared" si="16"/>
        <v>0</v>
      </c>
      <c r="AA18" s="46">
        <f t="shared" si="16"/>
        <v>0</v>
      </c>
      <c r="AB18" s="46">
        <f t="shared" si="16"/>
        <v>0</v>
      </c>
      <c r="AC18" s="46">
        <f t="shared" si="16"/>
        <v>11.100000000000364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3.0837399046280218</v>
      </c>
      <c r="AI18" s="86">
        <f>(AI17)/((K16/1000000)*8.34)</f>
        <v>1.3054690347338989</v>
      </c>
      <c r="AJ18" s="86">
        <f>(AJ17)/((K16/1000000)*8.34)</f>
        <v>0.12442153556848008</v>
      </c>
      <c r="AK18" s="164">
        <f>(AK17)/((K16/1000000)*8.34)</f>
        <v>1.2250735809819577</v>
      </c>
      <c r="AL18" s="165"/>
      <c r="AM18" s="10"/>
      <c r="AN18" s="1"/>
      <c r="AO18" s="1"/>
      <c r="AP18" s="1"/>
      <c r="AQ18" s="7"/>
      <c r="AR18" s="89" t="s">
        <v>55</v>
      </c>
      <c r="AS18" s="79">
        <v>1.37</v>
      </c>
      <c r="AT18" s="90" t="s">
        <v>54</v>
      </c>
      <c r="AU18" s="11">
        <v>3.1E-2</v>
      </c>
      <c r="AV18" s="1"/>
      <c r="AW18" s="110" t="s">
        <v>3</v>
      </c>
      <c r="AX18" s="115">
        <f>AX16-AX17</f>
        <v>0</v>
      </c>
      <c r="AY18" s="115">
        <f>AY16-AY17</f>
        <v>886500</v>
      </c>
      <c r="AZ18" s="116">
        <f>AZ16-AZ17</f>
        <v>37000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82">
        <v>5</v>
      </c>
      <c r="B20" s="67" t="s">
        <v>45</v>
      </c>
      <c r="C20" s="72">
        <v>393483000</v>
      </c>
      <c r="D20" s="37">
        <v>3448290</v>
      </c>
      <c r="E20" s="37">
        <v>8861230</v>
      </c>
      <c r="F20" s="39">
        <v>14042700</v>
      </c>
      <c r="G20" s="72">
        <v>527728000</v>
      </c>
      <c r="H20" s="37">
        <v>4737250</v>
      </c>
      <c r="I20" s="37">
        <v>12926400</v>
      </c>
      <c r="J20" s="39">
        <v>20102100</v>
      </c>
      <c r="K20" s="185">
        <f>C22+G22</f>
        <v>791000</v>
      </c>
      <c r="L20" s="186"/>
      <c r="M20" s="191">
        <f>D22+E22+F22+H22+I22+J22</f>
        <v>17000</v>
      </c>
      <c r="N20" s="186"/>
      <c r="O20" s="192">
        <f>M20+K20</f>
        <v>808000</v>
      </c>
      <c r="P20" s="192"/>
      <c r="Q20" s="42" t="s">
        <v>6</v>
      </c>
      <c r="R20" s="39">
        <v>229723700</v>
      </c>
      <c r="S20" s="57">
        <v>0</v>
      </c>
      <c r="T20" s="195">
        <v>0.12</v>
      </c>
      <c r="U20" s="198">
        <v>0.86</v>
      </c>
      <c r="V20" s="57"/>
      <c r="W20" s="85" t="s">
        <v>6</v>
      </c>
      <c r="X20" s="44">
        <v>5207.3999999999996</v>
      </c>
      <c r="Y20" s="44">
        <v>7055.8</v>
      </c>
      <c r="Z20" s="44">
        <v>66.5</v>
      </c>
      <c r="AA20" s="44">
        <v>91.2</v>
      </c>
      <c r="AB20" s="44">
        <v>5457.3</v>
      </c>
      <c r="AC20" s="44">
        <v>7385.9</v>
      </c>
      <c r="AD20" s="44">
        <v>119.6</v>
      </c>
      <c r="AE20" s="82">
        <v>17.399999999999999</v>
      </c>
      <c r="AF20" s="7"/>
      <c r="AG20" s="85" t="s">
        <v>29</v>
      </c>
      <c r="AH20" s="15">
        <v>2.0625</v>
      </c>
      <c r="AI20" s="15">
        <v>3.5</v>
      </c>
      <c r="AJ20" s="15">
        <v>2.8650000000000002</v>
      </c>
      <c r="AK20" s="15">
        <v>0</v>
      </c>
      <c r="AL20" s="16">
        <v>8</v>
      </c>
      <c r="AM20" s="62"/>
      <c r="AN20" s="64" t="s">
        <v>40</v>
      </c>
      <c r="AO20" s="20">
        <v>8.4</v>
      </c>
      <c r="AP20" s="21">
        <v>7.44</v>
      </c>
      <c r="AQ20" s="7"/>
      <c r="AR20" s="31" t="s">
        <v>37</v>
      </c>
      <c r="AS20" s="52" t="s">
        <v>75</v>
      </c>
      <c r="AT20" s="32" t="s">
        <v>38</v>
      </c>
      <c r="AU20" s="53">
        <v>5.1999999999999998E-2</v>
      </c>
      <c r="AV20" s="1"/>
      <c r="AW20" s="117" t="s">
        <v>45</v>
      </c>
      <c r="AX20" s="112">
        <v>721705000</v>
      </c>
      <c r="AY20" s="112">
        <v>586548900</v>
      </c>
      <c r="AZ20" s="113">
        <v>183815000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3"/>
      <c r="B21" s="68" t="s">
        <v>44</v>
      </c>
      <c r="C21" s="73">
        <f>C16</f>
        <v>393483000</v>
      </c>
      <c r="D21" s="74">
        <f t="shared" ref="D21:J21" si="17">D16</f>
        <v>3448290</v>
      </c>
      <c r="E21" s="74">
        <f t="shared" si="17"/>
        <v>8861230</v>
      </c>
      <c r="F21" s="75">
        <f t="shared" si="17"/>
        <v>14042700</v>
      </c>
      <c r="G21" s="73">
        <f t="shared" si="17"/>
        <v>526937000</v>
      </c>
      <c r="H21" s="74">
        <f t="shared" si="17"/>
        <v>4728250</v>
      </c>
      <c r="I21" s="74">
        <f t="shared" si="17"/>
        <v>12926400</v>
      </c>
      <c r="J21" s="75">
        <f t="shared" si="17"/>
        <v>20094100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228991500</v>
      </c>
      <c r="S21" s="57"/>
      <c r="T21" s="196"/>
      <c r="U21" s="199"/>
      <c r="V21" s="57"/>
      <c r="W21" s="87" t="s">
        <v>7</v>
      </c>
      <c r="X21" s="5">
        <f t="shared" ref="X21:AE21" si="18">X16</f>
        <v>5207.3999999999996</v>
      </c>
      <c r="Y21" s="5">
        <f t="shared" si="18"/>
        <v>7046</v>
      </c>
      <c r="Z21" s="5">
        <f t="shared" si="18"/>
        <v>66.400000000000006</v>
      </c>
      <c r="AA21" s="5">
        <f t="shared" si="18"/>
        <v>91.2</v>
      </c>
      <c r="AB21" s="5">
        <f t="shared" si="18"/>
        <v>5457.3</v>
      </c>
      <c r="AC21" s="5">
        <f t="shared" si="18"/>
        <v>7374.8</v>
      </c>
      <c r="AD21" s="5">
        <f t="shared" si="18"/>
        <v>119.4</v>
      </c>
      <c r="AE21" s="81">
        <f t="shared" si="18"/>
        <v>17.399999999999999</v>
      </c>
      <c r="AF21" s="7"/>
      <c r="AG21" s="87" t="s">
        <v>26</v>
      </c>
      <c r="AH21" s="6">
        <f>(AH20*10.74)</f>
        <v>22.151250000000001</v>
      </c>
      <c r="AI21" s="6">
        <f>(AI20*2.2)</f>
        <v>7.7000000000000011</v>
      </c>
      <c r="AJ21" s="6">
        <f>(AJ20*0.25)</f>
        <v>0.71625000000000005</v>
      </c>
      <c r="AK21" s="162">
        <f>AK20+AL20</f>
        <v>8</v>
      </c>
      <c r="AL21" s="163"/>
      <c r="AM21" s="10"/>
      <c r="AN21" s="22" t="s">
        <v>41</v>
      </c>
      <c r="AO21" s="23">
        <v>7</v>
      </c>
      <c r="AP21" s="24">
        <v>7.91</v>
      </c>
      <c r="AQ21" s="7"/>
      <c r="AR21" s="33" t="s">
        <v>36</v>
      </c>
      <c r="AS21" s="12" t="s">
        <v>75</v>
      </c>
      <c r="AT21" s="2" t="s">
        <v>39</v>
      </c>
      <c r="AU21" s="36">
        <v>0.54500000000000004</v>
      </c>
      <c r="AV21" s="1"/>
      <c r="AW21" s="118" t="s">
        <v>71</v>
      </c>
      <c r="AX21" s="111">
        <f t="shared" ref="AX21:AZ21" si="19">AX16</f>
        <v>721705000</v>
      </c>
      <c r="AY21" s="111">
        <f t="shared" si="19"/>
        <v>585668900</v>
      </c>
      <c r="AZ21" s="114">
        <f t="shared" si="19"/>
        <v>183815000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4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791000</v>
      </c>
      <c r="H22" s="76">
        <f t="shared" si="20"/>
        <v>9000</v>
      </c>
      <c r="I22" s="76">
        <f t="shared" si="20"/>
        <v>0</v>
      </c>
      <c r="J22" s="77">
        <f t="shared" si="20"/>
        <v>8000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732200</v>
      </c>
      <c r="S22" s="58"/>
      <c r="T22" s="197"/>
      <c r="U22" s="200"/>
      <c r="V22" s="58"/>
      <c r="W22" s="45" t="s">
        <v>3</v>
      </c>
      <c r="X22" s="46">
        <f>X20-X21</f>
        <v>0</v>
      </c>
      <c r="Y22" s="46">
        <f t="shared" ref="Y22:AE22" si="21">Y20-Y21</f>
        <v>9.8000000000001819</v>
      </c>
      <c r="Z22" s="46">
        <f t="shared" si="21"/>
        <v>9.9999999999994316E-2</v>
      </c>
      <c r="AA22" s="46">
        <f t="shared" si="21"/>
        <v>0</v>
      </c>
      <c r="AB22" s="46">
        <f t="shared" si="21"/>
        <v>0</v>
      </c>
      <c r="AC22" s="46">
        <f t="shared" si="21"/>
        <v>11.099999999999454</v>
      </c>
      <c r="AD22" s="46">
        <f t="shared" si="21"/>
        <v>0.19999999999998863</v>
      </c>
      <c r="AE22" s="83">
        <f t="shared" si="21"/>
        <v>0</v>
      </c>
      <c r="AF22" s="7"/>
      <c r="AG22" s="88" t="s">
        <v>28</v>
      </c>
      <c r="AH22" s="86">
        <f>(AH21)/((K20/1000000)*8.34)</f>
        <v>3.3578068013351645</v>
      </c>
      <c r="AI22" s="86">
        <f>(AI21)/((K20/1000000)*8.34)</f>
        <v>1.1672078266590269</v>
      </c>
      <c r="AJ22" s="86">
        <f>(AJ21)/((K20/1000000)*8.34)</f>
        <v>0.10857306569409454</v>
      </c>
      <c r="AK22" s="164">
        <f>(AK21)/((K20/1000000)*8.34)</f>
        <v>1.2126834562691187</v>
      </c>
      <c r="AL22" s="165"/>
      <c r="AM22" s="10"/>
      <c r="AN22" s="1"/>
      <c r="AO22" s="1"/>
      <c r="AP22" s="1"/>
      <c r="AQ22" s="7"/>
      <c r="AR22" s="89" t="s">
        <v>55</v>
      </c>
      <c r="AS22" s="79">
        <v>1.59</v>
      </c>
      <c r="AT22" s="90" t="s">
        <v>54</v>
      </c>
      <c r="AU22" s="35">
        <v>0.05</v>
      </c>
      <c r="AV22" s="1"/>
      <c r="AW22" s="110" t="s">
        <v>3</v>
      </c>
      <c r="AX22" s="115">
        <f>AX20-AX21</f>
        <v>0</v>
      </c>
      <c r="AY22" s="115">
        <f>AY20-AY21</f>
        <v>880000</v>
      </c>
      <c r="AZ22" s="116">
        <f>AZ20-AZ21</f>
        <v>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82">
        <v>6</v>
      </c>
      <c r="B24" s="67" t="s">
        <v>45</v>
      </c>
      <c r="C24" s="72">
        <v>393483000</v>
      </c>
      <c r="D24" s="37">
        <v>3448290</v>
      </c>
      <c r="E24" s="37">
        <v>8861230</v>
      </c>
      <c r="F24" s="39">
        <v>14042700</v>
      </c>
      <c r="G24" s="72">
        <v>528400000</v>
      </c>
      <c r="H24" s="37">
        <v>4737250</v>
      </c>
      <c r="I24" s="37">
        <v>12926400</v>
      </c>
      <c r="J24" s="39">
        <v>20117100</v>
      </c>
      <c r="K24" s="185">
        <f>C26+G26</f>
        <v>672000</v>
      </c>
      <c r="L24" s="186"/>
      <c r="M24" s="191">
        <f>D26+E26+F26+H26+I26+J26</f>
        <v>15000</v>
      </c>
      <c r="N24" s="186"/>
      <c r="O24" s="192">
        <f>M24+K24</f>
        <v>687000</v>
      </c>
      <c r="P24" s="192"/>
      <c r="Q24" s="42" t="s">
        <v>6</v>
      </c>
      <c r="R24" s="39">
        <v>230571000</v>
      </c>
      <c r="S24" s="57"/>
      <c r="T24" s="195">
        <v>0.02</v>
      </c>
      <c r="U24" s="198">
        <v>0.9</v>
      </c>
      <c r="V24" s="57"/>
      <c r="W24" s="85" t="s">
        <v>6</v>
      </c>
      <c r="X24" s="44">
        <v>5207.3999999999996</v>
      </c>
      <c r="Y24" s="44">
        <v>7066</v>
      </c>
      <c r="Z24" s="44">
        <v>66.5</v>
      </c>
      <c r="AA24" s="44">
        <v>91.2</v>
      </c>
      <c r="AB24" s="44">
        <v>5457.3</v>
      </c>
      <c r="AC24" s="44">
        <v>7395.3</v>
      </c>
      <c r="AD24" s="44">
        <v>119.6</v>
      </c>
      <c r="AE24" s="82">
        <v>17.399999999999999</v>
      </c>
      <c r="AF24" s="7"/>
      <c r="AG24" s="85" t="s">
        <v>29</v>
      </c>
      <c r="AH24" s="15">
        <v>2</v>
      </c>
      <c r="AI24" s="15">
        <v>3.25</v>
      </c>
      <c r="AJ24" s="15">
        <v>3</v>
      </c>
      <c r="AK24" s="15">
        <v>0</v>
      </c>
      <c r="AL24" s="16">
        <v>7</v>
      </c>
      <c r="AM24" s="62"/>
      <c r="AN24" s="64" t="s">
        <v>40</v>
      </c>
      <c r="AO24" s="20">
        <v>9.3000000000000007</v>
      </c>
      <c r="AP24" s="21">
        <v>7.36</v>
      </c>
      <c r="AQ24" s="7"/>
      <c r="AR24" s="31" t="s">
        <v>37</v>
      </c>
      <c r="AS24" s="52" t="s">
        <v>75</v>
      </c>
      <c r="AT24" s="32" t="s">
        <v>38</v>
      </c>
      <c r="AU24" s="53">
        <v>3.2000000000000001E-2</v>
      </c>
      <c r="AV24" s="1"/>
      <c r="AW24" s="117" t="s">
        <v>45</v>
      </c>
      <c r="AX24" s="112">
        <v>721705000</v>
      </c>
      <c r="AY24" s="112">
        <v>587305800</v>
      </c>
      <c r="AZ24" s="113">
        <v>183815000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3"/>
      <c r="B25" s="68" t="s">
        <v>44</v>
      </c>
      <c r="C25" s="73">
        <f t="shared" ref="C25:J25" si="22">C20</f>
        <v>393483000</v>
      </c>
      <c r="D25" s="74">
        <f t="shared" si="22"/>
        <v>3448290</v>
      </c>
      <c r="E25" s="74">
        <f t="shared" si="22"/>
        <v>8861230</v>
      </c>
      <c r="F25" s="75">
        <f t="shared" si="22"/>
        <v>14042700</v>
      </c>
      <c r="G25" s="73">
        <f t="shared" si="22"/>
        <v>527728000</v>
      </c>
      <c r="H25" s="74">
        <f t="shared" si="22"/>
        <v>4737250</v>
      </c>
      <c r="I25" s="74">
        <f t="shared" si="22"/>
        <v>12926400</v>
      </c>
      <c r="J25" s="75">
        <f t="shared" si="22"/>
        <v>20102100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229723700</v>
      </c>
      <c r="S25" s="57"/>
      <c r="T25" s="196"/>
      <c r="U25" s="199"/>
      <c r="V25" s="57"/>
      <c r="W25" s="87" t="s">
        <v>7</v>
      </c>
      <c r="X25" s="5">
        <f t="shared" ref="X25:AE25" si="23">X20</f>
        <v>5207.3999999999996</v>
      </c>
      <c r="Y25" s="5">
        <f t="shared" si="23"/>
        <v>7055.8</v>
      </c>
      <c r="Z25" s="5">
        <f t="shared" si="23"/>
        <v>66.5</v>
      </c>
      <c r="AA25" s="5">
        <f t="shared" si="23"/>
        <v>91.2</v>
      </c>
      <c r="AB25" s="5">
        <f t="shared" si="23"/>
        <v>5457.3</v>
      </c>
      <c r="AC25" s="5">
        <f t="shared" si="23"/>
        <v>7385.9</v>
      </c>
      <c r="AD25" s="5">
        <f t="shared" si="23"/>
        <v>119.6</v>
      </c>
      <c r="AE25" s="81">
        <f t="shared" si="23"/>
        <v>17.399999999999999</v>
      </c>
      <c r="AF25" s="7"/>
      <c r="AG25" s="87" t="s">
        <v>26</v>
      </c>
      <c r="AH25" s="6">
        <f>(AH24*10.74)</f>
        <v>21.48</v>
      </c>
      <c r="AI25" s="6">
        <f>(AI24*2.2)</f>
        <v>7.15</v>
      </c>
      <c r="AJ25" s="6">
        <f>(AJ24*0.25)</f>
        <v>0.75</v>
      </c>
      <c r="AK25" s="162">
        <f>AK24+AL24</f>
        <v>7</v>
      </c>
      <c r="AL25" s="163"/>
      <c r="AM25" s="10"/>
      <c r="AN25" s="22" t="s">
        <v>41</v>
      </c>
      <c r="AO25" s="23">
        <v>7.5</v>
      </c>
      <c r="AP25" s="24">
        <v>7.84</v>
      </c>
      <c r="AQ25" s="7"/>
      <c r="AR25" s="33" t="s">
        <v>36</v>
      </c>
      <c r="AS25" s="12" t="s">
        <v>75</v>
      </c>
      <c r="AT25" s="2" t="s">
        <v>39</v>
      </c>
      <c r="AU25" s="36">
        <v>0.87</v>
      </c>
      <c r="AV25" s="1"/>
      <c r="AW25" s="118" t="s">
        <v>71</v>
      </c>
      <c r="AX25" s="111">
        <f t="shared" ref="AX25:AZ25" si="24">AX20</f>
        <v>721705000</v>
      </c>
      <c r="AY25" s="111">
        <f t="shared" si="24"/>
        <v>586548900</v>
      </c>
      <c r="AZ25" s="114">
        <f t="shared" si="24"/>
        <v>183815000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4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672000</v>
      </c>
      <c r="H26" s="76">
        <f t="shared" si="25"/>
        <v>0</v>
      </c>
      <c r="I26" s="76">
        <f t="shared" si="25"/>
        <v>0</v>
      </c>
      <c r="J26" s="77">
        <f t="shared" si="25"/>
        <v>15000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847300</v>
      </c>
      <c r="S26" s="58"/>
      <c r="T26" s="197"/>
      <c r="U26" s="200"/>
      <c r="V26" s="58"/>
      <c r="W26" s="45" t="s">
        <v>3</v>
      </c>
      <c r="X26" s="46">
        <f>X24-X25</f>
        <v>0</v>
      </c>
      <c r="Y26" s="46">
        <f t="shared" ref="Y26:AE26" si="26">Y24-Y25</f>
        <v>10.199999999999818</v>
      </c>
      <c r="Z26" s="46">
        <f t="shared" si="26"/>
        <v>0</v>
      </c>
      <c r="AA26" s="46">
        <f t="shared" si="26"/>
        <v>0</v>
      </c>
      <c r="AB26" s="46">
        <f t="shared" si="26"/>
        <v>0</v>
      </c>
      <c r="AC26" s="46">
        <f t="shared" si="26"/>
        <v>9.4000000000005457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3.8326481671805408</v>
      </c>
      <c r="AI26" s="86">
        <f>(AI25)/((K24/1000000)*8.34)</f>
        <v>1.2757651022039511</v>
      </c>
      <c r="AJ26" s="86">
        <f>(AJ25)/((K24/1000000)*8.34)</f>
        <v>0.13382151421719765</v>
      </c>
      <c r="AK26" s="164">
        <f>(AK25)/((K24/1000000)*8.34)</f>
        <v>1.2490007993605114</v>
      </c>
      <c r="AL26" s="165"/>
      <c r="AM26" s="10"/>
      <c r="AN26" s="1"/>
      <c r="AO26" s="1"/>
      <c r="AP26" s="1"/>
      <c r="AQ26" s="7"/>
      <c r="AR26" s="89" t="s">
        <v>55</v>
      </c>
      <c r="AS26" s="79">
        <v>3.24</v>
      </c>
      <c r="AT26" s="90" t="s">
        <v>54</v>
      </c>
      <c r="AU26" s="35">
        <v>2.9000000000000001E-2</v>
      </c>
      <c r="AV26" s="1"/>
      <c r="AW26" s="110" t="s">
        <v>3</v>
      </c>
      <c r="AX26" s="115">
        <f>AX24-AX25</f>
        <v>0</v>
      </c>
      <c r="AY26" s="115">
        <f>AY24-AY25</f>
        <v>756900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82">
        <v>7</v>
      </c>
      <c r="B28" s="67" t="s">
        <v>45</v>
      </c>
      <c r="C28" s="72">
        <v>393483000</v>
      </c>
      <c r="D28" s="37">
        <v>3448290</v>
      </c>
      <c r="E28" s="37">
        <v>8861230</v>
      </c>
      <c r="F28" s="39">
        <v>14042700</v>
      </c>
      <c r="G28" s="72">
        <v>529036000</v>
      </c>
      <c r="H28" s="37">
        <v>4746250</v>
      </c>
      <c r="I28" s="37">
        <v>12958400</v>
      </c>
      <c r="J28" s="39">
        <v>20151100</v>
      </c>
      <c r="K28" s="185">
        <f>C30+G30</f>
        <v>636000</v>
      </c>
      <c r="L28" s="186"/>
      <c r="M28" s="191">
        <f>D30+E30+F30+H30+I30+J30</f>
        <v>75000</v>
      </c>
      <c r="N28" s="186"/>
      <c r="O28" s="192">
        <f>M28+K28</f>
        <v>711000</v>
      </c>
      <c r="P28" s="192"/>
      <c r="Q28" s="42" t="s">
        <v>6</v>
      </c>
      <c r="R28" s="39">
        <v>231333200</v>
      </c>
      <c r="S28" s="57"/>
      <c r="T28" s="195">
        <v>0.23</v>
      </c>
      <c r="U28" s="198">
        <v>0.85</v>
      </c>
      <c r="V28" s="57"/>
      <c r="W28" s="85" t="s">
        <v>6</v>
      </c>
      <c r="X28" s="44">
        <v>5207.3999999999996</v>
      </c>
      <c r="Y28" s="44">
        <v>7074.9</v>
      </c>
      <c r="Z28" s="44">
        <v>66.7</v>
      </c>
      <c r="AA28" s="44">
        <v>91.2</v>
      </c>
      <c r="AB28" s="44">
        <v>5457.3</v>
      </c>
      <c r="AC28" s="44">
        <v>7404.6</v>
      </c>
      <c r="AD28" s="44">
        <v>119.8</v>
      </c>
      <c r="AE28" s="82">
        <v>17.399999999999999</v>
      </c>
      <c r="AF28" s="7"/>
      <c r="AG28" s="85" t="s">
        <v>29</v>
      </c>
      <c r="AH28" s="15">
        <v>1.375</v>
      </c>
      <c r="AI28" s="15">
        <v>3</v>
      </c>
      <c r="AJ28" s="15">
        <v>2.25</v>
      </c>
      <c r="AK28" s="15">
        <v>0</v>
      </c>
      <c r="AL28" s="16">
        <v>6</v>
      </c>
      <c r="AM28" s="62"/>
      <c r="AN28" s="64" t="s">
        <v>40</v>
      </c>
      <c r="AO28" s="20">
        <v>9.3000000000000007</v>
      </c>
      <c r="AP28" s="21">
        <v>7.36</v>
      </c>
      <c r="AQ28" s="7"/>
      <c r="AR28" s="31" t="s">
        <v>37</v>
      </c>
      <c r="AS28" s="52" t="s">
        <v>75</v>
      </c>
      <c r="AT28" s="32" t="s">
        <v>38</v>
      </c>
      <c r="AU28" s="53">
        <v>3.4000000000000002E-2</v>
      </c>
      <c r="AV28" s="1"/>
      <c r="AW28" s="117" t="s">
        <v>45</v>
      </c>
      <c r="AX28" s="112">
        <v>721705000</v>
      </c>
      <c r="AY28" s="112">
        <v>588036900</v>
      </c>
      <c r="AZ28" s="113">
        <v>183847000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3"/>
      <c r="B29" s="68" t="s">
        <v>44</v>
      </c>
      <c r="C29" s="73">
        <f t="shared" ref="C29:J29" si="27">C24</f>
        <v>393483000</v>
      </c>
      <c r="D29" s="74">
        <f t="shared" si="27"/>
        <v>3448290</v>
      </c>
      <c r="E29" s="74">
        <f t="shared" si="27"/>
        <v>8861230</v>
      </c>
      <c r="F29" s="75">
        <f t="shared" si="27"/>
        <v>14042700</v>
      </c>
      <c r="G29" s="73">
        <f t="shared" si="27"/>
        <v>528400000</v>
      </c>
      <c r="H29" s="74">
        <f t="shared" si="27"/>
        <v>4737250</v>
      </c>
      <c r="I29" s="74">
        <f t="shared" si="27"/>
        <v>12926400</v>
      </c>
      <c r="J29" s="75">
        <f t="shared" si="27"/>
        <v>20117100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230571000</v>
      </c>
      <c r="S29" s="57"/>
      <c r="T29" s="196"/>
      <c r="U29" s="199"/>
      <c r="V29" s="57"/>
      <c r="W29" s="87" t="s">
        <v>7</v>
      </c>
      <c r="X29" s="5">
        <f t="shared" ref="X29:AE29" si="28">X24</f>
        <v>5207.3999999999996</v>
      </c>
      <c r="Y29" s="5">
        <f t="shared" si="28"/>
        <v>7066</v>
      </c>
      <c r="Z29" s="5">
        <f t="shared" si="28"/>
        <v>66.5</v>
      </c>
      <c r="AA29" s="5">
        <f t="shared" si="28"/>
        <v>91.2</v>
      </c>
      <c r="AB29" s="5">
        <f t="shared" si="28"/>
        <v>5457.3</v>
      </c>
      <c r="AC29" s="5">
        <f t="shared" si="28"/>
        <v>7395.3</v>
      </c>
      <c r="AD29" s="5">
        <f t="shared" si="28"/>
        <v>119.6</v>
      </c>
      <c r="AE29" s="81">
        <f t="shared" si="28"/>
        <v>17.399999999999999</v>
      </c>
      <c r="AF29" s="7"/>
      <c r="AG29" s="87" t="s">
        <v>26</v>
      </c>
      <c r="AH29" s="6">
        <f>(AH28*10.74)</f>
        <v>14.7675</v>
      </c>
      <c r="AI29" s="6">
        <f>(AI28*2.2)</f>
        <v>6.6000000000000005</v>
      </c>
      <c r="AJ29" s="6">
        <f>(AJ28*0.25)</f>
        <v>0.5625</v>
      </c>
      <c r="AK29" s="162">
        <f>AK28+AL28</f>
        <v>6</v>
      </c>
      <c r="AL29" s="163"/>
      <c r="AM29" s="10"/>
      <c r="AN29" s="22" t="s">
        <v>41</v>
      </c>
      <c r="AO29" s="23">
        <v>7.5</v>
      </c>
      <c r="AP29" s="24">
        <v>7.84</v>
      </c>
      <c r="AQ29" s="7"/>
      <c r="AR29" s="33" t="s">
        <v>36</v>
      </c>
      <c r="AS29" s="12" t="s">
        <v>75</v>
      </c>
      <c r="AT29" s="2" t="s">
        <v>39</v>
      </c>
      <c r="AU29" s="36">
        <v>0.53900000000000003</v>
      </c>
      <c r="AV29" s="1"/>
      <c r="AW29" s="118" t="s">
        <v>71</v>
      </c>
      <c r="AX29" s="111">
        <f t="shared" ref="AX29:AZ29" si="29">AX24</f>
        <v>721705000</v>
      </c>
      <c r="AY29" s="111">
        <f t="shared" si="29"/>
        <v>587305800</v>
      </c>
      <c r="AZ29" s="114">
        <f t="shared" si="29"/>
        <v>183815000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4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636000</v>
      </c>
      <c r="H30" s="76">
        <f t="shared" si="30"/>
        <v>9000</v>
      </c>
      <c r="I30" s="76">
        <f t="shared" si="30"/>
        <v>32000</v>
      </c>
      <c r="J30" s="77">
        <f t="shared" si="30"/>
        <v>34000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762200</v>
      </c>
      <c r="S30" s="58"/>
      <c r="T30" s="197"/>
      <c r="U30" s="200"/>
      <c r="V30" s="58"/>
      <c r="W30" s="45" t="s">
        <v>3</v>
      </c>
      <c r="X30" s="46">
        <f>X28-X29</f>
        <v>0</v>
      </c>
      <c r="Y30" s="46">
        <f t="shared" ref="Y30:AE30" si="31">Y28-Y29</f>
        <v>8.8999999999996362</v>
      </c>
      <c r="Z30" s="46">
        <f t="shared" si="31"/>
        <v>0.20000000000000284</v>
      </c>
      <c r="AA30" s="46">
        <f t="shared" si="31"/>
        <v>0</v>
      </c>
      <c r="AB30" s="46">
        <f t="shared" si="31"/>
        <v>0</v>
      </c>
      <c r="AC30" s="46">
        <f t="shared" si="31"/>
        <v>9.3000000000001819</v>
      </c>
      <c r="AD30" s="46">
        <f t="shared" si="31"/>
        <v>0.20000000000000284</v>
      </c>
      <c r="AE30" s="83">
        <f t="shared" si="31"/>
        <v>0</v>
      </c>
      <c r="AF30" s="7"/>
      <c r="AG30" s="88" t="s">
        <v>28</v>
      </c>
      <c r="AH30" s="86">
        <f>(AH29)/((K28/1000000)*8.34)</f>
        <v>2.7840934799330346</v>
      </c>
      <c r="AI30" s="86">
        <f>(AI29)/((K28/1000000)*8.34)</f>
        <v>1.2442875887968872</v>
      </c>
      <c r="AJ30" s="86">
        <f>(AJ29)/((K28/1000000)*8.34)</f>
        <v>0.10604723768155287</v>
      </c>
      <c r="AK30" s="164">
        <f>(AK29)/((K28/1000000)*8.34)</f>
        <v>1.1311705352698973</v>
      </c>
      <c r="AL30" s="165"/>
      <c r="AM30" s="10"/>
      <c r="AN30" s="1"/>
      <c r="AO30" s="1"/>
      <c r="AP30" s="1"/>
      <c r="AQ30" s="7"/>
      <c r="AR30" s="89" t="s">
        <v>55</v>
      </c>
      <c r="AS30" s="79">
        <v>2.16</v>
      </c>
      <c r="AT30" s="90" t="s">
        <v>54</v>
      </c>
      <c r="AU30" s="35">
        <v>2.8000000000000001E-2</v>
      </c>
      <c r="AV30" s="1"/>
      <c r="AW30" s="110" t="s">
        <v>3</v>
      </c>
      <c r="AX30" s="115">
        <f>AX28-AX29</f>
        <v>0</v>
      </c>
      <c r="AY30" s="115">
        <f>AY28-AY29</f>
        <v>731100</v>
      </c>
      <c r="AZ30" s="116">
        <f>AZ28-AZ29</f>
        <v>32000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82">
        <v>8</v>
      </c>
      <c r="B32" s="67" t="s">
        <v>45</v>
      </c>
      <c r="C32" s="72">
        <v>393483000</v>
      </c>
      <c r="D32" s="37">
        <v>3448290</v>
      </c>
      <c r="E32" s="37">
        <v>8861230</v>
      </c>
      <c r="F32" s="39">
        <v>14042700</v>
      </c>
      <c r="G32" s="72">
        <v>529752000</v>
      </c>
      <c r="H32" s="37">
        <v>4754250</v>
      </c>
      <c r="I32" s="37">
        <v>12990400</v>
      </c>
      <c r="J32" s="39">
        <v>20185000</v>
      </c>
      <c r="K32" s="185">
        <f>C34+G34</f>
        <v>716000</v>
      </c>
      <c r="L32" s="186"/>
      <c r="M32" s="191">
        <f>D34+E34+F34+H34+I34+J34</f>
        <v>73900</v>
      </c>
      <c r="N32" s="186"/>
      <c r="O32" s="192">
        <f>M32+K32</f>
        <v>789900</v>
      </c>
      <c r="P32" s="192"/>
      <c r="Q32" s="42" t="s">
        <v>6</v>
      </c>
      <c r="R32" s="39">
        <v>232119500</v>
      </c>
      <c r="S32" s="57"/>
      <c r="T32" s="195">
        <v>0</v>
      </c>
      <c r="U32" s="198">
        <v>0.86</v>
      </c>
      <c r="V32" s="57"/>
      <c r="W32" s="85" t="s">
        <v>6</v>
      </c>
      <c r="X32" s="44">
        <v>5207.3999999999996</v>
      </c>
      <c r="Y32" s="44">
        <v>7084.7</v>
      </c>
      <c r="Z32" s="44">
        <v>66.900000000000006</v>
      </c>
      <c r="AA32" s="44">
        <v>91.2</v>
      </c>
      <c r="AB32" s="44">
        <v>5457.3</v>
      </c>
      <c r="AC32" s="44">
        <v>7414.9</v>
      </c>
      <c r="AD32" s="44">
        <v>119.9</v>
      </c>
      <c r="AE32" s="82">
        <v>17.399999999999999</v>
      </c>
      <c r="AF32" s="7"/>
      <c r="AG32" s="85" t="s">
        <v>29</v>
      </c>
      <c r="AH32" s="15">
        <v>2</v>
      </c>
      <c r="AI32" s="15">
        <v>3.25</v>
      </c>
      <c r="AJ32" s="15">
        <v>3</v>
      </c>
      <c r="AK32" s="15">
        <v>0</v>
      </c>
      <c r="AL32" s="16">
        <v>7</v>
      </c>
      <c r="AM32" s="62"/>
      <c r="AN32" s="64" t="s">
        <v>40</v>
      </c>
      <c r="AO32" s="20">
        <v>10.199999999999999</v>
      </c>
      <c r="AP32" s="21">
        <v>7.35</v>
      </c>
      <c r="AQ32" s="7"/>
      <c r="AR32" s="31" t="s">
        <v>37</v>
      </c>
      <c r="AS32" s="52" t="s">
        <v>75</v>
      </c>
      <c r="AT32" s="32" t="s">
        <v>38</v>
      </c>
      <c r="AU32" s="53">
        <v>3.5000000000000003E-2</v>
      </c>
      <c r="AV32" s="1"/>
      <c r="AW32" s="117" t="s">
        <v>45</v>
      </c>
      <c r="AX32" s="112">
        <v>721705000</v>
      </c>
      <c r="AY32" s="112">
        <v>588862900</v>
      </c>
      <c r="AZ32" s="113">
        <v>183882000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3"/>
      <c r="B33" s="68" t="s">
        <v>44</v>
      </c>
      <c r="C33" s="73">
        <f t="shared" ref="C33:J33" si="32">C28</f>
        <v>393483000</v>
      </c>
      <c r="D33" s="74">
        <f t="shared" si="32"/>
        <v>3448290</v>
      </c>
      <c r="E33" s="74">
        <f t="shared" si="32"/>
        <v>8861230</v>
      </c>
      <c r="F33" s="75">
        <f t="shared" si="32"/>
        <v>14042700</v>
      </c>
      <c r="G33" s="73">
        <f t="shared" si="32"/>
        <v>529036000</v>
      </c>
      <c r="H33" s="74">
        <f t="shared" si="32"/>
        <v>4746250</v>
      </c>
      <c r="I33" s="74">
        <f t="shared" si="32"/>
        <v>12958400</v>
      </c>
      <c r="J33" s="75">
        <f t="shared" si="32"/>
        <v>20151100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231333200</v>
      </c>
      <c r="S33" s="57"/>
      <c r="T33" s="196"/>
      <c r="U33" s="199"/>
      <c r="V33" s="57"/>
      <c r="W33" s="87" t="s">
        <v>7</v>
      </c>
      <c r="X33" s="5">
        <f t="shared" ref="X33:AE33" si="33">X28</f>
        <v>5207.3999999999996</v>
      </c>
      <c r="Y33" s="5">
        <f t="shared" si="33"/>
        <v>7074.9</v>
      </c>
      <c r="Z33" s="5">
        <f t="shared" si="33"/>
        <v>66.7</v>
      </c>
      <c r="AA33" s="5">
        <f t="shared" si="33"/>
        <v>91.2</v>
      </c>
      <c r="AB33" s="5">
        <f t="shared" si="33"/>
        <v>5457.3</v>
      </c>
      <c r="AC33" s="5">
        <f t="shared" si="33"/>
        <v>7404.6</v>
      </c>
      <c r="AD33" s="5">
        <f t="shared" si="33"/>
        <v>119.8</v>
      </c>
      <c r="AE33" s="81">
        <f t="shared" si="33"/>
        <v>17.399999999999999</v>
      </c>
      <c r="AF33" s="7"/>
      <c r="AG33" s="87" t="s">
        <v>26</v>
      </c>
      <c r="AH33" s="6">
        <f>(AH32*10.74)</f>
        <v>21.48</v>
      </c>
      <c r="AI33" s="6">
        <f>(AI32*2.2)</f>
        <v>7.15</v>
      </c>
      <c r="AJ33" s="6">
        <f>(AJ32*0.25)</f>
        <v>0.75</v>
      </c>
      <c r="AK33" s="162">
        <f>AK32+AL32</f>
        <v>7</v>
      </c>
      <c r="AL33" s="163"/>
      <c r="AM33" s="10"/>
      <c r="AN33" s="22" t="s">
        <v>41</v>
      </c>
      <c r="AO33" s="23">
        <v>8.6999999999999993</v>
      </c>
      <c r="AP33" s="24">
        <v>7.72</v>
      </c>
      <c r="AQ33" s="7"/>
      <c r="AR33" s="33" t="s">
        <v>36</v>
      </c>
      <c r="AS33" s="12" t="s">
        <v>75</v>
      </c>
      <c r="AT33" s="2" t="s">
        <v>39</v>
      </c>
      <c r="AU33" s="36">
        <v>0.878</v>
      </c>
      <c r="AV33" s="1"/>
      <c r="AW33" s="118" t="s">
        <v>71</v>
      </c>
      <c r="AX33" s="111">
        <f t="shared" ref="AX33:AZ33" si="34">AX28</f>
        <v>721705000</v>
      </c>
      <c r="AY33" s="111">
        <f t="shared" si="34"/>
        <v>588036900</v>
      </c>
      <c r="AZ33" s="114">
        <f t="shared" si="34"/>
        <v>183847000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4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716000</v>
      </c>
      <c r="H34" s="76">
        <f t="shared" si="35"/>
        <v>8000</v>
      </c>
      <c r="I34" s="76">
        <f t="shared" si="35"/>
        <v>32000</v>
      </c>
      <c r="J34" s="77">
        <f t="shared" si="35"/>
        <v>33900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786300</v>
      </c>
      <c r="S34" s="58"/>
      <c r="T34" s="197"/>
      <c r="U34" s="200"/>
      <c r="V34" s="58"/>
      <c r="W34" s="45" t="s">
        <v>3</v>
      </c>
      <c r="X34" s="46">
        <f>X32-X33</f>
        <v>0</v>
      </c>
      <c r="Y34" s="46">
        <f t="shared" ref="Y34:AE34" si="36">Y32-Y33</f>
        <v>9.8000000000001819</v>
      </c>
      <c r="Z34" s="46">
        <f t="shared" si="36"/>
        <v>0.20000000000000284</v>
      </c>
      <c r="AA34" s="46">
        <f t="shared" si="36"/>
        <v>0</v>
      </c>
      <c r="AB34" s="46">
        <f t="shared" si="36"/>
        <v>0</v>
      </c>
      <c r="AC34" s="46">
        <f t="shared" si="36"/>
        <v>10.299999999999272</v>
      </c>
      <c r="AD34" s="46">
        <f t="shared" si="36"/>
        <v>0.10000000000000853</v>
      </c>
      <c r="AE34" s="83">
        <f t="shared" si="36"/>
        <v>0</v>
      </c>
      <c r="AF34" s="7"/>
      <c r="AG34" s="88" t="s">
        <v>28</v>
      </c>
      <c r="AH34" s="86">
        <f>(AH33)/((K32/1000000)*8.34)</f>
        <v>3.5971223021582737</v>
      </c>
      <c r="AI34" s="86">
        <f>(AI33)/((K32/1000000)*8.34)</f>
        <v>1.1973661294428146</v>
      </c>
      <c r="AJ34" s="86">
        <f>(AJ33)/((K32/1000000)*8.34)</f>
        <v>0.12559784574574978</v>
      </c>
      <c r="AK34" s="164">
        <f>(AK33)/((K32/1000000)*8.34)</f>
        <v>1.1722465602936647</v>
      </c>
      <c r="AL34" s="165"/>
      <c r="AM34" s="10"/>
      <c r="AN34" s="1"/>
      <c r="AO34" s="1"/>
      <c r="AP34" s="1"/>
      <c r="AQ34" s="7"/>
      <c r="AR34" s="89" t="s">
        <v>55</v>
      </c>
      <c r="AS34" s="79">
        <v>2.5499999999999998</v>
      </c>
      <c r="AT34" s="90" t="s">
        <v>54</v>
      </c>
      <c r="AU34" s="35">
        <v>2.9000000000000001E-2</v>
      </c>
      <c r="AV34" s="1"/>
      <c r="AW34" s="110" t="s">
        <v>3</v>
      </c>
      <c r="AX34" s="115">
        <f>AX32-AX33</f>
        <v>0</v>
      </c>
      <c r="AY34" s="115">
        <f>AY32-AY33</f>
        <v>826000</v>
      </c>
      <c r="AZ34" s="116">
        <f>AZ32-AZ33</f>
        <v>35000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82">
        <v>9</v>
      </c>
      <c r="B36" s="67" t="s">
        <v>45</v>
      </c>
      <c r="C36" s="72">
        <v>393483000</v>
      </c>
      <c r="D36" s="37">
        <v>3448290</v>
      </c>
      <c r="E36" s="37">
        <v>8861230</v>
      </c>
      <c r="F36" s="39">
        <v>14042700</v>
      </c>
      <c r="G36" s="72">
        <v>530518000</v>
      </c>
      <c r="H36" s="37">
        <v>4763250</v>
      </c>
      <c r="I36" s="37">
        <v>13021400</v>
      </c>
      <c r="J36" s="39">
        <v>20226000</v>
      </c>
      <c r="K36" s="185">
        <f>C38+G38</f>
        <v>766000</v>
      </c>
      <c r="L36" s="186"/>
      <c r="M36" s="191">
        <f>D38+E38+F38+H38+I38+J38</f>
        <v>81000</v>
      </c>
      <c r="N36" s="186"/>
      <c r="O36" s="192">
        <f>M36+K36</f>
        <v>847000</v>
      </c>
      <c r="P36" s="192"/>
      <c r="Q36" s="42" t="s">
        <v>6</v>
      </c>
      <c r="R36" s="39">
        <v>232896800</v>
      </c>
      <c r="S36" s="57"/>
      <c r="T36" s="195">
        <v>0.01</v>
      </c>
      <c r="U36" s="198">
        <v>0.84</v>
      </c>
      <c r="V36" s="57"/>
      <c r="W36" s="85" t="s">
        <v>6</v>
      </c>
      <c r="X36" s="44">
        <v>5207.3999999999996</v>
      </c>
      <c r="Y36" s="44">
        <v>7095.2</v>
      </c>
      <c r="Z36" s="44">
        <v>67.099999999999994</v>
      </c>
      <c r="AA36" s="44">
        <v>91.2</v>
      </c>
      <c r="AB36" s="44">
        <v>5457.3</v>
      </c>
      <c r="AC36" s="44">
        <v>7426</v>
      </c>
      <c r="AD36" s="44">
        <v>120.1</v>
      </c>
      <c r="AE36" s="82">
        <v>17.399999999999999</v>
      </c>
      <c r="AF36" s="7"/>
      <c r="AG36" s="85" t="s">
        <v>29</v>
      </c>
      <c r="AH36" s="15">
        <v>1.375</v>
      </c>
      <c r="AI36" s="15">
        <v>3.625</v>
      </c>
      <c r="AJ36" s="15">
        <v>3.15</v>
      </c>
      <c r="AK36" s="15">
        <v>8</v>
      </c>
      <c r="AL36" s="16">
        <v>0</v>
      </c>
      <c r="AM36" s="62"/>
      <c r="AN36" s="64" t="s">
        <v>40</v>
      </c>
      <c r="AO36" s="20">
        <v>10</v>
      </c>
      <c r="AP36" s="21">
        <v>7.25</v>
      </c>
      <c r="AQ36" s="7"/>
      <c r="AR36" s="31" t="s">
        <v>37</v>
      </c>
      <c r="AS36" s="52" t="s">
        <v>75</v>
      </c>
      <c r="AT36" s="32" t="s">
        <v>38</v>
      </c>
      <c r="AU36" s="53">
        <v>0.04</v>
      </c>
      <c r="AV36" s="1"/>
      <c r="AW36" s="117" t="s">
        <v>45</v>
      </c>
      <c r="AX36" s="112">
        <v>721705000</v>
      </c>
      <c r="AY36" s="112">
        <v>589737920</v>
      </c>
      <c r="AZ36" s="113">
        <v>183882000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3"/>
      <c r="B37" s="68" t="s">
        <v>44</v>
      </c>
      <c r="C37" s="73">
        <f t="shared" ref="C37:J37" si="37">C32</f>
        <v>393483000</v>
      </c>
      <c r="D37" s="74">
        <f t="shared" si="37"/>
        <v>3448290</v>
      </c>
      <c r="E37" s="74">
        <f t="shared" si="37"/>
        <v>8861230</v>
      </c>
      <c r="F37" s="75">
        <f t="shared" si="37"/>
        <v>14042700</v>
      </c>
      <c r="G37" s="73">
        <f t="shared" si="37"/>
        <v>529752000</v>
      </c>
      <c r="H37" s="74">
        <f t="shared" si="37"/>
        <v>4754250</v>
      </c>
      <c r="I37" s="74">
        <f t="shared" si="37"/>
        <v>12990400</v>
      </c>
      <c r="J37" s="75">
        <f t="shared" si="37"/>
        <v>20185000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232119500</v>
      </c>
      <c r="S37" s="57"/>
      <c r="T37" s="196"/>
      <c r="U37" s="199"/>
      <c r="V37" s="57"/>
      <c r="W37" s="87" t="s">
        <v>7</v>
      </c>
      <c r="X37" s="5">
        <f t="shared" ref="X37:AE37" si="38">X32</f>
        <v>5207.3999999999996</v>
      </c>
      <c r="Y37" s="5">
        <f t="shared" si="38"/>
        <v>7084.7</v>
      </c>
      <c r="Z37" s="5">
        <f t="shared" si="38"/>
        <v>66.900000000000006</v>
      </c>
      <c r="AA37" s="5">
        <f t="shared" si="38"/>
        <v>91.2</v>
      </c>
      <c r="AB37" s="5">
        <f t="shared" si="38"/>
        <v>5457.3</v>
      </c>
      <c r="AC37" s="5">
        <f t="shared" si="38"/>
        <v>7414.9</v>
      </c>
      <c r="AD37" s="5">
        <f t="shared" si="38"/>
        <v>119.9</v>
      </c>
      <c r="AE37" s="81">
        <f t="shared" si="38"/>
        <v>17.399999999999999</v>
      </c>
      <c r="AF37" s="7"/>
      <c r="AG37" s="87" t="s">
        <v>26</v>
      </c>
      <c r="AH37" s="6">
        <f>(AH36*10.74)</f>
        <v>14.7675</v>
      </c>
      <c r="AI37" s="6">
        <f>(AI36*2.2)</f>
        <v>7.9750000000000005</v>
      </c>
      <c r="AJ37" s="6">
        <f>(AJ36*0.25)</f>
        <v>0.78749999999999998</v>
      </c>
      <c r="AK37" s="162">
        <f>AK36+AL36</f>
        <v>8</v>
      </c>
      <c r="AL37" s="163"/>
      <c r="AM37" s="10"/>
      <c r="AN37" s="22" t="s">
        <v>41</v>
      </c>
      <c r="AO37" s="23">
        <v>8.6999999999999993</v>
      </c>
      <c r="AP37" s="24">
        <v>7.7</v>
      </c>
      <c r="AQ37" s="7"/>
      <c r="AR37" s="33" t="s">
        <v>36</v>
      </c>
      <c r="AS37" s="12" t="s">
        <v>75</v>
      </c>
      <c r="AT37" s="2" t="s">
        <v>39</v>
      </c>
      <c r="AU37" s="36">
        <v>0.69699999999999995</v>
      </c>
      <c r="AV37" s="1"/>
      <c r="AW37" s="118" t="s">
        <v>71</v>
      </c>
      <c r="AX37" s="111">
        <f t="shared" ref="AX37:AZ37" si="39">AX32</f>
        <v>721705000</v>
      </c>
      <c r="AY37" s="111">
        <f t="shared" si="39"/>
        <v>588862900</v>
      </c>
      <c r="AZ37" s="114">
        <f t="shared" si="39"/>
        <v>183882000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4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766000</v>
      </c>
      <c r="H38" s="76">
        <f t="shared" si="40"/>
        <v>9000</v>
      </c>
      <c r="I38" s="76">
        <f t="shared" si="40"/>
        <v>31000</v>
      </c>
      <c r="J38" s="77">
        <f t="shared" si="40"/>
        <v>41000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777300</v>
      </c>
      <c r="S38" s="58"/>
      <c r="T38" s="197"/>
      <c r="U38" s="200"/>
      <c r="V38" s="58"/>
      <c r="W38" s="45" t="s">
        <v>3</v>
      </c>
      <c r="X38" s="46">
        <f t="shared" ref="X38:AE38" si="41">X36-X37</f>
        <v>0</v>
      </c>
      <c r="Y38" s="46">
        <f t="shared" si="41"/>
        <v>10.5</v>
      </c>
      <c r="Z38" s="46">
        <f t="shared" si="41"/>
        <v>0.19999999999998863</v>
      </c>
      <c r="AA38" s="46">
        <f t="shared" si="41"/>
        <v>0</v>
      </c>
      <c r="AB38" s="46">
        <f t="shared" si="41"/>
        <v>0</v>
      </c>
      <c r="AC38" s="46">
        <f t="shared" si="41"/>
        <v>11.100000000000364</v>
      </c>
      <c r="AD38" s="46">
        <f t="shared" si="41"/>
        <v>0.19999999999998863</v>
      </c>
      <c r="AE38" s="83">
        <f t="shared" si="41"/>
        <v>0</v>
      </c>
      <c r="AF38" s="7"/>
      <c r="AG38" s="88" t="s">
        <v>28</v>
      </c>
      <c r="AH38" s="86">
        <f>(AH37)/((K36/1000000)*8.34)</f>
        <v>2.3115971974378722</v>
      </c>
      <c r="AI38" s="86">
        <f>(AI37)/((K36/1000000)*8.34)</f>
        <v>1.2483485796219422</v>
      </c>
      <c r="AJ38" s="86">
        <f>(AJ37)/((K36/1000000)*8.34)</f>
        <v>0.12326953058962752</v>
      </c>
      <c r="AK38" s="164">
        <f>(AK37)/((K36/1000000)*8.34)</f>
        <v>1.2522618980533589</v>
      </c>
      <c r="AL38" s="165"/>
      <c r="AM38" s="10"/>
      <c r="AN38" s="1"/>
      <c r="AO38" s="1"/>
      <c r="AP38" s="1"/>
      <c r="AQ38" s="7"/>
      <c r="AR38" s="89" t="s">
        <v>55</v>
      </c>
      <c r="AS38" s="79">
        <v>2.06</v>
      </c>
      <c r="AT38" s="90" t="s">
        <v>54</v>
      </c>
      <c r="AU38" s="35">
        <v>3.3000000000000002E-2</v>
      </c>
      <c r="AV38" s="1"/>
      <c r="AW38" s="110" t="s">
        <v>3</v>
      </c>
      <c r="AX38" s="115">
        <f>AX36-AX37</f>
        <v>0</v>
      </c>
      <c r="AY38" s="115">
        <f>AY36-AY37</f>
        <v>875020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82">
        <v>10</v>
      </c>
      <c r="B40" s="67" t="s">
        <v>45</v>
      </c>
      <c r="C40" s="72">
        <v>393483000</v>
      </c>
      <c r="D40" s="37">
        <v>3448290</v>
      </c>
      <c r="E40" s="37">
        <v>8861230</v>
      </c>
      <c r="F40" s="39">
        <v>14042700</v>
      </c>
      <c r="G40" s="72">
        <v>531371000</v>
      </c>
      <c r="H40" s="37">
        <v>4763250</v>
      </c>
      <c r="I40" s="37">
        <v>13021400</v>
      </c>
      <c r="J40" s="39">
        <v>20233000</v>
      </c>
      <c r="K40" s="185">
        <f>C42+G42</f>
        <v>853000</v>
      </c>
      <c r="L40" s="186"/>
      <c r="M40" s="191">
        <f>D42+E42+F42+H42+I42+J42</f>
        <v>7000</v>
      </c>
      <c r="N40" s="186"/>
      <c r="O40" s="192">
        <f>M40+K40</f>
        <v>860000</v>
      </c>
      <c r="P40" s="192"/>
      <c r="Q40" s="42" t="s">
        <v>6</v>
      </c>
      <c r="R40" s="39">
        <v>233751600</v>
      </c>
      <c r="S40" s="57"/>
      <c r="T40" s="195">
        <v>0</v>
      </c>
      <c r="U40" s="198">
        <v>0.83</v>
      </c>
      <c r="V40" s="57"/>
      <c r="W40" s="85" t="s">
        <v>6</v>
      </c>
      <c r="X40" s="44">
        <v>5207.3999999999996</v>
      </c>
      <c r="Y40" s="44">
        <v>7107</v>
      </c>
      <c r="Z40" s="44">
        <v>67.099999999999994</v>
      </c>
      <c r="AA40" s="44">
        <v>91.2</v>
      </c>
      <c r="AB40" s="44">
        <v>5457.3</v>
      </c>
      <c r="AC40" s="44">
        <v>7437.9</v>
      </c>
      <c r="AD40" s="44">
        <v>120.1</v>
      </c>
      <c r="AE40" s="82">
        <v>17.399999999999999</v>
      </c>
      <c r="AF40" s="7"/>
      <c r="AG40" s="85" t="s">
        <v>29</v>
      </c>
      <c r="AH40" s="15">
        <v>1.375</v>
      </c>
      <c r="AI40" s="15">
        <v>4.25</v>
      </c>
      <c r="AJ40" s="15">
        <v>3.25</v>
      </c>
      <c r="AK40" s="15">
        <v>8</v>
      </c>
      <c r="AL40" s="16">
        <v>0</v>
      </c>
      <c r="AM40" s="62"/>
      <c r="AN40" s="64" t="s">
        <v>40</v>
      </c>
      <c r="AO40" s="20">
        <v>9.6</v>
      </c>
      <c r="AP40" s="21">
        <v>7.39</v>
      </c>
      <c r="AQ40" s="7"/>
      <c r="AR40" s="31" t="s">
        <v>37</v>
      </c>
      <c r="AS40" s="52" t="s">
        <v>75</v>
      </c>
      <c r="AT40" s="32" t="s">
        <v>38</v>
      </c>
      <c r="AU40" s="53">
        <v>0.04</v>
      </c>
      <c r="AV40" s="1"/>
      <c r="AW40" s="117" t="s">
        <v>45</v>
      </c>
      <c r="AX40" s="112">
        <v>721705000</v>
      </c>
      <c r="AY40" s="112">
        <v>590689900</v>
      </c>
      <c r="AZ40" s="113">
        <v>183917000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3"/>
      <c r="B41" s="68" t="s">
        <v>44</v>
      </c>
      <c r="C41" s="73">
        <f t="shared" ref="C41:J41" si="42">C36</f>
        <v>393483000</v>
      </c>
      <c r="D41" s="74">
        <f t="shared" si="42"/>
        <v>3448290</v>
      </c>
      <c r="E41" s="74">
        <f t="shared" si="42"/>
        <v>8861230</v>
      </c>
      <c r="F41" s="75">
        <f t="shared" si="42"/>
        <v>14042700</v>
      </c>
      <c r="G41" s="73">
        <f t="shared" si="42"/>
        <v>530518000</v>
      </c>
      <c r="H41" s="74">
        <f t="shared" si="42"/>
        <v>4763250</v>
      </c>
      <c r="I41" s="74">
        <f t="shared" si="42"/>
        <v>13021400</v>
      </c>
      <c r="J41" s="75">
        <f t="shared" si="42"/>
        <v>20226000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232896800</v>
      </c>
      <c r="S41" s="57"/>
      <c r="T41" s="196"/>
      <c r="U41" s="199"/>
      <c r="V41" s="57"/>
      <c r="W41" s="87" t="s">
        <v>7</v>
      </c>
      <c r="X41" s="5">
        <f t="shared" ref="X41:AE41" si="43">X36</f>
        <v>5207.3999999999996</v>
      </c>
      <c r="Y41" s="5">
        <f t="shared" si="43"/>
        <v>7095.2</v>
      </c>
      <c r="Z41" s="5">
        <f t="shared" si="43"/>
        <v>67.099999999999994</v>
      </c>
      <c r="AA41" s="5">
        <f t="shared" si="43"/>
        <v>91.2</v>
      </c>
      <c r="AB41" s="5">
        <f t="shared" si="43"/>
        <v>5457.3</v>
      </c>
      <c r="AC41" s="5">
        <f t="shared" si="43"/>
        <v>7426</v>
      </c>
      <c r="AD41" s="5">
        <f t="shared" si="43"/>
        <v>120.1</v>
      </c>
      <c r="AE41" s="81">
        <f t="shared" si="43"/>
        <v>17.399999999999999</v>
      </c>
      <c r="AF41" s="7"/>
      <c r="AG41" s="87" t="s">
        <v>26</v>
      </c>
      <c r="AH41" s="6">
        <f>(AH40*10.74)</f>
        <v>14.7675</v>
      </c>
      <c r="AI41" s="6">
        <f>(AI40*2.2)</f>
        <v>9.3500000000000014</v>
      </c>
      <c r="AJ41" s="6">
        <f>(AJ40*0.25)</f>
        <v>0.8125</v>
      </c>
      <c r="AK41" s="162">
        <f>AK40+AL40</f>
        <v>8</v>
      </c>
      <c r="AL41" s="163"/>
      <c r="AM41" s="10"/>
      <c r="AN41" s="22" t="s">
        <v>41</v>
      </c>
      <c r="AO41" s="23">
        <v>8.4</v>
      </c>
      <c r="AP41" s="24">
        <v>7.78</v>
      </c>
      <c r="AQ41" s="7"/>
      <c r="AR41" s="33" t="s">
        <v>36</v>
      </c>
      <c r="AS41" s="12" t="s">
        <v>75</v>
      </c>
      <c r="AT41" s="2" t="s">
        <v>39</v>
      </c>
      <c r="AU41" s="36">
        <v>0.82</v>
      </c>
      <c r="AV41" s="1"/>
      <c r="AW41" s="118" t="s">
        <v>71</v>
      </c>
      <c r="AX41" s="111">
        <f t="shared" ref="AX41:AZ41" si="44">AX36</f>
        <v>721705000</v>
      </c>
      <c r="AY41" s="111">
        <f t="shared" si="44"/>
        <v>589737920</v>
      </c>
      <c r="AZ41" s="114">
        <f t="shared" si="44"/>
        <v>183882000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4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853000</v>
      </c>
      <c r="H42" s="76">
        <f t="shared" si="45"/>
        <v>0</v>
      </c>
      <c r="I42" s="76">
        <f t="shared" si="45"/>
        <v>0</v>
      </c>
      <c r="J42" s="77">
        <f t="shared" si="45"/>
        <v>7000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854800</v>
      </c>
      <c r="S42" s="58"/>
      <c r="T42" s="197"/>
      <c r="U42" s="200"/>
      <c r="V42" s="58"/>
      <c r="W42" s="45" t="s">
        <v>3</v>
      </c>
      <c r="X42" s="46">
        <f t="shared" ref="X42:AE42" si="46">X40-X41</f>
        <v>0</v>
      </c>
      <c r="Y42" s="46">
        <f t="shared" si="46"/>
        <v>11.800000000000182</v>
      </c>
      <c r="Z42" s="46">
        <f t="shared" si="46"/>
        <v>0</v>
      </c>
      <c r="AA42" s="46">
        <f t="shared" si="46"/>
        <v>0</v>
      </c>
      <c r="AB42" s="46">
        <f t="shared" si="46"/>
        <v>0</v>
      </c>
      <c r="AC42" s="46">
        <f t="shared" si="46"/>
        <v>11.899999999999636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>
        <f>(AH41)/((K40/1000000)*8.34)</f>
        <v>2.0758305430684763</v>
      </c>
      <c r="AI42" s="86">
        <f>(AI41)/((K40/1000000)*8.34)</f>
        <v>1.3143061166541563</v>
      </c>
      <c r="AJ42" s="86">
        <f>(AJ41)/((K40/1000000)*8.34)</f>
        <v>0.11421109302475956</v>
      </c>
      <c r="AK42" s="164">
        <f>(AK41)/((K40/1000000)*8.34)</f>
        <v>1.1245399928591711</v>
      </c>
      <c r="AL42" s="165"/>
      <c r="AM42" s="10"/>
      <c r="AN42" s="1"/>
      <c r="AO42" s="1"/>
      <c r="AP42" s="1"/>
      <c r="AQ42" s="7"/>
      <c r="AR42" s="89" t="s">
        <v>55</v>
      </c>
      <c r="AS42" s="79">
        <v>2</v>
      </c>
      <c r="AT42" s="90" t="s">
        <v>54</v>
      </c>
      <c r="AU42" s="35">
        <v>2.4E-2</v>
      </c>
      <c r="AV42" s="1"/>
      <c r="AW42" s="110" t="s">
        <v>3</v>
      </c>
      <c r="AX42" s="115">
        <f>AX40-AX41</f>
        <v>0</v>
      </c>
      <c r="AY42" s="115">
        <f>AY40-AY41</f>
        <v>951980</v>
      </c>
      <c r="AZ42" s="116">
        <f>AZ40-AZ41</f>
        <v>35000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82">
        <v>11</v>
      </c>
      <c r="B44" s="67" t="s">
        <v>45</v>
      </c>
      <c r="C44" s="72">
        <v>393483000</v>
      </c>
      <c r="D44" s="37">
        <v>3448290</v>
      </c>
      <c r="E44" s="37">
        <v>8861230</v>
      </c>
      <c r="F44" s="39">
        <v>14042700</v>
      </c>
      <c r="G44" s="72">
        <v>531942000</v>
      </c>
      <c r="H44" s="37">
        <v>4772250</v>
      </c>
      <c r="I44" s="37">
        <v>13053500</v>
      </c>
      <c r="J44" s="39">
        <v>20273000</v>
      </c>
      <c r="K44" s="185">
        <f>C46+G46</f>
        <v>571000</v>
      </c>
      <c r="L44" s="186"/>
      <c r="M44" s="191">
        <f>D46+E46+F46+H46+I46+J46</f>
        <v>81100</v>
      </c>
      <c r="N44" s="186"/>
      <c r="O44" s="192">
        <f>M44+K44</f>
        <v>652100</v>
      </c>
      <c r="P44" s="192"/>
      <c r="Q44" s="42" t="s">
        <v>6</v>
      </c>
      <c r="R44" s="39">
        <v>234564200</v>
      </c>
      <c r="S44" s="57"/>
      <c r="T44" s="195">
        <v>0</v>
      </c>
      <c r="U44" s="198">
        <v>0.85</v>
      </c>
      <c r="V44" s="57"/>
      <c r="W44" s="85" t="s">
        <v>6</v>
      </c>
      <c r="X44" s="44">
        <v>5207.3999999999996</v>
      </c>
      <c r="Y44" s="44">
        <v>7114.9</v>
      </c>
      <c r="Z44" s="44">
        <v>67.099999999999994</v>
      </c>
      <c r="AA44" s="44">
        <v>91.4</v>
      </c>
      <c r="AB44" s="44">
        <v>5457.3</v>
      </c>
      <c r="AC44" s="44">
        <v>7446.4</v>
      </c>
      <c r="AD44" s="44">
        <v>120.1</v>
      </c>
      <c r="AE44" s="82">
        <v>17.399999999999999</v>
      </c>
      <c r="AF44" s="7"/>
      <c r="AG44" s="85" t="s">
        <v>29</v>
      </c>
      <c r="AH44" s="15">
        <v>1.125</v>
      </c>
      <c r="AI44" s="15">
        <v>2.75</v>
      </c>
      <c r="AJ44" s="15">
        <v>2.375</v>
      </c>
      <c r="AK44" s="15">
        <v>8</v>
      </c>
      <c r="AL44" s="16">
        <v>0</v>
      </c>
      <c r="AM44" s="62"/>
      <c r="AN44" s="64" t="s">
        <v>40</v>
      </c>
      <c r="AO44" s="20">
        <v>9.4</v>
      </c>
      <c r="AP44" s="21">
        <v>7.46</v>
      </c>
      <c r="AQ44" s="7"/>
      <c r="AR44" s="31" t="s">
        <v>37</v>
      </c>
      <c r="AS44" s="52" t="s">
        <v>75</v>
      </c>
      <c r="AT44" s="32" t="s">
        <v>38</v>
      </c>
      <c r="AU44" s="53">
        <v>3.1E-2</v>
      </c>
      <c r="AV44" s="1"/>
      <c r="AW44" s="117" t="s">
        <v>45</v>
      </c>
      <c r="AX44" s="112">
        <v>721705000</v>
      </c>
      <c r="AY44" s="112">
        <v>591364400</v>
      </c>
      <c r="AZ44" s="113">
        <v>183951000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3"/>
      <c r="B45" s="68" t="s">
        <v>44</v>
      </c>
      <c r="C45" s="73">
        <f t="shared" ref="C45:J45" si="47">C40</f>
        <v>393483000</v>
      </c>
      <c r="D45" s="74">
        <f t="shared" si="47"/>
        <v>3448290</v>
      </c>
      <c r="E45" s="74">
        <f t="shared" si="47"/>
        <v>8861230</v>
      </c>
      <c r="F45" s="75">
        <f t="shared" si="47"/>
        <v>14042700</v>
      </c>
      <c r="G45" s="73">
        <f t="shared" si="47"/>
        <v>531371000</v>
      </c>
      <c r="H45" s="74">
        <f t="shared" si="47"/>
        <v>4763250</v>
      </c>
      <c r="I45" s="74">
        <f t="shared" si="47"/>
        <v>13021400</v>
      </c>
      <c r="J45" s="75">
        <f t="shared" si="47"/>
        <v>20233000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233751600</v>
      </c>
      <c r="S45" s="57"/>
      <c r="T45" s="196"/>
      <c r="U45" s="199"/>
      <c r="V45" s="57"/>
      <c r="W45" s="87" t="s">
        <v>7</v>
      </c>
      <c r="X45" s="5">
        <f t="shared" ref="X45:AE45" si="48">X40</f>
        <v>5207.3999999999996</v>
      </c>
      <c r="Y45" s="5">
        <f t="shared" si="48"/>
        <v>7107</v>
      </c>
      <c r="Z45" s="5">
        <f t="shared" si="48"/>
        <v>67.099999999999994</v>
      </c>
      <c r="AA45" s="5">
        <f t="shared" si="48"/>
        <v>91.2</v>
      </c>
      <c r="AB45" s="5">
        <f t="shared" si="48"/>
        <v>5457.3</v>
      </c>
      <c r="AC45" s="5">
        <f t="shared" si="48"/>
        <v>7437.9</v>
      </c>
      <c r="AD45" s="5">
        <f t="shared" si="48"/>
        <v>120.1</v>
      </c>
      <c r="AE45" s="81">
        <f t="shared" si="48"/>
        <v>17.399999999999999</v>
      </c>
      <c r="AF45" s="7"/>
      <c r="AG45" s="87" t="s">
        <v>26</v>
      </c>
      <c r="AH45" s="6">
        <f>(AH44*10.74)</f>
        <v>12.0825</v>
      </c>
      <c r="AI45" s="6">
        <f>(AI44*2.2)</f>
        <v>6.0500000000000007</v>
      </c>
      <c r="AJ45" s="6">
        <f>(AJ44*0.25)</f>
        <v>0.59375</v>
      </c>
      <c r="AK45" s="162">
        <f>AK44+AL44</f>
        <v>8</v>
      </c>
      <c r="AL45" s="163"/>
      <c r="AM45" s="10"/>
      <c r="AN45" s="22" t="s">
        <v>41</v>
      </c>
      <c r="AO45" s="23">
        <v>8.6</v>
      </c>
      <c r="AP45" s="24">
        <v>7.87</v>
      </c>
      <c r="AQ45" s="7"/>
      <c r="AR45" s="33" t="s">
        <v>36</v>
      </c>
      <c r="AS45" s="12" t="s">
        <v>75</v>
      </c>
      <c r="AT45" s="2" t="s">
        <v>39</v>
      </c>
      <c r="AU45" s="36">
        <v>0.55000000000000004</v>
      </c>
      <c r="AV45" s="1"/>
      <c r="AW45" s="118" t="s">
        <v>71</v>
      </c>
      <c r="AX45" s="111">
        <f t="shared" ref="AX45:AZ45" si="49">AX40</f>
        <v>721705000</v>
      </c>
      <c r="AY45" s="111">
        <f t="shared" si="49"/>
        <v>590689900</v>
      </c>
      <c r="AZ45" s="114">
        <f t="shared" si="49"/>
        <v>183917000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4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571000</v>
      </c>
      <c r="H46" s="76">
        <f t="shared" si="50"/>
        <v>9000</v>
      </c>
      <c r="I46" s="76">
        <f t="shared" si="50"/>
        <v>32100</v>
      </c>
      <c r="J46" s="77">
        <f t="shared" si="50"/>
        <v>40000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812600</v>
      </c>
      <c r="S46" s="58"/>
      <c r="T46" s="197"/>
      <c r="U46" s="200"/>
      <c r="V46" s="58"/>
      <c r="W46" s="45" t="s">
        <v>3</v>
      </c>
      <c r="X46" s="46">
        <f>X44-X45</f>
        <v>0</v>
      </c>
      <c r="Y46" s="46">
        <f t="shared" ref="Y46:AE46" si="51">Y44-Y45</f>
        <v>7.8999999999996362</v>
      </c>
      <c r="Z46" s="46">
        <f t="shared" si="51"/>
        <v>0</v>
      </c>
      <c r="AA46" s="46">
        <f t="shared" si="51"/>
        <v>0.20000000000000284</v>
      </c>
      <c r="AB46" s="46">
        <f t="shared" si="51"/>
        <v>0</v>
      </c>
      <c r="AC46" s="46">
        <f t="shared" si="51"/>
        <v>8.5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2.5371996623366808</v>
      </c>
      <c r="AI46" s="86">
        <f>(AI45)/((K44/1000000)*8.34)</f>
        <v>1.2704372404003246</v>
      </c>
      <c r="AJ46" s="86">
        <f>(AJ45)/((K44/1000000)*8.34)</f>
        <v>0.12468134074176737</v>
      </c>
      <c r="AK46" s="164">
        <f>(AK45)/((K44/1000000)*8.34)</f>
        <v>1.6799170120996023</v>
      </c>
      <c r="AL46" s="165"/>
      <c r="AM46" s="10"/>
      <c r="AN46" s="1"/>
      <c r="AO46" s="1"/>
      <c r="AP46" s="1"/>
      <c r="AQ46" s="7"/>
      <c r="AR46" s="89" t="s">
        <v>55</v>
      </c>
      <c r="AS46" s="79">
        <v>1.86</v>
      </c>
      <c r="AT46" s="90" t="s">
        <v>54</v>
      </c>
      <c r="AU46" s="35">
        <v>2.8000000000000001E-2</v>
      </c>
      <c r="AV46" s="1"/>
      <c r="AW46" s="110" t="s">
        <v>3</v>
      </c>
      <c r="AX46" s="115">
        <f>AX44-AX45</f>
        <v>0</v>
      </c>
      <c r="AY46" s="115">
        <f>AY44-AY45</f>
        <v>674500</v>
      </c>
      <c r="AZ46" s="116">
        <f>AZ44-AZ45</f>
        <v>34000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82">
        <v>12</v>
      </c>
      <c r="B48" s="67" t="s">
        <v>45</v>
      </c>
      <c r="C48" s="72">
        <v>393483000</v>
      </c>
      <c r="D48" s="37">
        <v>3448290</v>
      </c>
      <c r="E48" s="37">
        <v>8861230</v>
      </c>
      <c r="F48" s="39">
        <v>14042700</v>
      </c>
      <c r="G48" s="72">
        <v>532691000</v>
      </c>
      <c r="H48" s="37">
        <v>4772250</v>
      </c>
      <c r="I48" s="37">
        <v>13053500</v>
      </c>
      <c r="J48" s="39">
        <v>20281000</v>
      </c>
      <c r="K48" s="185">
        <f>C50+G50</f>
        <v>749000</v>
      </c>
      <c r="L48" s="186"/>
      <c r="M48" s="191">
        <f>D50+E50+F50+H50+I50+J50</f>
        <v>8000</v>
      </c>
      <c r="N48" s="186"/>
      <c r="O48" s="203">
        <f>M48+K48</f>
        <v>757000</v>
      </c>
      <c r="P48" s="204"/>
      <c r="Q48" s="42" t="s">
        <v>6</v>
      </c>
      <c r="R48" s="39">
        <v>235347100</v>
      </c>
      <c r="S48" s="57"/>
      <c r="T48" s="195">
        <v>0</v>
      </c>
      <c r="U48" s="198">
        <v>0.86</v>
      </c>
      <c r="V48" s="57"/>
      <c r="W48" s="85" t="s">
        <v>6</v>
      </c>
      <c r="X48" s="44">
        <v>5207.3999999999996</v>
      </c>
      <c r="Y48" s="44">
        <v>7125.1</v>
      </c>
      <c r="Z48" s="44">
        <v>67.099999999999994</v>
      </c>
      <c r="AA48" s="44">
        <v>91.4</v>
      </c>
      <c r="AB48" s="44">
        <v>5457.3</v>
      </c>
      <c r="AC48" s="44">
        <v>7456.7</v>
      </c>
      <c r="AD48" s="44">
        <v>120.3</v>
      </c>
      <c r="AE48" s="82">
        <v>17.399999999999999</v>
      </c>
      <c r="AF48" s="7"/>
      <c r="AG48" s="85" t="s">
        <v>29</v>
      </c>
      <c r="AH48" s="15">
        <v>1.25</v>
      </c>
      <c r="AI48" s="15">
        <v>3.5</v>
      </c>
      <c r="AJ48" s="15">
        <v>2.75</v>
      </c>
      <c r="AK48" s="15">
        <v>8</v>
      </c>
      <c r="AL48" s="16">
        <v>0</v>
      </c>
      <c r="AM48" s="62"/>
      <c r="AN48" s="64" t="s">
        <v>40</v>
      </c>
      <c r="AO48" s="20">
        <v>8.3000000000000007</v>
      </c>
      <c r="AP48" s="21">
        <v>7.46</v>
      </c>
      <c r="AQ48" s="7"/>
      <c r="AR48" s="31" t="s">
        <v>37</v>
      </c>
      <c r="AS48" s="52" t="s">
        <v>75</v>
      </c>
      <c r="AT48" s="32" t="s">
        <v>38</v>
      </c>
      <c r="AU48" s="53">
        <v>6.7000000000000004E-2</v>
      </c>
      <c r="AV48" s="1"/>
      <c r="AW48" s="117" t="s">
        <v>45</v>
      </c>
      <c r="AX48" s="112">
        <v>721705000</v>
      </c>
      <c r="AY48" s="112">
        <v>592189800</v>
      </c>
      <c r="AZ48" s="113">
        <v>183951000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01"/>
      <c r="B49" s="68" t="s">
        <v>44</v>
      </c>
      <c r="C49" s="73">
        <f t="shared" ref="C49:J49" si="52">C44</f>
        <v>393483000</v>
      </c>
      <c r="D49" s="74">
        <f t="shared" si="52"/>
        <v>3448290</v>
      </c>
      <c r="E49" s="74">
        <f t="shared" si="52"/>
        <v>8861230</v>
      </c>
      <c r="F49" s="75">
        <f t="shared" si="52"/>
        <v>14042700</v>
      </c>
      <c r="G49" s="73">
        <f t="shared" si="52"/>
        <v>531942000</v>
      </c>
      <c r="H49" s="74">
        <f t="shared" si="52"/>
        <v>4772250</v>
      </c>
      <c r="I49" s="74">
        <f t="shared" si="52"/>
        <v>13053500</v>
      </c>
      <c r="J49" s="75">
        <f t="shared" si="52"/>
        <v>20273000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234564200</v>
      </c>
      <c r="S49" s="57"/>
      <c r="T49" s="196"/>
      <c r="U49" s="199"/>
      <c r="V49" s="57"/>
      <c r="W49" s="87" t="s">
        <v>7</v>
      </c>
      <c r="X49" s="5">
        <f t="shared" ref="X49:AE49" si="53">X44</f>
        <v>5207.3999999999996</v>
      </c>
      <c r="Y49" s="5">
        <f t="shared" si="53"/>
        <v>7114.9</v>
      </c>
      <c r="Z49" s="5">
        <f t="shared" si="53"/>
        <v>67.099999999999994</v>
      </c>
      <c r="AA49" s="5">
        <f t="shared" si="53"/>
        <v>91.4</v>
      </c>
      <c r="AB49" s="5">
        <f t="shared" si="53"/>
        <v>5457.3</v>
      </c>
      <c r="AC49" s="5">
        <f t="shared" si="53"/>
        <v>7446.4</v>
      </c>
      <c r="AD49" s="5">
        <f t="shared" si="53"/>
        <v>120.1</v>
      </c>
      <c r="AE49" s="81">
        <f t="shared" si="53"/>
        <v>17.399999999999999</v>
      </c>
      <c r="AF49" s="7"/>
      <c r="AG49" s="87" t="s">
        <v>26</v>
      </c>
      <c r="AH49" s="6">
        <f>(AH48*10.74)</f>
        <v>13.425000000000001</v>
      </c>
      <c r="AI49" s="6">
        <f>(AI48*2.2)</f>
        <v>7.7000000000000011</v>
      </c>
      <c r="AJ49" s="6">
        <f>(AJ48*0.25)</f>
        <v>0.6875</v>
      </c>
      <c r="AK49" s="166">
        <f>AK48+AL48</f>
        <v>8</v>
      </c>
      <c r="AL49" s="167"/>
      <c r="AM49" s="10"/>
      <c r="AN49" s="22" t="s">
        <v>41</v>
      </c>
      <c r="AO49" s="23">
        <v>8.6999999999999993</v>
      </c>
      <c r="AP49" s="24">
        <v>7.79</v>
      </c>
      <c r="AQ49" s="7"/>
      <c r="AR49" s="33" t="s">
        <v>36</v>
      </c>
      <c r="AS49" s="12" t="s">
        <v>75</v>
      </c>
      <c r="AT49" s="2" t="s">
        <v>39</v>
      </c>
      <c r="AU49" s="36">
        <v>0.69</v>
      </c>
      <c r="AV49" s="1"/>
      <c r="AW49" s="118" t="s">
        <v>71</v>
      </c>
      <c r="AX49" s="111">
        <f t="shared" ref="AX49:AZ49" si="54">AX44</f>
        <v>721705000</v>
      </c>
      <c r="AY49" s="111">
        <f t="shared" si="54"/>
        <v>591364400</v>
      </c>
      <c r="AZ49" s="114">
        <f t="shared" si="54"/>
        <v>183951000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02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749000</v>
      </c>
      <c r="H50" s="76">
        <f t="shared" si="55"/>
        <v>0</v>
      </c>
      <c r="I50" s="76">
        <f t="shared" si="55"/>
        <v>0</v>
      </c>
      <c r="J50" s="77">
        <f t="shared" si="55"/>
        <v>8000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782900</v>
      </c>
      <c r="S50" s="58"/>
      <c r="T50" s="197"/>
      <c r="U50" s="200"/>
      <c r="V50" s="58"/>
      <c r="W50" s="45" t="s">
        <v>3</v>
      </c>
      <c r="X50" s="46">
        <f>X48-X49</f>
        <v>0</v>
      </c>
      <c r="Y50" s="46">
        <f t="shared" ref="Y50:AE50" si="56">Y48-Y49</f>
        <v>10.200000000000728</v>
      </c>
      <c r="Z50" s="46">
        <f t="shared" si="56"/>
        <v>0</v>
      </c>
      <c r="AA50" s="46">
        <f t="shared" si="56"/>
        <v>0</v>
      </c>
      <c r="AB50" s="46">
        <f t="shared" si="56"/>
        <v>0</v>
      </c>
      <c r="AC50" s="46">
        <f t="shared" si="56"/>
        <v>10.300000000000182</v>
      </c>
      <c r="AD50" s="46">
        <f t="shared" si="56"/>
        <v>0.20000000000000284</v>
      </c>
      <c r="AE50" s="83">
        <f t="shared" si="56"/>
        <v>0</v>
      </c>
      <c r="AF50" s="7"/>
      <c r="AG50" s="88" t="s">
        <v>28</v>
      </c>
      <c r="AH50" s="86">
        <f>(AH49)/((K48/1000000)*8.34)</f>
        <v>2.149148504961051</v>
      </c>
      <c r="AI50" s="86">
        <f>(AI49)/((K48/1000000)*8.34)</f>
        <v>1.2326587328268228</v>
      </c>
      <c r="AJ50" s="86">
        <f>(AJ49)/((K48/1000000)*8.34)</f>
        <v>0.11005881543096631</v>
      </c>
      <c r="AK50" s="168">
        <f>(AK49)/((K48/1000000)*8.34)</f>
        <v>1.2806843977421534</v>
      </c>
      <c r="AL50" s="169"/>
      <c r="AM50" s="10"/>
      <c r="AN50" s="1"/>
      <c r="AO50" s="1"/>
      <c r="AP50" s="1"/>
      <c r="AQ50" s="7"/>
      <c r="AR50" s="89" t="s">
        <v>55</v>
      </c>
      <c r="AS50" s="79">
        <v>1.68</v>
      </c>
      <c r="AT50" s="90" t="s">
        <v>54</v>
      </c>
      <c r="AU50" s="35">
        <v>6.7000000000000004E-2</v>
      </c>
      <c r="AV50" s="1"/>
      <c r="AW50" s="110" t="s">
        <v>3</v>
      </c>
      <c r="AX50" s="115">
        <f>AX48-AX49</f>
        <v>0</v>
      </c>
      <c r="AY50" s="115">
        <f>AY48-AY49</f>
        <v>825400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82">
        <v>13</v>
      </c>
      <c r="B52" s="67" t="s">
        <v>45</v>
      </c>
      <c r="C52" s="72">
        <v>394070000</v>
      </c>
      <c r="D52" s="37">
        <v>3464290</v>
      </c>
      <c r="E52" s="37">
        <v>8861230</v>
      </c>
      <c r="F52" s="39">
        <v>14073700</v>
      </c>
      <c r="G52" s="72">
        <v>532851000</v>
      </c>
      <c r="H52" s="37">
        <v>4779250</v>
      </c>
      <c r="I52" s="37">
        <v>13053500</v>
      </c>
      <c r="J52" s="39">
        <v>20288000</v>
      </c>
      <c r="K52" s="185">
        <f>C54+G54</f>
        <v>747000</v>
      </c>
      <c r="L52" s="186"/>
      <c r="M52" s="191">
        <f>D54+E54+F54+H54+I54+J54</f>
        <v>61000</v>
      </c>
      <c r="N52" s="186"/>
      <c r="O52" s="203">
        <f>M52+K52</f>
        <v>808000</v>
      </c>
      <c r="P52" s="204"/>
      <c r="Q52" s="42" t="s">
        <v>6</v>
      </c>
      <c r="R52" s="39">
        <v>236187000</v>
      </c>
      <c r="S52" s="57"/>
      <c r="T52" s="195">
        <v>0.1</v>
      </c>
      <c r="U52" s="198">
        <v>0.89</v>
      </c>
      <c r="V52" s="57"/>
      <c r="W52" s="85" t="s">
        <v>6</v>
      </c>
      <c r="X52" s="44">
        <v>5215.3999999999996</v>
      </c>
      <c r="Y52" s="44">
        <v>7127.4</v>
      </c>
      <c r="Z52" s="44">
        <v>67.099999999999994</v>
      </c>
      <c r="AA52" s="44">
        <v>91.4</v>
      </c>
      <c r="AB52" s="44">
        <v>5465.8</v>
      </c>
      <c r="AC52" s="44">
        <v>7459</v>
      </c>
      <c r="AD52" s="44">
        <v>120.3</v>
      </c>
      <c r="AE52" s="82">
        <v>17.399999999999999</v>
      </c>
      <c r="AF52" s="7"/>
      <c r="AG52" s="85" t="s">
        <v>29</v>
      </c>
      <c r="AH52" s="15">
        <v>1.375</v>
      </c>
      <c r="AI52" s="15">
        <v>4.5</v>
      </c>
      <c r="AJ52" s="15">
        <v>3.625</v>
      </c>
      <c r="AK52" s="15">
        <v>5</v>
      </c>
      <c r="AL52" s="16">
        <v>2</v>
      </c>
      <c r="AM52" s="62"/>
      <c r="AN52" s="64" t="s">
        <v>40</v>
      </c>
      <c r="AO52" s="20">
        <v>10</v>
      </c>
      <c r="AP52" s="21">
        <v>7.41</v>
      </c>
      <c r="AQ52" s="7"/>
      <c r="AR52" s="31" t="s">
        <v>37</v>
      </c>
      <c r="AS52" s="52" t="s">
        <v>75</v>
      </c>
      <c r="AT52" s="32" t="s">
        <v>38</v>
      </c>
      <c r="AU52" s="53">
        <v>3.2000000000000001E-2</v>
      </c>
      <c r="AV52" s="1"/>
      <c r="AW52" s="117" t="s">
        <v>45</v>
      </c>
      <c r="AX52" s="112">
        <v>722392000</v>
      </c>
      <c r="AY52" s="112">
        <v>592378900</v>
      </c>
      <c r="AZ52" s="113">
        <v>183951000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01"/>
      <c r="B53" s="68" t="s">
        <v>44</v>
      </c>
      <c r="C53" s="73">
        <f t="shared" ref="C53:J53" si="57">C48</f>
        <v>393483000</v>
      </c>
      <c r="D53" s="74">
        <f t="shared" si="57"/>
        <v>3448290</v>
      </c>
      <c r="E53" s="74">
        <f t="shared" si="57"/>
        <v>8861230</v>
      </c>
      <c r="F53" s="75">
        <f t="shared" si="57"/>
        <v>14042700</v>
      </c>
      <c r="G53" s="73">
        <f t="shared" si="57"/>
        <v>532691000</v>
      </c>
      <c r="H53" s="74">
        <f t="shared" si="57"/>
        <v>4772250</v>
      </c>
      <c r="I53" s="74">
        <f t="shared" si="57"/>
        <v>13053500</v>
      </c>
      <c r="J53" s="75">
        <f t="shared" si="57"/>
        <v>20281000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235347100</v>
      </c>
      <c r="S53" s="57"/>
      <c r="T53" s="196"/>
      <c r="U53" s="199"/>
      <c r="V53" s="57"/>
      <c r="W53" s="87" t="s">
        <v>7</v>
      </c>
      <c r="X53" s="5">
        <f t="shared" ref="X53:AE53" si="58">X48</f>
        <v>5207.3999999999996</v>
      </c>
      <c r="Y53" s="5">
        <f t="shared" si="58"/>
        <v>7125.1</v>
      </c>
      <c r="Z53" s="5">
        <f t="shared" si="58"/>
        <v>67.099999999999994</v>
      </c>
      <c r="AA53" s="5">
        <f t="shared" si="58"/>
        <v>91.4</v>
      </c>
      <c r="AB53" s="5">
        <f t="shared" si="58"/>
        <v>5457.3</v>
      </c>
      <c r="AC53" s="5">
        <f t="shared" si="58"/>
        <v>7456.7</v>
      </c>
      <c r="AD53" s="5">
        <f t="shared" si="58"/>
        <v>120.3</v>
      </c>
      <c r="AE53" s="81">
        <f t="shared" si="58"/>
        <v>17.399999999999999</v>
      </c>
      <c r="AF53" s="7"/>
      <c r="AG53" s="87" t="s">
        <v>26</v>
      </c>
      <c r="AH53" s="6">
        <f>(AH52*10.74)</f>
        <v>14.7675</v>
      </c>
      <c r="AI53" s="6">
        <f>(AI52*2.2)</f>
        <v>9.9</v>
      </c>
      <c r="AJ53" s="6">
        <f>(AJ52*0.25)</f>
        <v>0.90625</v>
      </c>
      <c r="AK53" s="166">
        <f>AK52+AL52</f>
        <v>7</v>
      </c>
      <c r="AL53" s="167"/>
      <c r="AM53" s="10"/>
      <c r="AN53" s="22" t="s">
        <v>41</v>
      </c>
      <c r="AO53" s="23">
        <v>8.4</v>
      </c>
      <c r="AP53" s="24">
        <v>7.88</v>
      </c>
      <c r="AQ53" s="7"/>
      <c r="AR53" s="33" t="s">
        <v>36</v>
      </c>
      <c r="AS53" s="12" t="s">
        <v>75</v>
      </c>
      <c r="AT53" s="2" t="s">
        <v>39</v>
      </c>
      <c r="AU53" s="36">
        <v>0.53</v>
      </c>
      <c r="AV53" s="1"/>
      <c r="AW53" s="118" t="s">
        <v>71</v>
      </c>
      <c r="AX53" s="111">
        <f t="shared" ref="AX53:AZ53" si="59">AX48</f>
        <v>721705000</v>
      </c>
      <c r="AY53" s="111">
        <f t="shared" si="59"/>
        <v>592189800</v>
      </c>
      <c r="AZ53" s="114">
        <f t="shared" si="59"/>
        <v>183951000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02"/>
      <c r="B54" s="66" t="s">
        <v>3</v>
      </c>
      <c r="C54" s="76">
        <f t="shared" ref="C54:J54" si="60">C52-C53</f>
        <v>587000</v>
      </c>
      <c r="D54" s="76">
        <f t="shared" si="60"/>
        <v>16000</v>
      </c>
      <c r="E54" s="76">
        <f t="shared" si="60"/>
        <v>0</v>
      </c>
      <c r="F54" s="77">
        <f t="shared" si="60"/>
        <v>31000</v>
      </c>
      <c r="G54" s="76">
        <f t="shared" si="60"/>
        <v>160000</v>
      </c>
      <c r="H54" s="76">
        <f t="shared" si="60"/>
        <v>7000</v>
      </c>
      <c r="I54" s="76">
        <f t="shared" si="60"/>
        <v>0</v>
      </c>
      <c r="J54" s="77">
        <f t="shared" si="60"/>
        <v>7000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839900</v>
      </c>
      <c r="S54" s="58"/>
      <c r="T54" s="197"/>
      <c r="U54" s="200"/>
      <c r="V54" s="58"/>
      <c r="W54" s="45" t="s">
        <v>3</v>
      </c>
      <c r="X54" s="46">
        <f>X52-X53</f>
        <v>8</v>
      </c>
      <c r="Y54" s="46">
        <f t="shared" ref="Y54:AE54" si="61">Y52-Y53</f>
        <v>2.2999999999992724</v>
      </c>
      <c r="Z54" s="46">
        <f t="shared" si="61"/>
        <v>0</v>
      </c>
      <c r="AA54" s="46">
        <f t="shared" si="61"/>
        <v>0</v>
      </c>
      <c r="AB54" s="46">
        <f t="shared" si="61"/>
        <v>8.5</v>
      </c>
      <c r="AC54" s="46">
        <f t="shared" si="61"/>
        <v>2.3000000000001819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2.3703928423526239</v>
      </c>
      <c r="AI54" s="86">
        <f>(AI53)/((K52/1000000)*8.34)</f>
        <v>1.5890901736442171</v>
      </c>
      <c r="AJ54" s="86">
        <f>(AJ53)/((K52/1000000)*8.34)</f>
        <v>0.14546595655202746</v>
      </c>
      <c r="AK54" s="168">
        <f>(AK53)/((K52/1000000)*8.34)</f>
        <v>1.1235991126777292</v>
      </c>
      <c r="AL54" s="169"/>
      <c r="AM54" s="10"/>
      <c r="AN54" s="1"/>
      <c r="AO54" s="1"/>
      <c r="AP54" s="1"/>
      <c r="AQ54" s="7"/>
      <c r="AR54" s="89" t="s">
        <v>55</v>
      </c>
      <c r="AS54" s="79">
        <v>1.65</v>
      </c>
      <c r="AT54" s="90" t="s">
        <v>54</v>
      </c>
      <c r="AU54" s="35">
        <v>2.9000000000000001E-2</v>
      </c>
      <c r="AV54" s="1"/>
      <c r="AW54" s="110" t="s">
        <v>3</v>
      </c>
      <c r="AX54" s="115">
        <f>AX52-AX53</f>
        <v>687000</v>
      </c>
      <c r="AY54" s="115">
        <f>AY52-AY53</f>
        <v>189100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82">
        <v>14</v>
      </c>
      <c r="B56" s="67" t="s">
        <v>45</v>
      </c>
      <c r="C56" s="72">
        <v>394070000</v>
      </c>
      <c r="D56" s="37">
        <v>3464290</v>
      </c>
      <c r="E56" s="37">
        <v>8861230</v>
      </c>
      <c r="F56" s="39">
        <v>14073700</v>
      </c>
      <c r="G56" s="72">
        <v>533693000</v>
      </c>
      <c r="H56" s="37">
        <v>4787250</v>
      </c>
      <c r="I56" s="37">
        <v>13086500</v>
      </c>
      <c r="J56" s="39">
        <v>20334900</v>
      </c>
      <c r="K56" s="185">
        <f>C58+G58</f>
        <v>842000</v>
      </c>
      <c r="L56" s="186"/>
      <c r="M56" s="191">
        <f>D58+E58+F58+H58+I58+J58</f>
        <v>87900</v>
      </c>
      <c r="N56" s="186"/>
      <c r="O56" s="203">
        <f>M56+K56</f>
        <v>929900</v>
      </c>
      <c r="P56" s="204"/>
      <c r="Q56" s="42" t="s">
        <v>6</v>
      </c>
      <c r="R56" s="39">
        <v>237058600</v>
      </c>
      <c r="S56" s="57"/>
      <c r="T56" s="195">
        <v>0.1</v>
      </c>
      <c r="U56" s="198">
        <v>0.9</v>
      </c>
      <c r="V56" s="57"/>
      <c r="W56" s="85" t="s">
        <v>6</v>
      </c>
      <c r="X56" s="44">
        <v>5215.3999999999996</v>
      </c>
      <c r="Y56" s="44">
        <v>7138.9</v>
      </c>
      <c r="Z56" s="44">
        <v>67.099999999999994</v>
      </c>
      <c r="AA56" s="44">
        <v>91.6</v>
      </c>
      <c r="AB56" s="44">
        <v>5465.8</v>
      </c>
      <c r="AC56" s="44">
        <v>7471.3</v>
      </c>
      <c r="AD56" s="44">
        <v>120.5</v>
      </c>
      <c r="AE56" s="82">
        <v>17.399999999999999</v>
      </c>
      <c r="AF56" s="7"/>
      <c r="AG56" s="85" t="s">
        <v>29</v>
      </c>
      <c r="AH56" s="15">
        <v>1.75</v>
      </c>
      <c r="AI56" s="15">
        <v>4</v>
      </c>
      <c r="AJ56" s="15">
        <v>3.5</v>
      </c>
      <c r="AK56" s="15">
        <v>8</v>
      </c>
      <c r="AL56" s="16"/>
      <c r="AM56" s="62"/>
      <c r="AN56" s="64" t="s">
        <v>40</v>
      </c>
      <c r="AO56" s="20">
        <v>7.7</v>
      </c>
      <c r="AP56" s="21">
        <v>7.39</v>
      </c>
      <c r="AQ56" s="7"/>
      <c r="AR56" s="31" t="s">
        <v>37</v>
      </c>
      <c r="AS56" s="52" t="s">
        <v>75</v>
      </c>
      <c r="AT56" s="32" t="s">
        <v>38</v>
      </c>
      <c r="AU56" s="53">
        <v>3.3000000000000002E-2</v>
      </c>
      <c r="AV56" s="1"/>
      <c r="AW56" s="117" t="s">
        <v>45</v>
      </c>
      <c r="AX56" s="112">
        <v>722392000</v>
      </c>
      <c r="AY56" s="112">
        <v>593358000</v>
      </c>
      <c r="AZ56" s="113">
        <v>183995000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01"/>
      <c r="B57" s="68" t="s">
        <v>44</v>
      </c>
      <c r="C57" s="73">
        <f t="shared" ref="C57:J57" si="62">C52</f>
        <v>394070000</v>
      </c>
      <c r="D57" s="74">
        <f t="shared" si="62"/>
        <v>3464290</v>
      </c>
      <c r="E57" s="74">
        <f t="shared" si="62"/>
        <v>8861230</v>
      </c>
      <c r="F57" s="75">
        <f t="shared" si="62"/>
        <v>14073700</v>
      </c>
      <c r="G57" s="73">
        <f t="shared" si="62"/>
        <v>532851000</v>
      </c>
      <c r="H57" s="74">
        <f t="shared" si="62"/>
        <v>4779250</v>
      </c>
      <c r="I57" s="74">
        <f t="shared" si="62"/>
        <v>13053500</v>
      </c>
      <c r="J57" s="75">
        <f t="shared" si="62"/>
        <v>20288000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236187000</v>
      </c>
      <c r="S57" s="57"/>
      <c r="T57" s="196"/>
      <c r="U57" s="199"/>
      <c r="V57" s="57"/>
      <c r="W57" s="87" t="s">
        <v>7</v>
      </c>
      <c r="X57" s="5">
        <f t="shared" ref="X57:AE57" si="63">X52</f>
        <v>5215.3999999999996</v>
      </c>
      <c r="Y57" s="5">
        <f t="shared" si="63"/>
        <v>7127.4</v>
      </c>
      <c r="Z57" s="5">
        <f t="shared" si="63"/>
        <v>67.099999999999994</v>
      </c>
      <c r="AA57" s="5">
        <f t="shared" si="63"/>
        <v>91.4</v>
      </c>
      <c r="AB57" s="5">
        <f t="shared" si="63"/>
        <v>5465.8</v>
      </c>
      <c r="AC57" s="5">
        <f t="shared" si="63"/>
        <v>7459</v>
      </c>
      <c r="AD57" s="5">
        <f t="shared" si="63"/>
        <v>120.3</v>
      </c>
      <c r="AE57" s="81">
        <f t="shared" si="63"/>
        <v>17.399999999999999</v>
      </c>
      <c r="AF57" s="7"/>
      <c r="AG57" s="87" t="s">
        <v>26</v>
      </c>
      <c r="AH57" s="6">
        <f>(AH56*10.74)</f>
        <v>18.795000000000002</v>
      </c>
      <c r="AI57" s="6">
        <f>(AI56*2.2)</f>
        <v>8.8000000000000007</v>
      </c>
      <c r="AJ57" s="6">
        <f>(AJ56*0.25)</f>
        <v>0.875</v>
      </c>
      <c r="AK57" s="166">
        <f>AK56+AL56</f>
        <v>8</v>
      </c>
      <c r="AL57" s="167"/>
      <c r="AM57" s="10"/>
      <c r="AN57" s="22" t="s">
        <v>41</v>
      </c>
      <c r="AO57" s="23">
        <v>8.1</v>
      </c>
      <c r="AP57" s="24">
        <v>7.77</v>
      </c>
      <c r="AQ57" s="7"/>
      <c r="AR57" s="33" t="s">
        <v>36</v>
      </c>
      <c r="AS57" s="12" t="s">
        <v>75</v>
      </c>
      <c r="AT57" s="2" t="s">
        <v>39</v>
      </c>
      <c r="AU57" s="36">
        <v>0.61299999999999999</v>
      </c>
      <c r="AV57" s="1"/>
      <c r="AW57" s="118" t="s">
        <v>71</v>
      </c>
      <c r="AX57" s="111">
        <f t="shared" ref="AX57:AZ57" si="64">AX52</f>
        <v>722392000</v>
      </c>
      <c r="AY57" s="111">
        <f t="shared" si="64"/>
        <v>592378900</v>
      </c>
      <c r="AZ57" s="114">
        <f t="shared" si="64"/>
        <v>183951000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02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842000</v>
      </c>
      <c r="H58" s="76">
        <f t="shared" si="65"/>
        <v>8000</v>
      </c>
      <c r="I58" s="76">
        <f t="shared" si="65"/>
        <v>33000</v>
      </c>
      <c r="J58" s="77">
        <f t="shared" si="65"/>
        <v>46900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871600</v>
      </c>
      <c r="S58" s="58"/>
      <c r="T58" s="197"/>
      <c r="U58" s="200"/>
      <c r="V58" s="58"/>
      <c r="W58" s="45" t="s">
        <v>3</v>
      </c>
      <c r="X58" s="46">
        <f>X56-X57</f>
        <v>0</v>
      </c>
      <c r="Y58" s="46">
        <f t="shared" ref="Y58:AE58" si="66">Y56-Y57</f>
        <v>11.5</v>
      </c>
      <c r="Z58" s="46">
        <f t="shared" si="66"/>
        <v>0</v>
      </c>
      <c r="AA58" s="46">
        <f t="shared" si="66"/>
        <v>0.19999999999998863</v>
      </c>
      <c r="AB58" s="46">
        <f t="shared" si="66"/>
        <v>0</v>
      </c>
      <c r="AC58" s="46">
        <f t="shared" si="66"/>
        <v>12.300000000000182</v>
      </c>
      <c r="AD58" s="46">
        <f t="shared" si="66"/>
        <v>0.20000000000000284</v>
      </c>
      <c r="AE58" s="83">
        <f t="shared" si="66"/>
        <v>0</v>
      </c>
      <c r="AF58" s="7"/>
      <c r="AG58" s="88" t="s">
        <v>28</v>
      </c>
      <c r="AH58" s="86">
        <f>(AH57)/((K56/1000000)*8.34)</f>
        <v>2.676481142876673</v>
      </c>
      <c r="AI58" s="86">
        <f>(AI57)/((K56/1000000)*8.34)</f>
        <v>1.2531542461992404</v>
      </c>
      <c r="AJ58" s="86">
        <f>(AJ57)/((K56/1000000)*8.34)</f>
        <v>0.12460340516185628</v>
      </c>
      <c r="AK58" s="168">
        <f>(AK57)/((K56/1000000)*8.34)</f>
        <v>1.1392311329084002</v>
      </c>
      <c r="AL58" s="169"/>
      <c r="AM58" s="10"/>
      <c r="AN58" s="1"/>
      <c r="AO58" s="1"/>
      <c r="AP58" s="1"/>
      <c r="AQ58" s="7"/>
      <c r="AR58" s="89" t="s">
        <v>55</v>
      </c>
      <c r="AS58" s="79">
        <v>1.99</v>
      </c>
      <c r="AT58" s="90" t="s">
        <v>54</v>
      </c>
      <c r="AU58" s="35">
        <v>2.8000000000000001E-2</v>
      </c>
      <c r="AV58" s="1"/>
      <c r="AW58" s="110" t="s">
        <v>3</v>
      </c>
      <c r="AX58" s="115">
        <f>AX56-AX57</f>
        <v>0</v>
      </c>
      <c r="AY58" s="115">
        <f>AY56-AY57</f>
        <v>979100</v>
      </c>
      <c r="AZ58" s="116">
        <f>AZ56-AZ57</f>
        <v>44000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82">
        <v>15</v>
      </c>
      <c r="B60" s="67" t="s">
        <v>45</v>
      </c>
      <c r="C60" s="72">
        <v>394070000</v>
      </c>
      <c r="D60" s="37">
        <v>3464290</v>
      </c>
      <c r="E60" s="37">
        <v>8861230</v>
      </c>
      <c r="F60" s="39">
        <v>14073700</v>
      </c>
      <c r="G60" s="72">
        <v>534380000</v>
      </c>
      <c r="H60" s="37">
        <v>4787250</v>
      </c>
      <c r="I60" s="37">
        <v>13086500</v>
      </c>
      <c r="J60" s="39">
        <v>20341900</v>
      </c>
      <c r="K60" s="185">
        <f>C62+G62</f>
        <v>687000</v>
      </c>
      <c r="L60" s="186"/>
      <c r="M60" s="191">
        <f>D62+E62+F62+H62+I62+J62</f>
        <v>7000</v>
      </c>
      <c r="N60" s="186"/>
      <c r="O60" s="203">
        <f>M60+K60</f>
        <v>694000</v>
      </c>
      <c r="P60" s="204"/>
      <c r="Q60" s="42" t="s">
        <v>6</v>
      </c>
      <c r="R60" s="39">
        <v>237895000</v>
      </c>
      <c r="S60" s="57"/>
      <c r="T60" s="195">
        <v>0</v>
      </c>
      <c r="U60" s="198">
        <v>0.87</v>
      </c>
      <c r="V60" s="57"/>
      <c r="W60" s="85" t="s">
        <v>6</v>
      </c>
      <c r="X60" s="44">
        <v>5215.3999999999996</v>
      </c>
      <c r="Y60" s="44">
        <v>7148.3</v>
      </c>
      <c r="Z60" s="44">
        <v>67.099999999999994</v>
      </c>
      <c r="AA60" s="44">
        <v>91.6</v>
      </c>
      <c r="AB60" s="44">
        <v>5465.8</v>
      </c>
      <c r="AC60" s="44">
        <v>7480.9</v>
      </c>
      <c r="AD60" s="44">
        <v>120.6</v>
      </c>
      <c r="AE60" s="82">
        <v>17.399999999999999</v>
      </c>
      <c r="AF60" s="7"/>
      <c r="AG60" s="85" t="s">
        <v>29</v>
      </c>
      <c r="AH60" s="15">
        <v>1.1875</v>
      </c>
      <c r="AI60" s="15">
        <v>3</v>
      </c>
      <c r="AJ60" s="15">
        <v>2.75</v>
      </c>
      <c r="AK60" s="15">
        <v>7</v>
      </c>
      <c r="AL60" s="16">
        <v>0</v>
      </c>
      <c r="AM60" s="62"/>
      <c r="AN60" s="64" t="s">
        <v>40</v>
      </c>
      <c r="AO60" s="20">
        <v>9.1</v>
      </c>
      <c r="AP60" s="21">
        <v>7.41</v>
      </c>
      <c r="AQ60" s="7"/>
      <c r="AR60" s="31" t="s">
        <v>37</v>
      </c>
      <c r="AS60" s="52" t="s">
        <v>75</v>
      </c>
      <c r="AT60" s="32" t="s">
        <v>38</v>
      </c>
      <c r="AU60" s="53">
        <v>3.4000000000000002E-2</v>
      </c>
      <c r="AV60" s="1"/>
      <c r="AW60" s="117" t="s">
        <v>45</v>
      </c>
      <c r="AX60" s="112">
        <v>722392000</v>
      </c>
      <c r="AY60" s="112">
        <v>594114400</v>
      </c>
      <c r="AZ60" s="113">
        <v>184031000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01"/>
      <c r="B61" s="68" t="s">
        <v>44</v>
      </c>
      <c r="C61" s="73">
        <f t="shared" ref="C61:J61" si="67">C56</f>
        <v>394070000</v>
      </c>
      <c r="D61" s="74">
        <f t="shared" si="67"/>
        <v>3464290</v>
      </c>
      <c r="E61" s="74">
        <f t="shared" si="67"/>
        <v>8861230</v>
      </c>
      <c r="F61" s="75">
        <f t="shared" si="67"/>
        <v>14073700</v>
      </c>
      <c r="G61" s="73">
        <f t="shared" si="67"/>
        <v>533693000</v>
      </c>
      <c r="H61" s="74">
        <f t="shared" si="67"/>
        <v>4787250</v>
      </c>
      <c r="I61" s="74">
        <f t="shared" si="67"/>
        <v>13086500</v>
      </c>
      <c r="J61" s="75">
        <f t="shared" si="67"/>
        <v>20334900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237058600</v>
      </c>
      <c r="S61" s="57"/>
      <c r="T61" s="196"/>
      <c r="U61" s="199"/>
      <c r="V61" s="57"/>
      <c r="W61" s="87" t="s">
        <v>7</v>
      </c>
      <c r="X61" s="5">
        <f t="shared" ref="X61:AE61" si="68">X56</f>
        <v>5215.3999999999996</v>
      </c>
      <c r="Y61" s="5">
        <f t="shared" si="68"/>
        <v>7138.9</v>
      </c>
      <c r="Z61" s="5">
        <f t="shared" si="68"/>
        <v>67.099999999999994</v>
      </c>
      <c r="AA61" s="5">
        <f t="shared" si="68"/>
        <v>91.6</v>
      </c>
      <c r="AB61" s="5">
        <f t="shared" si="68"/>
        <v>5465.8</v>
      </c>
      <c r="AC61" s="5">
        <f t="shared" si="68"/>
        <v>7471.3</v>
      </c>
      <c r="AD61" s="5">
        <f t="shared" si="68"/>
        <v>120.5</v>
      </c>
      <c r="AE61" s="81">
        <f t="shared" si="68"/>
        <v>17.399999999999999</v>
      </c>
      <c r="AF61" s="7"/>
      <c r="AG61" s="87" t="s">
        <v>26</v>
      </c>
      <c r="AH61" s="6">
        <f>(AH60*10.74)</f>
        <v>12.75375</v>
      </c>
      <c r="AI61" s="6">
        <f>(AI60*2.2)</f>
        <v>6.6000000000000005</v>
      </c>
      <c r="AJ61" s="6">
        <f>(AJ60*0.25)</f>
        <v>0.6875</v>
      </c>
      <c r="AK61" s="166">
        <f>AK60+AL60</f>
        <v>7</v>
      </c>
      <c r="AL61" s="167"/>
      <c r="AM61" s="10"/>
      <c r="AN61" s="22" t="s">
        <v>41</v>
      </c>
      <c r="AO61" s="23">
        <v>8.4</v>
      </c>
      <c r="AP61" s="24">
        <v>7.8</v>
      </c>
      <c r="AQ61" s="7"/>
      <c r="AR61" s="33" t="s">
        <v>36</v>
      </c>
      <c r="AS61" s="12" t="s">
        <v>75</v>
      </c>
      <c r="AT61" s="2" t="s">
        <v>39</v>
      </c>
      <c r="AU61" s="36">
        <v>0.72499999999999998</v>
      </c>
      <c r="AV61" s="1"/>
      <c r="AW61" s="118" t="s">
        <v>71</v>
      </c>
      <c r="AX61" s="111">
        <f t="shared" ref="AX61:AZ61" si="69">AX56</f>
        <v>722392000</v>
      </c>
      <c r="AY61" s="111">
        <f t="shared" si="69"/>
        <v>593358000</v>
      </c>
      <c r="AZ61" s="114">
        <f t="shared" si="69"/>
        <v>183995000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02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687000</v>
      </c>
      <c r="H62" s="76">
        <f t="shared" si="70"/>
        <v>0</v>
      </c>
      <c r="I62" s="76">
        <f t="shared" si="70"/>
        <v>0</v>
      </c>
      <c r="J62" s="77">
        <f t="shared" si="70"/>
        <v>7000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836400</v>
      </c>
      <c r="S62" s="58"/>
      <c r="T62" s="197"/>
      <c r="U62" s="200"/>
      <c r="V62" s="58"/>
      <c r="W62" s="45" t="s">
        <v>3</v>
      </c>
      <c r="X62" s="46">
        <f>X60-X61</f>
        <v>0</v>
      </c>
      <c r="Y62" s="46">
        <f t="shared" ref="Y62:AE62" si="71">Y60-Y61</f>
        <v>9.4000000000005457</v>
      </c>
      <c r="Z62" s="46">
        <f t="shared" si="71"/>
        <v>0</v>
      </c>
      <c r="AA62" s="46">
        <f t="shared" si="71"/>
        <v>0</v>
      </c>
      <c r="AB62" s="46">
        <f t="shared" si="71"/>
        <v>0</v>
      </c>
      <c r="AC62" s="46">
        <f t="shared" si="71"/>
        <v>9.5999999999994543</v>
      </c>
      <c r="AD62" s="46">
        <f t="shared" si="71"/>
        <v>9.9999999999994316E-2</v>
      </c>
      <c r="AE62" s="83">
        <f t="shared" si="71"/>
        <v>0</v>
      </c>
      <c r="AF62" s="7"/>
      <c r="AG62" s="88" t="s">
        <v>28</v>
      </c>
      <c r="AH62" s="86">
        <f>(AH61)/((K60/1000000)*8.34)</f>
        <v>2.2259484988428468</v>
      </c>
      <c r="AI62" s="86">
        <f>(AI61)/((K60/1000000)*8.34)</f>
        <v>1.1519168944320526</v>
      </c>
      <c r="AJ62" s="86">
        <f>(AJ61)/((K60/1000000)*8.34)</f>
        <v>0.11999134317000547</v>
      </c>
      <c r="AK62" s="168">
        <f>(AK61)/((K60/1000000)*8.34)</f>
        <v>1.2217300395491466</v>
      </c>
      <c r="AL62" s="169"/>
      <c r="AM62" s="10"/>
      <c r="AN62" s="1"/>
      <c r="AO62" s="1"/>
      <c r="AP62" s="1"/>
      <c r="AQ62" s="7"/>
      <c r="AR62" s="89" t="s">
        <v>55</v>
      </c>
      <c r="AS62" s="79">
        <v>1.87</v>
      </c>
      <c r="AT62" s="90" t="s">
        <v>54</v>
      </c>
      <c r="AU62" s="35">
        <v>0.03</v>
      </c>
      <c r="AV62" s="1"/>
      <c r="AW62" s="110" t="s">
        <v>3</v>
      </c>
      <c r="AX62" s="115">
        <f>AX60-AX61</f>
        <v>0</v>
      </c>
      <c r="AY62" s="115">
        <f>AY60-AY61</f>
        <v>756400</v>
      </c>
      <c r="AZ62" s="116">
        <f>AZ60-AZ61</f>
        <v>36000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82">
        <v>16</v>
      </c>
      <c r="B64" s="67" t="s">
        <v>45</v>
      </c>
      <c r="C64" s="72">
        <v>394070000</v>
      </c>
      <c r="D64" s="37">
        <v>3464290</v>
      </c>
      <c r="E64" s="37">
        <v>8861230</v>
      </c>
      <c r="F64" s="39">
        <v>14073700</v>
      </c>
      <c r="G64" s="72">
        <v>535169000</v>
      </c>
      <c r="H64" s="37">
        <v>4796240</v>
      </c>
      <c r="I64" s="37">
        <v>13118500</v>
      </c>
      <c r="J64" s="39">
        <v>20388900</v>
      </c>
      <c r="K64" s="185">
        <f>C66+G66</f>
        <v>789000</v>
      </c>
      <c r="L64" s="186"/>
      <c r="M64" s="191">
        <f>D66+E66+F66+H66+I66+J66</f>
        <v>87990</v>
      </c>
      <c r="N64" s="186"/>
      <c r="O64" s="203">
        <f>M64+K64</f>
        <v>876990</v>
      </c>
      <c r="P64" s="204"/>
      <c r="Q64" s="42" t="s">
        <v>6</v>
      </c>
      <c r="R64" s="39">
        <v>238749800</v>
      </c>
      <c r="S64" s="57"/>
      <c r="T64" s="195">
        <v>0</v>
      </c>
      <c r="U64" s="198">
        <v>0.9</v>
      </c>
      <c r="V64" s="57"/>
      <c r="W64" s="85" t="s">
        <v>6</v>
      </c>
      <c r="X64" s="44">
        <v>5215.3999999999996</v>
      </c>
      <c r="Y64" s="44">
        <v>7159</v>
      </c>
      <c r="Z64" s="44">
        <v>67.099999999999994</v>
      </c>
      <c r="AA64" s="44">
        <v>91.7</v>
      </c>
      <c r="AB64" s="44">
        <v>5465.8</v>
      </c>
      <c r="AC64" s="44">
        <v>7492.3</v>
      </c>
      <c r="AD64" s="44">
        <v>120.8</v>
      </c>
      <c r="AE64" s="82">
        <v>17.399999999999999</v>
      </c>
      <c r="AF64" s="7"/>
      <c r="AG64" s="85" t="s">
        <v>29</v>
      </c>
      <c r="AH64" s="15">
        <v>1.25</v>
      </c>
      <c r="AI64" s="15">
        <v>3.875</v>
      </c>
      <c r="AJ64" s="15">
        <v>3</v>
      </c>
      <c r="AK64" s="15">
        <v>0</v>
      </c>
      <c r="AL64" s="16">
        <v>7</v>
      </c>
      <c r="AM64" s="62"/>
      <c r="AN64" s="64" t="s">
        <v>40</v>
      </c>
      <c r="AO64" s="20">
        <v>8.6</v>
      </c>
      <c r="AP64" s="21">
        <v>7.4</v>
      </c>
      <c r="AQ64" s="7"/>
      <c r="AR64" s="31" t="s">
        <v>37</v>
      </c>
      <c r="AS64" s="52" t="s">
        <v>75</v>
      </c>
      <c r="AT64" s="32" t="s">
        <v>38</v>
      </c>
      <c r="AU64" s="53">
        <v>3.3000000000000002E-2</v>
      </c>
      <c r="AV64" s="1"/>
      <c r="AW64" s="117" t="s">
        <v>45</v>
      </c>
      <c r="AX64" s="112">
        <v>722392000</v>
      </c>
      <c r="AY64" s="112">
        <v>595025200</v>
      </c>
      <c r="AZ64" s="113">
        <v>184066000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01"/>
      <c r="B65" s="68" t="s">
        <v>44</v>
      </c>
      <c r="C65" s="73">
        <f t="shared" ref="C65:J65" si="72">C60</f>
        <v>394070000</v>
      </c>
      <c r="D65" s="74">
        <f t="shared" si="72"/>
        <v>3464290</v>
      </c>
      <c r="E65" s="74">
        <f t="shared" si="72"/>
        <v>8861230</v>
      </c>
      <c r="F65" s="75">
        <f t="shared" si="72"/>
        <v>14073700</v>
      </c>
      <c r="G65" s="73">
        <f t="shared" si="72"/>
        <v>534380000</v>
      </c>
      <c r="H65" s="74">
        <f t="shared" si="72"/>
        <v>4787250</v>
      </c>
      <c r="I65" s="74">
        <f t="shared" si="72"/>
        <v>13086500</v>
      </c>
      <c r="J65" s="75">
        <f t="shared" si="72"/>
        <v>20341900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237895000</v>
      </c>
      <c r="S65" s="57"/>
      <c r="T65" s="196"/>
      <c r="U65" s="199"/>
      <c r="V65" s="57"/>
      <c r="W65" s="87" t="s">
        <v>7</v>
      </c>
      <c r="X65" s="5">
        <f t="shared" ref="X65:AE65" si="73">X60</f>
        <v>5215.3999999999996</v>
      </c>
      <c r="Y65" s="5">
        <f t="shared" si="73"/>
        <v>7148.3</v>
      </c>
      <c r="Z65" s="5">
        <f t="shared" si="73"/>
        <v>67.099999999999994</v>
      </c>
      <c r="AA65" s="5">
        <f t="shared" si="73"/>
        <v>91.6</v>
      </c>
      <c r="AB65" s="5">
        <f t="shared" si="73"/>
        <v>5465.8</v>
      </c>
      <c r="AC65" s="5">
        <f t="shared" si="73"/>
        <v>7480.9</v>
      </c>
      <c r="AD65" s="5">
        <f t="shared" si="73"/>
        <v>120.6</v>
      </c>
      <c r="AE65" s="81">
        <f t="shared" si="73"/>
        <v>17.399999999999999</v>
      </c>
      <c r="AF65" s="7"/>
      <c r="AG65" s="87" t="s">
        <v>26</v>
      </c>
      <c r="AH65" s="6">
        <f>(AH64*10.74)</f>
        <v>13.425000000000001</v>
      </c>
      <c r="AI65" s="6">
        <f>(AI64*2.2)</f>
        <v>8.5250000000000004</v>
      </c>
      <c r="AJ65" s="6">
        <f>(AJ64*0.25)</f>
        <v>0.75</v>
      </c>
      <c r="AK65" s="166">
        <f>AK64+AL64</f>
        <v>7</v>
      </c>
      <c r="AL65" s="167"/>
      <c r="AM65" s="10"/>
      <c r="AN65" s="22" t="s">
        <v>41</v>
      </c>
      <c r="AO65" s="23">
        <v>8.8000000000000007</v>
      </c>
      <c r="AP65" s="24">
        <v>7.67</v>
      </c>
      <c r="AQ65" s="7"/>
      <c r="AR65" s="33" t="s">
        <v>36</v>
      </c>
      <c r="AS65" s="12" t="s">
        <v>75</v>
      </c>
      <c r="AT65" s="2" t="s">
        <v>39</v>
      </c>
      <c r="AU65" s="36">
        <v>0.57499999999999996</v>
      </c>
      <c r="AV65" s="1"/>
      <c r="AW65" s="118" t="s">
        <v>71</v>
      </c>
      <c r="AX65" s="111">
        <f t="shared" ref="AX65:AZ65" si="74">AX60</f>
        <v>722392000</v>
      </c>
      <c r="AY65" s="111">
        <f t="shared" si="74"/>
        <v>594114400</v>
      </c>
      <c r="AZ65" s="114">
        <f t="shared" si="74"/>
        <v>184031000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02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789000</v>
      </c>
      <c r="H66" s="76">
        <f t="shared" si="75"/>
        <v>8990</v>
      </c>
      <c r="I66" s="76">
        <f t="shared" si="75"/>
        <v>32000</v>
      </c>
      <c r="J66" s="77">
        <f t="shared" si="75"/>
        <v>47000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854800</v>
      </c>
      <c r="S66" s="58"/>
      <c r="T66" s="197"/>
      <c r="U66" s="200"/>
      <c r="V66" s="58"/>
      <c r="W66" s="45" t="s">
        <v>3</v>
      </c>
      <c r="X66" s="46">
        <f>X64-X65</f>
        <v>0</v>
      </c>
      <c r="Y66" s="46">
        <f t="shared" ref="Y66:AE66" si="76">Y64-Y65</f>
        <v>10.699999999999818</v>
      </c>
      <c r="Z66" s="46">
        <f t="shared" si="76"/>
        <v>0</v>
      </c>
      <c r="AA66" s="46">
        <f t="shared" si="76"/>
        <v>0.10000000000000853</v>
      </c>
      <c r="AB66" s="46">
        <f t="shared" si="76"/>
        <v>0</v>
      </c>
      <c r="AC66" s="46">
        <f t="shared" si="76"/>
        <v>11.400000000000546</v>
      </c>
      <c r="AD66" s="46">
        <f t="shared" si="76"/>
        <v>0.20000000000000284</v>
      </c>
      <c r="AE66" s="83">
        <f t="shared" si="76"/>
        <v>0</v>
      </c>
      <c r="AF66" s="7"/>
      <c r="AG66" s="88" t="s">
        <v>28</v>
      </c>
      <c r="AH66" s="86">
        <f>(AH65)/((K64/1000000)*8.34)</f>
        <v>2.0401929407044705</v>
      </c>
      <c r="AI66" s="86">
        <f>(AI65)/((K64/1000000)*8.34)</f>
        <v>1.295541513557215</v>
      </c>
      <c r="AJ66" s="86">
        <f>(AJ65)/((K64/1000000)*8.34)</f>
        <v>0.113977259257233</v>
      </c>
      <c r="AK66" s="168">
        <f>(AK65)/((K64/1000000)*8.34)</f>
        <v>1.0637877530675079</v>
      </c>
      <c r="AL66" s="169"/>
      <c r="AM66" s="10"/>
      <c r="AN66" s="1"/>
      <c r="AO66" s="1"/>
      <c r="AP66" s="1"/>
      <c r="AQ66" s="7"/>
      <c r="AR66" s="89" t="s">
        <v>55</v>
      </c>
      <c r="AS66" s="79">
        <v>1.77</v>
      </c>
      <c r="AT66" s="90" t="s">
        <v>54</v>
      </c>
      <c r="AU66" s="35">
        <v>2.8000000000000001E-2</v>
      </c>
      <c r="AV66" s="1"/>
      <c r="AW66" s="110" t="s">
        <v>3</v>
      </c>
      <c r="AX66" s="115">
        <f>AX64-AX65</f>
        <v>0</v>
      </c>
      <c r="AY66" s="115">
        <f>AY64-AY65</f>
        <v>910800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82">
        <v>17</v>
      </c>
      <c r="B68" s="67" t="s">
        <v>45</v>
      </c>
      <c r="C68" s="72">
        <v>394070000</v>
      </c>
      <c r="D68" s="37">
        <v>3464290</v>
      </c>
      <c r="E68" s="37">
        <v>8861230</v>
      </c>
      <c r="F68" s="39">
        <v>14073700</v>
      </c>
      <c r="G68" s="72">
        <v>535935000</v>
      </c>
      <c r="H68" s="37">
        <v>4805240</v>
      </c>
      <c r="I68" s="37">
        <v>13118500</v>
      </c>
      <c r="J68" s="39">
        <v>20395900</v>
      </c>
      <c r="K68" s="185">
        <f>C70+G70</f>
        <v>766000</v>
      </c>
      <c r="L68" s="186"/>
      <c r="M68" s="191">
        <f>D70+E70+F70+H70+I70+J70</f>
        <v>16000</v>
      </c>
      <c r="N68" s="186"/>
      <c r="O68" s="203">
        <f>M68+K68</f>
        <v>782000</v>
      </c>
      <c r="P68" s="204"/>
      <c r="Q68" s="42" t="s">
        <v>6</v>
      </c>
      <c r="R68" s="39">
        <v>239679700</v>
      </c>
      <c r="S68" s="57"/>
      <c r="T68" s="195">
        <v>0</v>
      </c>
      <c r="U68" s="198">
        <v>0.91</v>
      </c>
      <c r="V68" s="57"/>
      <c r="W68" s="85" t="s">
        <v>6</v>
      </c>
      <c r="X68" s="44">
        <v>5215.3999999999996</v>
      </c>
      <c r="Y68" s="44">
        <v>7169.6</v>
      </c>
      <c r="Z68" s="44">
        <v>67.2</v>
      </c>
      <c r="AA68" s="44">
        <v>91.7</v>
      </c>
      <c r="AB68" s="44">
        <v>5465.8</v>
      </c>
      <c r="AC68" s="44">
        <v>7503.1</v>
      </c>
      <c r="AD68" s="44">
        <v>120.8</v>
      </c>
      <c r="AE68" s="82">
        <v>17.399999999999999</v>
      </c>
      <c r="AF68" s="7"/>
      <c r="AG68" s="85" t="s">
        <v>29</v>
      </c>
      <c r="AH68" s="15">
        <v>1.25</v>
      </c>
      <c r="AI68" s="15">
        <v>4.25</v>
      </c>
      <c r="AJ68" s="15">
        <v>3.125</v>
      </c>
      <c r="AK68" s="15">
        <v>0</v>
      </c>
      <c r="AL68" s="16">
        <v>8</v>
      </c>
      <c r="AM68" s="62"/>
      <c r="AN68" s="64" t="s">
        <v>40</v>
      </c>
      <c r="AO68" s="20">
        <v>8.6999999999999993</v>
      </c>
      <c r="AP68" s="21">
        <v>7.41</v>
      </c>
      <c r="AQ68" s="7"/>
      <c r="AR68" s="31" t="s">
        <v>37</v>
      </c>
      <c r="AS68" s="52" t="s">
        <v>75</v>
      </c>
      <c r="AT68" s="32" t="s">
        <v>38</v>
      </c>
      <c r="AU68" s="53">
        <v>3.5999999999999997E-2</v>
      </c>
      <c r="AV68" s="1"/>
      <c r="AW68" s="117" t="s">
        <v>45</v>
      </c>
      <c r="AX68" s="112">
        <v>722392000</v>
      </c>
      <c r="AY68" s="112">
        <v>595883500</v>
      </c>
      <c r="AZ68" s="113">
        <v>184066000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01"/>
      <c r="B69" s="68" t="s">
        <v>44</v>
      </c>
      <c r="C69" s="73">
        <f t="shared" ref="C69:J69" si="77">C64</f>
        <v>394070000</v>
      </c>
      <c r="D69" s="73">
        <f t="shared" si="77"/>
        <v>3464290</v>
      </c>
      <c r="E69" s="73">
        <f t="shared" si="77"/>
        <v>8861230</v>
      </c>
      <c r="F69" s="73">
        <f t="shared" si="77"/>
        <v>14073700</v>
      </c>
      <c r="G69" s="73">
        <f t="shared" si="77"/>
        <v>535169000</v>
      </c>
      <c r="H69" s="73">
        <f t="shared" si="77"/>
        <v>4796240</v>
      </c>
      <c r="I69" s="73">
        <f t="shared" si="77"/>
        <v>13118500</v>
      </c>
      <c r="J69" s="73">
        <f t="shared" si="77"/>
        <v>20388900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238749800</v>
      </c>
      <c r="S69" s="57"/>
      <c r="T69" s="196"/>
      <c r="U69" s="199"/>
      <c r="V69" s="57"/>
      <c r="W69" s="87" t="s">
        <v>7</v>
      </c>
      <c r="X69" s="5">
        <f>X64</f>
        <v>5215.3999999999996</v>
      </c>
      <c r="Y69" s="5">
        <f t="shared" ref="Y69:AE69" si="78">Y64</f>
        <v>7159</v>
      </c>
      <c r="Z69" s="5">
        <f t="shared" si="78"/>
        <v>67.099999999999994</v>
      </c>
      <c r="AA69" s="5">
        <f t="shared" si="78"/>
        <v>91.7</v>
      </c>
      <c r="AB69" s="5">
        <f t="shared" si="78"/>
        <v>5465.8</v>
      </c>
      <c r="AC69" s="5">
        <f t="shared" si="78"/>
        <v>7492.3</v>
      </c>
      <c r="AD69" s="5">
        <f t="shared" si="78"/>
        <v>120.8</v>
      </c>
      <c r="AE69" s="5">
        <f t="shared" si="78"/>
        <v>17.399999999999999</v>
      </c>
      <c r="AF69" s="7"/>
      <c r="AG69" s="87" t="s">
        <v>26</v>
      </c>
      <c r="AH69" s="6">
        <f>(AH68*10.74)</f>
        <v>13.425000000000001</v>
      </c>
      <c r="AI69" s="6">
        <f>(AI68*2.2)</f>
        <v>9.3500000000000014</v>
      </c>
      <c r="AJ69" s="6">
        <f>(AJ68*0.25)</f>
        <v>0.78125</v>
      </c>
      <c r="AK69" s="166">
        <f>AK68+AL68</f>
        <v>8</v>
      </c>
      <c r="AL69" s="167"/>
      <c r="AM69" s="10"/>
      <c r="AN69" s="22" t="s">
        <v>41</v>
      </c>
      <c r="AO69" s="23">
        <v>7.7</v>
      </c>
      <c r="AP69" s="24">
        <v>7.76</v>
      </c>
      <c r="AQ69" s="7"/>
      <c r="AR69" s="33" t="s">
        <v>36</v>
      </c>
      <c r="AS69" s="12" t="s">
        <v>75</v>
      </c>
      <c r="AT69" s="2" t="s">
        <v>39</v>
      </c>
      <c r="AU69" s="36">
        <v>0.68</v>
      </c>
      <c r="AV69" s="1"/>
      <c r="AW69" s="118" t="s">
        <v>71</v>
      </c>
      <c r="AX69" s="111">
        <f t="shared" ref="AX69:AZ69" si="79">AX64</f>
        <v>722392000</v>
      </c>
      <c r="AY69" s="111">
        <f t="shared" si="79"/>
        <v>595025200</v>
      </c>
      <c r="AZ69" s="114">
        <f t="shared" si="79"/>
        <v>184066000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02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766000</v>
      </c>
      <c r="H70" s="76">
        <f t="shared" si="80"/>
        <v>9000</v>
      </c>
      <c r="I70" s="76">
        <f t="shared" si="80"/>
        <v>0</v>
      </c>
      <c r="J70" s="77">
        <f t="shared" si="80"/>
        <v>7000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929900</v>
      </c>
      <c r="S70" s="58"/>
      <c r="T70" s="197"/>
      <c r="U70" s="200"/>
      <c r="V70" s="58"/>
      <c r="W70" s="45" t="s">
        <v>3</v>
      </c>
      <c r="X70" s="46">
        <f>X68-X69</f>
        <v>0</v>
      </c>
      <c r="Y70" s="46">
        <f t="shared" ref="Y70:AE70" si="81">Y68-Y69</f>
        <v>10.600000000000364</v>
      </c>
      <c r="Z70" s="46">
        <f t="shared" si="81"/>
        <v>0.10000000000000853</v>
      </c>
      <c r="AA70" s="46">
        <f t="shared" si="81"/>
        <v>0</v>
      </c>
      <c r="AB70" s="46">
        <f t="shared" si="81"/>
        <v>0</v>
      </c>
      <c r="AC70" s="46">
        <f t="shared" si="81"/>
        <v>10.800000000000182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2.101451997670793</v>
      </c>
      <c r="AI70" s="86">
        <f>(AI69)/((K68/1000000)*8.34)</f>
        <v>1.4635810933498634</v>
      </c>
      <c r="AJ70" s="86">
        <f>(AJ69)/((K68/1000000)*8.34)</f>
        <v>0.12229120098177333</v>
      </c>
      <c r="AK70" s="168">
        <f>(AK69)/((K68/1000000)*8.34)</f>
        <v>1.2522618980533589</v>
      </c>
      <c r="AL70" s="169"/>
      <c r="AM70" s="10"/>
      <c r="AN70" s="1"/>
      <c r="AO70" s="1"/>
      <c r="AP70" s="1"/>
      <c r="AQ70" s="7"/>
      <c r="AR70" s="89" t="s">
        <v>55</v>
      </c>
      <c r="AS70" s="79">
        <v>1.76</v>
      </c>
      <c r="AT70" s="90" t="s">
        <v>54</v>
      </c>
      <c r="AU70" s="35">
        <v>3.2000000000000001E-2</v>
      </c>
      <c r="AV70" s="1"/>
      <c r="AW70" s="110" t="s">
        <v>3</v>
      </c>
      <c r="AX70" s="115">
        <f>AX68-AX69</f>
        <v>0</v>
      </c>
      <c r="AY70" s="115">
        <f>AY68-AY69</f>
        <v>858300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82">
        <v>18</v>
      </c>
      <c r="B72" s="67" t="s">
        <v>45</v>
      </c>
      <c r="C72" s="72">
        <v>394070000</v>
      </c>
      <c r="D72" s="37">
        <v>3464290</v>
      </c>
      <c r="E72" s="37">
        <v>8861230</v>
      </c>
      <c r="F72" s="39">
        <v>14073700</v>
      </c>
      <c r="G72" s="72">
        <v>536687000</v>
      </c>
      <c r="H72" s="37">
        <v>4805240</v>
      </c>
      <c r="I72" s="37">
        <v>13150500</v>
      </c>
      <c r="J72" s="39">
        <v>20442900</v>
      </c>
      <c r="K72" s="185">
        <f>C74+G74</f>
        <v>752000</v>
      </c>
      <c r="L72" s="186"/>
      <c r="M72" s="191">
        <f>D74+E74+F74+H74+I74+J74</f>
        <v>79000</v>
      </c>
      <c r="N72" s="186"/>
      <c r="O72" s="203">
        <f>M72+K72</f>
        <v>831000</v>
      </c>
      <c r="P72" s="204"/>
      <c r="Q72" s="42" t="s">
        <v>6</v>
      </c>
      <c r="R72" s="39">
        <v>240549400</v>
      </c>
      <c r="S72" s="57"/>
      <c r="T72" s="195">
        <v>0.01</v>
      </c>
      <c r="U72" s="198">
        <v>0.86</v>
      </c>
      <c r="V72" s="57"/>
      <c r="W72" s="85" t="s">
        <v>6</v>
      </c>
      <c r="X72" s="44">
        <v>5215.3999999999996</v>
      </c>
      <c r="Y72" s="44">
        <v>7179.9</v>
      </c>
      <c r="Z72" s="44">
        <v>67.3</v>
      </c>
      <c r="AA72" s="44">
        <v>91.8</v>
      </c>
      <c r="AB72" s="44">
        <v>5465.8</v>
      </c>
      <c r="AC72" s="44">
        <v>7512.9</v>
      </c>
      <c r="AD72" s="44">
        <v>121</v>
      </c>
      <c r="AE72" s="82">
        <v>17.399999999999999</v>
      </c>
      <c r="AF72" s="7"/>
      <c r="AG72" s="85" t="s">
        <v>29</v>
      </c>
      <c r="AH72" s="15">
        <v>1.25</v>
      </c>
      <c r="AI72" s="15">
        <v>3.75</v>
      </c>
      <c r="AJ72" s="15">
        <v>3.0625</v>
      </c>
      <c r="AK72" s="15">
        <v>0</v>
      </c>
      <c r="AL72" s="16">
        <v>8</v>
      </c>
      <c r="AM72" s="62"/>
      <c r="AN72" s="64" t="s">
        <v>40</v>
      </c>
      <c r="AO72" s="20">
        <v>8.4</v>
      </c>
      <c r="AP72" s="21">
        <v>7.53</v>
      </c>
      <c r="AQ72" s="7"/>
      <c r="AR72" s="31" t="s">
        <v>37</v>
      </c>
      <c r="AS72" s="52" t="s">
        <v>75</v>
      </c>
      <c r="AT72" s="32" t="s">
        <v>38</v>
      </c>
      <c r="AU72" s="53">
        <v>3.5000000000000003E-2</v>
      </c>
      <c r="AV72" s="1"/>
      <c r="AW72" s="117" t="s">
        <v>45</v>
      </c>
      <c r="AX72" s="112">
        <v>722392000</v>
      </c>
      <c r="AY72" s="112">
        <v>596793600</v>
      </c>
      <c r="AZ72" s="113">
        <v>184101000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01"/>
      <c r="B73" s="68" t="s">
        <v>44</v>
      </c>
      <c r="C73" s="73">
        <f t="shared" ref="C73:J73" si="82">C68</f>
        <v>394070000</v>
      </c>
      <c r="D73" s="74">
        <f t="shared" si="82"/>
        <v>3464290</v>
      </c>
      <c r="E73" s="74">
        <f t="shared" si="82"/>
        <v>8861230</v>
      </c>
      <c r="F73" s="75">
        <f t="shared" si="82"/>
        <v>14073700</v>
      </c>
      <c r="G73" s="73">
        <f t="shared" si="82"/>
        <v>535935000</v>
      </c>
      <c r="H73" s="74">
        <f t="shared" si="82"/>
        <v>4805240</v>
      </c>
      <c r="I73" s="74">
        <f t="shared" si="82"/>
        <v>13118500</v>
      </c>
      <c r="J73" s="75">
        <f t="shared" si="82"/>
        <v>20395900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239679700</v>
      </c>
      <c r="S73" s="57"/>
      <c r="T73" s="196"/>
      <c r="U73" s="199"/>
      <c r="V73" s="57"/>
      <c r="W73" s="87" t="s">
        <v>7</v>
      </c>
      <c r="X73" s="5">
        <f t="shared" ref="X73:AE73" si="83">X68</f>
        <v>5215.3999999999996</v>
      </c>
      <c r="Y73" s="5">
        <f t="shared" si="83"/>
        <v>7169.6</v>
      </c>
      <c r="Z73" s="5">
        <f t="shared" si="83"/>
        <v>67.2</v>
      </c>
      <c r="AA73" s="5">
        <f t="shared" si="83"/>
        <v>91.7</v>
      </c>
      <c r="AB73" s="5">
        <f t="shared" si="83"/>
        <v>5465.8</v>
      </c>
      <c r="AC73" s="5">
        <f t="shared" si="83"/>
        <v>7503.1</v>
      </c>
      <c r="AD73" s="5">
        <f t="shared" si="83"/>
        <v>120.8</v>
      </c>
      <c r="AE73" s="81">
        <f t="shared" si="83"/>
        <v>17.399999999999999</v>
      </c>
      <c r="AF73" s="7"/>
      <c r="AG73" s="87" t="s">
        <v>26</v>
      </c>
      <c r="AH73" s="6">
        <f>(AH72*10.74)</f>
        <v>13.425000000000001</v>
      </c>
      <c r="AI73" s="6">
        <f>(AI72*2.2)</f>
        <v>8.25</v>
      </c>
      <c r="AJ73" s="6">
        <f>(AJ72*0.25)</f>
        <v>0.765625</v>
      </c>
      <c r="AK73" s="166">
        <f>AK72+AL72</f>
        <v>8</v>
      </c>
      <c r="AL73" s="167"/>
      <c r="AM73" s="10"/>
      <c r="AN73" s="22" t="s">
        <v>41</v>
      </c>
      <c r="AO73" s="23">
        <v>7.7</v>
      </c>
      <c r="AP73" s="24">
        <v>7.9</v>
      </c>
      <c r="AQ73" s="7"/>
      <c r="AR73" s="33" t="s">
        <v>36</v>
      </c>
      <c r="AS73" s="12" t="s">
        <v>75</v>
      </c>
      <c r="AT73" s="2" t="s">
        <v>39</v>
      </c>
      <c r="AU73" s="36">
        <v>0.78600000000000003</v>
      </c>
      <c r="AV73" s="1"/>
      <c r="AW73" s="118" t="s">
        <v>71</v>
      </c>
      <c r="AX73" s="111">
        <f t="shared" ref="AX73:AZ73" si="84">AX68</f>
        <v>722392000</v>
      </c>
      <c r="AY73" s="111">
        <f t="shared" si="84"/>
        <v>595883500</v>
      </c>
      <c r="AZ73" s="114">
        <f t="shared" si="84"/>
        <v>184066000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02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752000</v>
      </c>
      <c r="H74" s="76">
        <f t="shared" si="85"/>
        <v>0</v>
      </c>
      <c r="I74" s="76">
        <f t="shared" si="85"/>
        <v>32000</v>
      </c>
      <c r="J74" s="77">
        <f t="shared" si="85"/>
        <v>47000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869700</v>
      </c>
      <c r="S74" s="58"/>
      <c r="T74" s="197"/>
      <c r="U74" s="200"/>
      <c r="V74" s="58"/>
      <c r="W74" s="45" t="s">
        <v>3</v>
      </c>
      <c r="X74" s="46">
        <f>X72-X73</f>
        <v>0</v>
      </c>
      <c r="Y74" s="46">
        <f t="shared" ref="Y74:AE74" si="86">Y72-Y73</f>
        <v>10.299999999999272</v>
      </c>
      <c r="Z74" s="46">
        <f t="shared" si="86"/>
        <v>9.9999999999994316E-2</v>
      </c>
      <c r="AA74" s="46">
        <f t="shared" si="86"/>
        <v>9.9999999999994316E-2</v>
      </c>
      <c r="AB74" s="46">
        <f t="shared" si="86"/>
        <v>0</v>
      </c>
      <c r="AC74" s="46">
        <f t="shared" si="86"/>
        <v>9.7999999999992724</v>
      </c>
      <c r="AD74" s="46">
        <f t="shared" si="86"/>
        <v>0.20000000000000284</v>
      </c>
      <c r="AE74" s="83">
        <f t="shared" si="86"/>
        <v>0</v>
      </c>
      <c r="AF74" s="7"/>
      <c r="AG74" s="88" t="s">
        <v>28</v>
      </c>
      <c r="AH74" s="86">
        <f>(AH73)/((K72/1000000)*8.34)</f>
        <v>2.1405747742231749</v>
      </c>
      <c r="AI74" s="86">
        <f>(AI73)/((K72/1000000)*8.34)</f>
        <v>1.3154370120924537</v>
      </c>
      <c r="AJ74" s="86">
        <f>(AJ73)/((K72/1000000)*8.34)</f>
        <v>0.12207654089494362</v>
      </c>
      <c r="AK74" s="168">
        <f>(AK73)/((K72/1000000)*8.34)</f>
        <v>1.2755752844532884</v>
      </c>
      <c r="AL74" s="169"/>
      <c r="AM74" s="10"/>
      <c r="AN74" s="1"/>
      <c r="AO74" s="1"/>
      <c r="AP74" s="1"/>
      <c r="AQ74" s="7"/>
      <c r="AR74" s="89" t="s">
        <v>55</v>
      </c>
      <c r="AS74" s="79">
        <v>1.66</v>
      </c>
      <c r="AT74" s="90" t="s">
        <v>54</v>
      </c>
      <c r="AU74" s="35">
        <v>2.9000000000000001E-2</v>
      </c>
      <c r="AV74" s="1"/>
      <c r="AW74" s="110" t="s">
        <v>3</v>
      </c>
      <c r="AX74" s="115">
        <f>AX72-AX73</f>
        <v>0</v>
      </c>
      <c r="AY74" s="115">
        <f>AY72-AY73</f>
        <v>910100</v>
      </c>
      <c r="AZ74" s="116">
        <f>AZ72-AZ73</f>
        <v>35000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82">
        <v>19</v>
      </c>
      <c r="B76" s="67" t="s">
        <v>45</v>
      </c>
      <c r="C76" s="72">
        <v>394070000</v>
      </c>
      <c r="D76" s="37">
        <v>3464290</v>
      </c>
      <c r="E76" s="37">
        <v>8861230</v>
      </c>
      <c r="F76" s="39">
        <v>14073700</v>
      </c>
      <c r="G76" s="72">
        <v>537456000</v>
      </c>
      <c r="H76" s="37">
        <v>4813240</v>
      </c>
      <c r="I76" s="37">
        <v>13150500</v>
      </c>
      <c r="J76" s="39">
        <v>20450900</v>
      </c>
      <c r="K76" s="185">
        <f>C78+G78</f>
        <v>769000</v>
      </c>
      <c r="L76" s="186"/>
      <c r="M76" s="191">
        <f>D78+E78+F78+H78+I78+J78</f>
        <v>16000</v>
      </c>
      <c r="N76" s="186"/>
      <c r="O76" s="203">
        <f>M76+K76</f>
        <v>785000</v>
      </c>
      <c r="P76" s="204"/>
      <c r="Q76" s="42" t="s">
        <v>6</v>
      </c>
      <c r="R76" s="39">
        <v>241327700</v>
      </c>
      <c r="S76" s="57"/>
      <c r="T76" s="195">
        <v>0</v>
      </c>
      <c r="U76" s="198">
        <v>0.86</v>
      </c>
      <c r="V76" s="57"/>
      <c r="W76" s="85" t="s">
        <v>6</v>
      </c>
      <c r="X76" s="44">
        <v>5215.3999999999996</v>
      </c>
      <c r="Y76" s="44">
        <v>7190.5</v>
      </c>
      <c r="Z76" s="44">
        <v>67.3</v>
      </c>
      <c r="AA76" s="44">
        <v>91.9</v>
      </c>
      <c r="AB76" s="44">
        <v>5465.8</v>
      </c>
      <c r="AC76" s="44">
        <v>7524.7</v>
      </c>
      <c r="AD76" s="44">
        <v>121</v>
      </c>
      <c r="AE76" s="82">
        <v>17.399999999999999</v>
      </c>
      <c r="AF76" s="7"/>
      <c r="AG76" s="85" t="s">
        <v>29</v>
      </c>
      <c r="AH76" s="15">
        <v>1.5625</v>
      </c>
      <c r="AI76" s="15">
        <v>3.5</v>
      </c>
      <c r="AJ76" s="15">
        <v>3.03</v>
      </c>
      <c r="AK76" s="15">
        <v>0</v>
      </c>
      <c r="AL76" s="16">
        <v>8</v>
      </c>
      <c r="AM76" s="62"/>
      <c r="AN76" s="64" t="s">
        <v>40</v>
      </c>
      <c r="AO76" s="20">
        <v>9</v>
      </c>
      <c r="AP76" s="21">
        <v>7.4</v>
      </c>
      <c r="AQ76" s="7"/>
      <c r="AR76" s="31" t="s">
        <v>37</v>
      </c>
      <c r="AS76" s="52" t="s">
        <v>75</v>
      </c>
      <c r="AT76" s="32" t="s">
        <v>38</v>
      </c>
      <c r="AU76" s="53">
        <v>3.4000000000000002E-2</v>
      </c>
      <c r="AV76" s="1"/>
      <c r="AW76" s="117" t="s">
        <v>45</v>
      </c>
      <c r="AX76" s="112">
        <v>722392000</v>
      </c>
      <c r="AY76" s="112">
        <v>597607900</v>
      </c>
      <c r="AZ76" s="113">
        <v>184101000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01"/>
      <c r="B77" s="68" t="s">
        <v>44</v>
      </c>
      <c r="C77" s="73">
        <f t="shared" ref="C77:J77" si="87">C72</f>
        <v>394070000</v>
      </c>
      <c r="D77" s="74">
        <f t="shared" si="87"/>
        <v>3464290</v>
      </c>
      <c r="E77" s="74">
        <f t="shared" si="87"/>
        <v>8861230</v>
      </c>
      <c r="F77" s="75">
        <f t="shared" si="87"/>
        <v>14073700</v>
      </c>
      <c r="G77" s="73">
        <f t="shared" si="87"/>
        <v>536687000</v>
      </c>
      <c r="H77" s="74">
        <f t="shared" si="87"/>
        <v>4805240</v>
      </c>
      <c r="I77" s="74">
        <f t="shared" si="87"/>
        <v>13150500</v>
      </c>
      <c r="J77" s="75">
        <f t="shared" si="87"/>
        <v>20442900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240549400</v>
      </c>
      <c r="S77" s="57"/>
      <c r="T77" s="196"/>
      <c r="U77" s="199"/>
      <c r="V77" s="57"/>
      <c r="W77" s="87" t="s">
        <v>7</v>
      </c>
      <c r="X77" s="5">
        <f t="shared" ref="X77:AE77" si="88">X72</f>
        <v>5215.3999999999996</v>
      </c>
      <c r="Y77" s="5">
        <f t="shared" si="88"/>
        <v>7179.9</v>
      </c>
      <c r="Z77" s="5">
        <f t="shared" si="88"/>
        <v>67.3</v>
      </c>
      <c r="AA77" s="5">
        <f t="shared" si="88"/>
        <v>91.8</v>
      </c>
      <c r="AB77" s="5">
        <f t="shared" si="88"/>
        <v>5465.8</v>
      </c>
      <c r="AC77" s="5">
        <f t="shared" si="88"/>
        <v>7512.9</v>
      </c>
      <c r="AD77" s="5">
        <f t="shared" si="88"/>
        <v>121</v>
      </c>
      <c r="AE77" s="81">
        <f t="shared" si="88"/>
        <v>17.399999999999999</v>
      </c>
      <c r="AF77" s="7"/>
      <c r="AG77" s="87" t="s">
        <v>26</v>
      </c>
      <c r="AH77" s="6">
        <f>(AH76*10.74)</f>
        <v>16.78125</v>
      </c>
      <c r="AI77" s="6">
        <f>(AI76*2.2)</f>
        <v>7.7000000000000011</v>
      </c>
      <c r="AJ77" s="6">
        <f>(AJ76*0.25)</f>
        <v>0.75749999999999995</v>
      </c>
      <c r="AK77" s="166">
        <f>AK76+AL76</f>
        <v>8</v>
      </c>
      <c r="AL77" s="167"/>
      <c r="AM77" s="10"/>
      <c r="AN77" s="22" t="s">
        <v>41</v>
      </c>
      <c r="AO77" s="23">
        <v>8</v>
      </c>
      <c r="AP77" s="24">
        <v>7.73</v>
      </c>
      <c r="AQ77" s="7"/>
      <c r="AR77" s="33" t="s">
        <v>36</v>
      </c>
      <c r="AS77" s="12" t="s">
        <v>75</v>
      </c>
      <c r="AT77" s="2" t="s">
        <v>39</v>
      </c>
      <c r="AU77" s="36">
        <v>0.58399999999999996</v>
      </c>
      <c r="AV77" s="1"/>
      <c r="AW77" s="118" t="s">
        <v>71</v>
      </c>
      <c r="AX77" s="111">
        <f t="shared" ref="AX77:AZ77" si="89">AX72</f>
        <v>722392000</v>
      </c>
      <c r="AY77" s="111">
        <f t="shared" si="89"/>
        <v>596793600</v>
      </c>
      <c r="AZ77" s="114">
        <f t="shared" si="89"/>
        <v>184101000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02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769000</v>
      </c>
      <c r="H78" s="76">
        <f t="shared" si="90"/>
        <v>8000</v>
      </c>
      <c r="I78" s="76">
        <f t="shared" si="90"/>
        <v>0</v>
      </c>
      <c r="J78" s="77">
        <f t="shared" si="90"/>
        <v>8000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778300</v>
      </c>
      <c r="S78" s="58"/>
      <c r="T78" s="197"/>
      <c r="U78" s="200"/>
      <c r="V78" s="58"/>
      <c r="W78" s="45" t="s">
        <v>3</v>
      </c>
      <c r="X78" s="46">
        <f>X76-X77</f>
        <v>0</v>
      </c>
      <c r="Y78" s="46">
        <f t="shared" ref="Y78:AE78" si="91">Y76-Y77</f>
        <v>10.600000000000364</v>
      </c>
      <c r="Z78" s="46">
        <f t="shared" si="91"/>
        <v>0</v>
      </c>
      <c r="AA78" s="46">
        <f t="shared" si="91"/>
        <v>0.10000000000000853</v>
      </c>
      <c r="AB78" s="46">
        <f t="shared" si="91"/>
        <v>0</v>
      </c>
      <c r="AC78" s="46">
        <f t="shared" si="91"/>
        <v>11.800000000000182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2.6165673443040109</v>
      </c>
      <c r="AI78" s="86">
        <f>(AI77)/((K76/1000000)*8.34)</f>
        <v>1.2005999881499223</v>
      </c>
      <c r="AJ78" s="86">
        <f>(AJ77)/((K76/1000000)*8.34)</f>
        <v>0.11811097286020339</v>
      </c>
      <c r="AK78" s="168">
        <f>(AK77)/((K76/1000000)*8.34)</f>
        <v>1.2473766110648543</v>
      </c>
      <c r="AL78" s="169"/>
      <c r="AM78" s="10"/>
      <c r="AN78" s="1"/>
      <c r="AO78" s="1"/>
      <c r="AP78" s="1"/>
      <c r="AQ78" s="7"/>
      <c r="AR78" s="89" t="s">
        <v>55</v>
      </c>
      <c r="AS78" s="79">
        <v>1.71</v>
      </c>
      <c r="AT78" s="90" t="s">
        <v>54</v>
      </c>
      <c r="AU78" s="35">
        <v>3.4000000000000002E-2</v>
      </c>
      <c r="AV78" s="1"/>
      <c r="AW78" s="110" t="s">
        <v>3</v>
      </c>
      <c r="AX78" s="115">
        <f>AX76-AX77</f>
        <v>0</v>
      </c>
      <c r="AY78" s="115">
        <f>AY76-AY77</f>
        <v>814300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82">
        <v>20</v>
      </c>
      <c r="B80" s="67" t="s">
        <v>45</v>
      </c>
      <c r="C80" s="72">
        <v>394070000</v>
      </c>
      <c r="D80" s="37">
        <v>3464290</v>
      </c>
      <c r="E80" s="37">
        <v>8861230</v>
      </c>
      <c r="F80" s="39">
        <v>14073700</v>
      </c>
      <c r="G80" s="72">
        <v>538117000</v>
      </c>
      <c r="H80" s="37">
        <v>4813240</v>
      </c>
      <c r="I80" s="37">
        <v>13150500</v>
      </c>
      <c r="J80" s="39">
        <v>20458900</v>
      </c>
      <c r="K80" s="185">
        <f>C82+G82</f>
        <v>661000</v>
      </c>
      <c r="L80" s="186"/>
      <c r="M80" s="191">
        <f>D82+E82+F82+H82+I82+J82</f>
        <v>8000</v>
      </c>
      <c r="N80" s="186"/>
      <c r="O80" s="203">
        <f>M80+K80</f>
        <v>669000</v>
      </c>
      <c r="P80" s="204"/>
      <c r="Q80" s="42" t="s">
        <v>6</v>
      </c>
      <c r="R80" s="39">
        <v>242187800</v>
      </c>
      <c r="S80" s="57"/>
      <c r="T80" s="195">
        <v>0.02</v>
      </c>
      <c r="U80" s="198">
        <v>0.85</v>
      </c>
      <c r="V80" s="57"/>
      <c r="W80" s="85" t="s">
        <v>6</v>
      </c>
      <c r="X80" s="44">
        <f>X76</f>
        <v>5215.3999999999996</v>
      </c>
      <c r="Y80" s="44">
        <v>7199.5</v>
      </c>
      <c r="Z80" s="44">
        <v>67.3</v>
      </c>
      <c r="AA80" s="44">
        <v>91.9</v>
      </c>
      <c r="AB80" s="44">
        <f>AB76</f>
        <v>5465.8</v>
      </c>
      <c r="AC80" s="44">
        <v>7533.8</v>
      </c>
      <c r="AD80" s="44">
        <v>121</v>
      </c>
      <c r="AE80" s="82">
        <v>17.399999999999999</v>
      </c>
      <c r="AF80" s="7"/>
      <c r="AG80" s="85" t="s">
        <v>29</v>
      </c>
      <c r="AH80" s="15">
        <v>1</v>
      </c>
      <c r="AI80" s="15">
        <v>3</v>
      </c>
      <c r="AJ80" s="15">
        <v>2.5</v>
      </c>
      <c r="AK80" s="15">
        <v>0</v>
      </c>
      <c r="AL80" s="16">
        <v>7</v>
      </c>
      <c r="AM80" s="62"/>
      <c r="AN80" s="64" t="s">
        <v>40</v>
      </c>
      <c r="AO80" s="20">
        <v>9</v>
      </c>
      <c r="AP80" s="21">
        <v>7.46</v>
      </c>
      <c r="AQ80" s="7"/>
      <c r="AR80" s="31" t="s">
        <v>37</v>
      </c>
      <c r="AS80" s="52" t="s">
        <v>75</v>
      </c>
      <c r="AT80" s="32" t="s">
        <v>38</v>
      </c>
      <c r="AU80" s="53">
        <v>3.3000000000000002E-2</v>
      </c>
      <c r="AV80" s="1"/>
      <c r="AW80" s="117" t="s">
        <v>45</v>
      </c>
      <c r="AX80" s="112">
        <v>722392000</v>
      </c>
      <c r="AY80" s="112">
        <v>598340700</v>
      </c>
      <c r="AZ80" s="113">
        <v>184101000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01"/>
      <c r="B81" s="68" t="s">
        <v>44</v>
      </c>
      <c r="C81" s="73">
        <f t="shared" ref="C81:J81" si="92">C76</f>
        <v>394070000</v>
      </c>
      <c r="D81" s="74">
        <f t="shared" si="92"/>
        <v>3464290</v>
      </c>
      <c r="E81" s="74">
        <f t="shared" si="92"/>
        <v>8861230</v>
      </c>
      <c r="F81" s="75">
        <f t="shared" si="92"/>
        <v>14073700</v>
      </c>
      <c r="G81" s="73">
        <f t="shared" si="92"/>
        <v>537456000</v>
      </c>
      <c r="H81" s="74">
        <f t="shared" si="92"/>
        <v>4813240</v>
      </c>
      <c r="I81" s="74">
        <f t="shared" si="92"/>
        <v>13150500</v>
      </c>
      <c r="J81" s="75">
        <f t="shared" si="92"/>
        <v>20450900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241327700</v>
      </c>
      <c r="S81" s="57"/>
      <c r="T81" s="196"/>
      <c r="U81" s="199"/>
      <c r="V81" s="57"/>
      <c r="W81" s="87" t="s">
        <v>7</v>
      </c>
      <c r="X81" s="5">
        <f t="shared" ref="X81:AE81" si="93">X76</f>
        <v>5215.3999999999996</v>
      </c>
      <c r="Y81" s="5">
        <f t="shared" si="93"/>
        <v>7190.5</v>
      </c>
      <c r="Z81" s="5">
        <f t="shared" si="93"/>
        <v>67.3</v>
      </c>
      <c r="AA81" s="5">
        <f t="shared" si="93"/>
        <v>91.9</v>
      </c>
      <c r="AB81" s="5">
        <f t="shared" si="93"/>
        <v>5465.8</v>
      </c>
      <c r="AC81" s="5">
        <f t="shared" si="93"/>
        <v>7524.7</v>
      </c>
      <c r="AD81" s="5">
        <f t="shared" si="93"/>
        <v>121</v>
      </c>
      <c r="AE81" s="81">
        <f t="shared" si="93"/>
        <v>17.399999999999999</v>
      </c>
      <c r="AF81" s="7"/>
      <c r="AG81" s="87" t="s">
        <v>26</v>
      </c>
      <c r="AH81" s="6">
        <f>(AH80*10.74)</f>
        <v>10.74</v>
      </c>
      <c r="AI81" s="6">
        <f>(AI80*2.2)</f>
        <v>6.6000000000000005</v>
      </c>
      <c r="AJ81" s="6">
        <f>(AJ80*0.25)</f>
        <v>0.625</v>
      </c>
      <c r="AK81" s="166">
        <f>AK80+AL80</f>
        <v>7</v>
      </c>
      <c r="AL81" s="167"/>
      <c r="AM81" s="10"/>
      <c r="AN81" s="22" t="s">
        <v>41</v>
      </c>
      <c r="AO81" s="23">
        <v>8.1999999999999993</v>
      </c>
      <c r="AP81" s="24">
        <v>7.92</v>
      </c>
      <c r="AQ81" s="7"/>
      <c r="AR81" s="33" t="s">
        <v>36</v>
      </c>
      <c r="AS81" s="12" t="s">
        <v>75</v>
      </c>
      <c r="AT81" s="2" t="s">
        <v>39</v>
      </c>
      <c r="AU81" s="36">
        <v>0.67400000000000004</v>
      </c>
      <c r="AV81" s="1"/>
      <c r="AW81" s="118" t="s">
        <v>71</v>
      </c>
      <c r="AX81" s="111">
        <f t="shared" ref="AX81:AZ81" si="94">AX76</f>
        <v>722392000</v>
      </c>
      <c r="AY81" s="111">
        <f t="shared" si="94"/>
        <v>597607900</v>
      </c>
      <c r="AZ81" s="114">
        <f t="shared" si="94"/>
        <v>184101000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02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661000</v>
      </c>
      <c r="H82" s="76">
        <f t="shared" si="95"/>
        <v>0</v>
      </c>
      <c r="I82" s="76">
        <f t="shared" si="95"/>
        <v>0</v>
      </c>
      <c r="J82" s="77">
        <f t="shared" si="95"/>
        <v>8000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860100</v>
      </c>
      <c r="S82" s="58"/>
      <c r="T82" s="197"/>
      <c r="U82" s="200"/>
      <c r="V82" s="58"/>
      <c r="W82" s="45" t="s">
        <v>3</v>
      </c>
      <c r="X82" s="46">
        <f>X80-X81</f>
        <v>0</v>
      </c>
      <c r="Y82" s="46">
        <f t="shared" ref="Y82:AE82" si="96">Y80-Y81</f>
        <v>9</v>
      </c>
      <c r="Z82" s="46">
        <f t="shared" si="96"/>
        <v>0</v>
      </c>
      <c r="AA82" s="46">
        <f t="shared" si="96"/>
        <v>0</v>
      </c>
      <c r="AB82" s="46">
        <f t="shared" si="96"/>
        <v>0</v>
      </c>
      <c r="AC82" s="46">
        <f t="shared" si="96"/>
        <v>9.1000000000003638</v>
      </c>
      <c r="AD82" s="46">
        <f t="shared" si="96"/>
        <v>0</v>
      </c>
      <c r="AE82" s="83">
        <f t="shared" si="96"/>
        <v>0</v>
      </c>
      <c r="AF82" s="7"/>
      <c r="AG82" s="88" t="s">
        <v>28</v>
      </c>
      <c r="AH82" s="86">
        <f>(AH81)/((K80/1000000)*8.34)</f>
        <v>1.9482144995047834</v>
      </c>
      <c r="AI82" s="86">
        <f>(AI81)/((K80/1000000)*8.34)</f>
        <v>1.1972267874051743</v>
      </c>
      <c r="AJ82" s="86">
        <f>(AJ81)/((K80/1000000)*8.34)</f>
        <v>0.11337374880730816</v>
      </c>
      <c r="AK82" s="168">
        <f>(AK81)/((K80/1000000)*8.34)</f>
        <v>1.2697859866418515</v>
      </c>
      <c r="AL82" s="169"/>
      <c r="AM82" s="10"/>
      <c r="AN82" s="1"/>
      <c r="AO82" s="1"/>
      <c r="AP82" s="1"/>
      <c r="AQ82" s="7"/>
      <c r="AR82" s="89" t="s">
        <v>55</v>
      </c>
      <c r="AS82" s="79">
        <v>1.63</v>
      </c>
      <c r="AT82" s="90" t="s">
        <v>54</v>
      </c>
      <c r="AU82" s="35">
        <v>2.9000000000000001E-2</v>
      </c>
      <c r="AV82" s="1"/>
      <c r="AW82" s="110" t="s">
        <v>3</v>
      </c>
      <c r="AX82" s="115">
        <f>AX80-AX81</f>
        <v>0</v>
      </c>
      <c r="AY82" s="115">
        <f>AY80-AY81</f>
        <v>732800</v>
      </c>
      <c r="AZ82" s="116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82">
        <v>21</v>
      </c>
      <c r="B84" s="67" t="s">
        <v>45</v>
      </c>
      <c r="C84" s="72">
        <v>394070000</v>
      </c>
      <c r="D84" s="37">
        <v>3464290</v>
      </c>
      <c r="E84" s="37">
        <v>8861230</v>
      </c>
      <c r="F84" s="39">
        <v>14073700</v>
      </c>
      <c r="G84" s="72">
        <v>538963000</v>
      </c>
      <c r="H84" s="37">
        <v>4822240</v>
      </c>
      <c r="I84" s="37">
        <v>13182500</v>
      </c>
      <c r="J84" s="39">
        <v>20488900</v>
      </c>
      <c r="K84" s="185">
        <f>C86+G86</f>
        <v>846000</v>
      </c>
      <c r="L84" s="186"/>
      <c r="M84" s="191">
        <f>D86+E86+F86+H86+I86+J86</f>
        <v>71000</v>
      </c>
      <c r="N84" s="186"/>
      <c r="O84" s="203">
        <f>M84+K84</f>
        <v>917000</v>
      </c>
      <c r="P84" s="204"/>
      <c r="Q84" s="42" t="s">
        <v>6</v>
      </c>
      <c r="R84" s="39">
        <v>243094200</v>
      </c>
      <c r="S84" s="57"/>
      <c r="T84" s="195">
        <v>0.1</v>
      </c>
      <c r="U84" s="198">
        <v>0.82</v>
      </c>
      <c r="V84" s="57"/>
      <c r="W84" s="85" t="s">
        <v>6</v>
      </c>
      <c r="X84" s="44">
        <v>5215.3999999999996</v>
      </c>
      <c r="Y84" s="44">
        <v>7211.2</v>
      </c>
      <c r="Z84" s="44">
        <v>67.5</v>
      </c>
      <c r="AA84" s="44">
        <v>92</v>
      </c>
      <c r="AB84" s="44">
        <v>5465.8</v>
      </c>
      <c r="AC84" s="44">
        <v>7545.9</v>
      </c>
      <c r="AD84" s="44">
        <v>121.2</v>
      </c>
      <c r="AE84" s="82">
        <v>17.399999999999999</v>
      </c>
      <c r="AF84" s="7"/>
      <c r="AG84" s="85" t="s">
        <v>29</v>
      </c>
      <c r="AH84" s="15">
        <v>2</v>
      </c>
      <c r="AI84" s="15">
        <v>4.0625</v>
      </c>
      <c r="AJ84" s="15">
        <v>3.25</v>
      </c>
      <c r="AK84" s="15">
        <v>0</v>
      </c>
      <c r="AL84" s="16">
        <v>8</v>
      </c>
      <c r="AM84" s="62"/>
      <c r="AN84" s="64" t="s">
        <v>40</v>
      </c>
      <c r="AO84" s="20">
        <v>11.5</v>
      </c>
      <c r="AP84" s="21">
        <v>7.42</v>
      </c>
      <c r="AQ84" s="7"/>
      <c r="AR84" s="31" t="s">
        <v>37</v>
      </c>
      <c r="AS84" s="52" t="s">
        <v>75</v>
      </c>
      <c r="AT84" s="32" t="s">
        <v>38</v>
      </c>
      <c r="AU84" s="53">
        <v>3.2000000000000001E-2</v>
      </c>
      <c r="AV84" s="1"/>
      <c r="AW84" s="117" t="s">
        <v>45</v>
      </c>
      <c r="AX84" s="112">
        <v>722392000</v>
      </c>
      <c r="AY84" s="112">
        <v>599301300</v>
      </c>
      <c r="AZ84" s="113">
        <v>184136000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01"/>
      <c r="B85" s="68" t="s">
        <v>44</v>
      </c>
      <c r="C85" s="73">
        <f t="shared" ref="C85:J85" si="97">C80</f>
        <v>394070000</v>
      </c>
      <c r="D85" s="74">
        <f t="shared" si="97"/>
        <v>3464290</v>
      </c>
      <c r="E85" s="74">
        <f t="shared" si="97"/>
        <v>8861230</v>
      </c>
      <c r="F85" s="75">
        <f t="shared" si="97"/>
        <v>14073700</v>
      </c>
      <c r="G85" s="73">
        <f t="shared" si="97"/>
        <v>538117000</v>
      </c>
      <c r="H85" s="74">
        <f t="shared" si="97"/>
        <v>4813240</v>
      </c>
      <c r="I85" s="74">
        <f t="shared" si="97"/>
        <v>13150500</v>
      </c>
      <c r="J85" s="75">
        <f t="shared" si="97"/>
        <v>20458900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242187800</v>
      </c>
      <c r="S85" s="57"/>
      <c r="T85" s="196"/>
      <c r="U85" s="199"/>
      <c r="V85" s="57"/>
      <c r="W85" s="87" t="s">
        <v>7</v>
      </c>
      <c r="X85" s="5">
        <f t="shared" ref="X85:AE85" si="98">X80</f>
        <v>5215.3999999999996</v>
      </c>
      <c r="Y85" s="5">
        <f t="shared" si="98"/>
        <v>7199.5</v>
      </c>
      <c r="Z85" s="5">
        <f t="shared" si="98"/>
        <v>67.3</v>
      </c>
      <c r="AA85" s="5">
        <f t="shared" si="98"/>
        <v>91.9</v>
      </c>
      <c r="AB85" s="5">
        <f t="shared" si="98"/>
        <v>5465.8</v>
      </c>
      <c r="AC85" s="5">
        <f t="shared" si="98"/>
        <v>7533.8</v>
      </c>
      <c r="AD85" s="5">
        <f t="shared" si="98"/>
        <v>121</v>
      </c>
      <c r="AE85" s="81">
        <f t="shared" si="98"/>
        <v>17.399999999999999</v>
      </c>
      <c r="AF85" s="7"/>
      <c r="AG85" s="87" t="s">
        <v>26</v>
      </c>
      <c r="AH85" s="6">
        <f>(AH84*10.74)</f>
        <v>21.48</v>
      </c>
      <c r="AI85" s="6">
        <f>(AI84*2.2)</f>
        <v>8.9375</v>
      </c>
      <c r="AJ85" s="6">
        <f>(AJ84*0.25)</f>
        <v>0.8125</v>
      </c>
      <c r="AK85" s="166">
        <f>AK84+AL84</f>
        <v>8</v>
      </c>
      <c r="AL85" s="167"/>
      <c r="AM85" s="10"/>
      <c r="AN85" s="22" t="s">
        <v>41</v>
      </c>
      <c r="AO85" s="23">
        <v>9.1999999999999993</v>
      </c>
      <c r="AP85" s="24">
        <v>7.69</v>
      </c>
      <c r="AQ85" s="7"/>
      <c r="AR85" s="33" t="s">
        <v>36</v>
      </c>
      <c r="AS85" s="12" t="s">
        <v>75</v>
      </c>
      <c r="AT85" s="2" t="s">
        <v>39</v>
      </c>
      <c r="AU85" s="36">
        <v>0.52500000000000002</v>
      </c>
      <c r="AV85" s="1"/>
      <c r="AW85" s="118" t="s">
        <v>71</v>
      </c>
      <c r="AX85" s="111">
        <f t="shared" ref="AX85:AZ85" si="99">AX80</f>
        <v>722392000</v>
      </c>
      <c r="AY85" s="111">
        <f t="shared" si="99"/>
        <v>598340700</v>
      </c>
      <c r="AZ85" s="114">
        <f t="shared" si="99"/>
        <v>184101000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02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846000</v>
      </c>
      <c r="H86" s="76">
        <f t="shared" si="100"/>
        <v>9000</v>
      </c>
      <c r="I86" s="76">
        <f t="shared" si="100"/>
        <v>32000</v>
      </c>
      <c r="J86" s="77">
        <f t="shared" si="100"/>
        <v>30000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906400</v>
      </c>
      <c r="S86" s="58"/>
      <c r="T86" s="197"/>
      <c r="U86" s="200"/>
      <c r="V86" s="58"/>
      <c r="W86" s="45" t="s">
        <v>3</v>
      </c>
      <c r="X86" s="46">
        <f>X84-X85</f>
        <v>0</v>
      </c>
      <c r="Y86" s="46">
        <f t="shared" ref="Y86:AE86" si="101">Y84-Y85</f>
        <v>11.699999999999818</v>
      </c>
      <c r="Z86" s="46">
        <f t="shared" si="101"/>
        <v>0.20000000000000284</v>
      </c>
      <c r="AA86" s="46">
        <f t="shared" si="101"/>
        <v>9.9999999999994316E-2</v>
      </c>
      <c r="AB86" s="46">
        <f t="shared" si="101"/>
        <v>0</v>
      </c>
      <c r="AC86" s="46">
        <f t="shared" si="101"/>
        <v>12.099999999999454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3.0443730122285153</v>
      </c>
      <c r="AI86" s="86">
        <f>(AI85)/((K84/1000000)*8.34)</f>
        <v>1.2667171227556961</v>
      </c>
      <c r="AJ86" s="86">
        <f>(AJ85)/((K84/1000000)*8.34)</f>
        <v>0.11515610206869965</v>
      </c>
      <c r="AK86" s="168">
        <f>(AK85)/((K84/1000000)*8.34)</f>
        <v>1.1338446972918119</v>
      </c>
      <c r="AL86" s="169"/>
      <c r="AM86" s="10"/>
      <c r="AN86" s="1"/>
      <c r="AO86" s="1"/>
      <c r="AP86" s="1"/>
      <c r="AQ86" s="7"/>
      <c r="AR86" s="89" t="s">
        <v>55</v>
      </c>
      <c r="AS86" s="79">
        <v>1.88</v>
      </c>
      <c r="AT86" s="90" t="s">
        <v>54</v>
      </c>
      <c r="AU86" s="35">
        <v>2.8000000000000001E-2</v>
      </c>
      <c r="AV86" s="1"/>
      <c r="AW86" s="110" t="s">
        <v>3</v>
      </c>
      <c r="AX86" s="115">
        <f>AX84-AX85</f>
        <v>0</v>
      </c>
      <c r="AY86" s="115">
        <f>AY84-AY85</f>
        <v>960600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82">
        <v>22</v>
      </c>
      <c r="B88" s="67" t="s">
        <v>45</v>
      </c>
      <c r="C88" s="72">
        <v>394070000</v>
      </c>
      <c r="D88" s="37">
        <v>3464290</v>
      </c>
      <c r="E88" s="37">
        <v>8861230</v>
      </c>
      <c r="F88" s="39">
        <v>14073700</v>
      </c>
      <c r="G88" s="72">
        <v>539628000</v>
      </c>
      <c r="H88" s="37">
        <v>4822240</v>
      </c>
      <c r="I88" s="37">
        <v>13182500</v>
      </c>
      <c r="J88" s="39">
        <v>20488900</v>
      </c>
      <c r="K88" s="185">
        <f>C90+G90</f>
        <v>665000</v>
      </c>
      <c r="L88" s="186"/>
      <c r="M88" s="191">
        <f>D90+E90+F90+H90+I90+J90</f>
        <v>0</v>
      </c>
      <c r="N88" s="186"/>
      <c r="O88" s="203">
        <f>M88+K88</f>
        <v>665000</v>
      </c>
      <c r="P88" s="204"/>
      <c r="Q88" s="42" t="s">
        <v>6</v>
      </c>
      <c r="R88" s="39">
        <v>243995900</v>
      </c>
      <c r="S88" s="57"/>
      <c r="T88" s="195">
        <v>0.02</v>
      </c>
      <c r="U88" s="198">
        <v>0.84</v>
      </c>
      <c r="V88" s="57"/>
      <c r="W88" s="85" t="s">
        <v>6</v>
      </c>
      <c r="X88" s="44">
        <v>5215.3999999999996</v>
      </c>
      <c r="Y88" s="44">
        <v>7220.3</v>
      </c>
      <c r="Z88" s="44">
        <v>67.5</v>
      </c>
      <c r="AA88" s="44">
        <v>92</v>
      </c>
      <c r="AB88" s="44">
        <v>5465.8</v>
      </c>
      <c r="AC88" s="44">
        <v>7555</v>
      </c>
      <c r="AD88" s="44">
        <v>121.2</v>
      </c>
      <c r="AE88" s="82">
        <v>17.399999999999999</v>
      </c>
      <c r="AF88" s="7"/>
      <c r="AG88" s="85" t="s">
        <v>29</v>
      </c>
      <c r="AH88" s="15">
        <v>1.375</v>
      </c>
      <c r="AI88" s="15">
        <v>3.625</v>
      </c>
      <c r="AJ88" s="15">
        <v>3.125</v>
      </c>
      <c r="AK88" s="15">
        <v>0</v>
      </c>
      <c r="AL88" s="16">
        <v>8</v>
      </c>
      <c r="AM88" s="62"/>
      <c r="AN88" s="64" t="s">
        <v>40</v>
      </c>
      <c r="AO88" s="20">
        <v>8.9</v>
      </c>
      <c r="AP88" s="21">
        <v>7.39</v>
      </c>
      <c r="AQ88" s="7"/>
      <c r="AR88" s="31" t="s">
        <v>37</v>
      </c>
      <c r="AS88" s="52" t="s">
        <v>75</v>
      </c>
      <c r="AT88" s="32" t="s">
        <v>38</v>
      </c>
      <c r="AU88" s="53">
        <v>3.4000000000000002E-2</v>
      </c>
      <c r="AV88" s="1"/>
      <c r="AW88" s="117" t="s">
        <v>45</v>
      </c>
      <c r="AX88" s="112">
        <v>722392000</v>
      </c>
      <c r="AY88" s="112">
        <v>600023600</v>
      </c>
      <c r="AZ88" s="113">
        <v>184136000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01"/>
      <c r="B89" s="68" t="s">
        <v>44</v>
      </c>
      <c r="C89" s="73">
        <f t="shared" ref="C89:J89" si="102">C84</f>
        <v>394070000</v>
      </c>
      <c r="D89" s="74">
        <f t="shared" si="102"/>
        <v>3464290</v>
      </c>
      <c r="E89" s="74">
        <f t="shared" si="102"/>
        <v>8861230</v>
      </c>
      <c r="F89" s="75">
        <f t="shared" si="102"/>
        <v>14073700</v>
      </c>
      <c r="G89" s="73">
        <f t="shared" si="102"/>
        <v>538963000</v>
      </c>
      <c r="H89" s="74">
        <f t="shared" si="102"/>
        <v>4822240</v>
      </c>
      <c r="I89" s="74">
        <f t="shared" si="102"/>
        <v>13182500</v>
      </c>
      <c r="J89" s="75">
        <f t="shared" si="102"/>
        <v>20488900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243094200</v>
      </c>
      <c r="S89" s="57"/>
      <c r="T89" s="196"/>
      <c r="U89" s="199"/>
      <c r="V89" s="57"/>
      <c r="W89" s="87" t="s">
        <v>7</v>
      </c>
      <c r="X89" s="5">
        <f t="shared" ref="X89:AE89" si="103">X84</f>
        <v>5215.3999999999996</v>
      </c>
      <c r="Y89" s="5">
        <f t="shared" si="103"/>
        <v>7211.2</v>
      </c>
      <c r="Z89" s="5">
        <f t="shared" si="103"/>
        <v>67.5</v>
      </c>
      <c r="AA89" s="5">
        <f t="shared" si="103"/>
        <v>92</v>
      </c>
      <c r="AB89" s="5">
        <f t="shared" si="103"/>
        <v>5465.8</v>
      </c>
      <c r="AC89" s="5">
        <f t="shared" si="103"/>
        <v>7545.9</v>
      </c>
      <c r="AD89" s="5">
        <f t="shared" si="103"/>
        <v>121.2</v>
      </c>
      <c r="AE89" s="81">
        <f t="shared" si="103"/>
        <v>17.399999999999999</v>
      </c>
      <c r="AF89" s="7"/>
      <c r="AG89" s="87" t="s">
        <v>26</v>
      </c>
      <c r="AH89" s="6">
        <f>(AH88*10.74)</f>
        <v>14.7675</v>
      </c>
      <c r="AI89" s="6">
        <f>(AI88*2.2)</f>
        <v>7.9750000000000005</v>
      </c>
      <c r="AJ89" s="6">
        <f>(AJ88*0.25)</f>
        <v>0.78125</v>
      </c>
      <c r="AK89" s="166">
        <f>AK88+AL88</f>
        <v>8</v>
      </c>
      <c r="AL89" s="167"/>
      <c r="AM89" s="10"/>
      <c r="AN89" s="22" t="s">
        <v>41</v>
      </c>
      <c r="AO89" s="23">
        <v>8.6</v>
      </c>
      <c r="AP89" s="24">
        <v>7.67</v>
      </c>
      <c r="AQ89" s="7"/>
      <c r="AR89" s="33" t="s">
        <v>36</v>
      </c>
      <c r="AS89" s="12" t="s">
        <v>75</v>
      </c>
      <c r="AT89" s="2" t="s">
        <v>39</v>
      </c>
      <c r="AU89" s="36">
        <v>0.70599999999999996</v>
      </c>
      <c r="AV89" s="1"/>
      <c r="AW89" s="118" t="s">
        <v>71</v>
      </c>
      <c r="AX89" s="111">
        <f t="shared" ref="AX89:AZ89" si="104">AX84</f>
        <v>722392000</v>
      </c>
      <c r="AY89" s="111">
        <f t="shared" si="104"/>
        <v>599301300</v>
      </c>
      <c r="AZ89" s="114">
        <f t="shared" si="104"/>
        <v>184136000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02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665000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901700</v>
      </c>
      <c r="S90" s="58"/>
      <c r="T90" s="197"/>
      <c r="U90" s="200"/>
      <c r="V90" s="58"/>
      <c r="W90" s="45" t="s">
        <v>3</v>
      </c>
      <c r="X90" s="46">
        <f>X88-X89</f>
        <v>0</v>
      </c>
      <c r="Y90" s="46">
        <f t="shared" ref="Y90:AE90" si="106">Y88-Y89</f>
        <v>9.1000000000003638</v>
      </c>
      <c r="Z90" s="46">
        <f t="shared" si="106"/>
        <v>0</v>
      </c>
      <c r="AA90" s="46">
        <f t="shared" si="106"/>
        <v>0</v>
      </c>
      <c r="AB90" s="46">
        <f t="shared" si="106"/>
        <v>0</v>
      </c>
      <c r="AC90" s="46">
        <f t="shared" si="106"/>
        <v>9.1000000000003638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>
        <f>(AH89)/((K88/1000000)*8.34)</f>
        <v>2.662681884567534</v>
      </c>
      <c r="AI90" s="86">
        <f>(AI89)/((K88/1000000)*8.34)</f>
        <v>1.4379473864517409</v>
      </c>
      <c r="AJ90" s="86">
        <f>(AJ89)/((K88/1000000)*8.34)</f>
        <v>0.14086475180757649</v>
      </c>
      <c r="AK90" s="168">
        <f>(AK89)/((K88/1000000)*8.34)</f>
        <v>1.4424550585095832</v>
      </c>
      <c r="AL90" s="169"/>
      <c r="AM90" s="10"/>
      <c r="AN90" s="1"/>
      <c r="AO90" s="1"/>
      <c r="AP90" s="1"/>
      <c r="AQ90" s="7"/>
      <c r="AR90" s="89" t="s">
        <v>55</v>
      </c>
      <c r="AS90" s="79">
        <v>1.85</v>
      </c>
      <c r="AT90" s="90" t="s">
        <v>54</v>
      </c>
      <c r="AU90" s="35">
        <v>2.9000000000000001E-2</v>
      </c>
      <c r="AV90" s="1"/>
      <c r="AW90" s="110" t="s">
        <v>3</v>
      </c>
      <c r="AX90" s="115">
        <f>AX88-AX89</f>
        <v>0</v>
      </c>
      <c r="AY90" s="115">
        <f>AY88-AY89</f>
        <v>722300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82">
        <v>23</v>
      </c>
      <c r="B92" s="67" t="s">
        <v>45</v>
      </c>
      <c r="C92" s="72">
        <v>395156000</v>
      </c>
      <c r="D92" s="37">
        <v>3473290</v>
      </c>
      <c r="E92" s="37">
        <v>8894250</v>
      </c>
      <c r="F92" s="39">
        <v>14112700</v>
      </c>
      <c r="G92" s="72">
        <v>539628000</v>
      </c>
      <c r="H92" s="37">
        <v>4822240</v>
      </c>
      <c r="I92" s="37">
        <v>13182500</v>
      </c>
      <c r="J92" s="39">
        <v>20488900</v>
      </c>
      <c r="K92" s="185">
        <f>C94+G94</f>
        <v>1086000</v>
      </c>
      <c r="L92" s="186"/>
      <c r="M92" s="191">
        <f>D94+E94+F94+H94+I94+J94</f>
        <v>81020</v>
      </c>
      <c r="N92" s="186"/>
      <c r="O92" s="203">
        <f>M92+K92</f>
        <v>1167020</v>
      </c>
      <c r="P92" s="204"/>
      <c r="Q92" s="42" t="s">
        <v>6</v>
      </c>
      <c r="R92" s="39">
        <v>244936700</v>
      </c>
      <c r="S92" s="57"/>
      <c r="T92" s="195">
        <v>0</v>
      </c>
      <c r="U92" s="198">
        <v>0.86</v>
      </c>
      <c r="V92" s="57"/>
      <c r="W92" s="85" t="s">
        <v>6</v>
      </c>
      <c r="X92" s="44">
        <v>5229.8999999999996</v>
      </c>
      <c r="Y92" s="44">
        <v>7220.3</v>
      </c>
      <c r="Z92" s="44">
        <v>67.599999999999994</v>
      </c>
      <c r="AA92" s="44">
        <v>92</v>
      </c>
      <c r="AB92" s="44">
        <v>5480.8</v>
      </c>
      <c r="AC92" s="44">
        <v>7555</v>
      </c>
      <c r="AD92" s="44">
        <v>121.2</v>
      </c>
      <c r="AE92" s="82">
        <v>17.399999999999999</v>
      </c>
      <c r="AF92" s="7"/>
      <c r="AG92" s="85" t="s">
        <v>29</v>
      </c>
      <c r="AH92" s="15">
        <v>1.25</v>
      </c>
      <c r="AI92" s="15">
        <v>4.5</v>
      </c>
      <c r="AJ92" s="15">
        <v>3.25</v>
      </c>
      <c r="AK92" s="15">
        <v>10</v>
      </c>
      <c r="AL92" s="16">
        <v>0</v>
      </c>
      <c r="AM92" s="62"/>
      <c r="AN92" s="64" t="s">
        <v>40</v>
      </c>
      <c r="AO92" s="20">
        <v>6.8</v>
      </c>
      <c r="AP92" s="21">
        <v>7.43</v>
      </c>
      <c r="AQ92" s="7"/>
      <c r="AR92" s="31" t="s">
        <v>37</v>
      </c>
      <c r="AS92" s="52">
        <v>0.08</v>
      </c>
      <c r="AT92" s="32" t="s">
        <v>38</v>
      </c>
      <c r="AU92" s="53" t="s">
        <v>75</v>
      </c>
      <c r="AV92" s="1"/>
      <c r="AW92" s="117" t="s">
        <v>45</v>
      </c>
      <c r="AX92" s="112">
        <v>723628000</v>
      </c>
      <c r="AY92" s="112">
        <v>600023600</v>
      </c>
      <c r="AZ92" s="113">
        <v>184136000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01"/>
      <c r="B93" s="68" t="s">
        <v>44</v>
      </c>
      <c r="C93" s="73">
        <f t="shared" ref="C93:J93" si="107">C88</f>
        <v>394070000</v>
      </c>
      <c r="D93" s="74">
        <f t="shared" si="107"/>
        <v>3464290</v>
      </c>
      <c r="E93" s="74">
        <f t="shared" si="107"/>
        <v>8861230</v>
      </c>
      <c r="F93" s="75">
        <f t="shared" si="107"/>
        <v>14073700</v>
      </c>
      <c r="G93" s="73">
        <f t="shared" si="107"/>
        <v>539628000</v>
      </c>
      <c r="H93" s="74">
        <f t="shared" si="107"/>
        <v>4822240</v>
      </c>
      <c r="I93" s="74">
        <f t="shared" si="107"/>
        <v>13182500</v>
      </c>
      <c r="J93" s="75">
        <f t="shared" si="107"/>
        <v>20488900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243995900</v>
      </c>
      <c r="S93" s="57"/>
      <c r="T93" s="196"/>
      <c r="U93" s="199"/>
      <c r="V93" s="57"/>
      <c r="W93" s="87" t="s">
        <v>7</v>
      </c>
      <c r="X93" s="5">
        <f t="shared" ref="X93:AE93" si="108">X88</f>
        <v>5215.3999999999996</v>
      </c>
      <c r="Y93" s="5">
        <f t="shared" si="108"/>
        <v>7220.3</v>
      </c>
      <c r="Z93" s="5">
        <f t="shared" si="108"/>
        <v>67.5</v>
      </c>
      <c r="AA93" s="5">
        <f t="shared" si="108"/>
        <v>92</v>
      </c>
      <c r="AB93" s="5">
        <f t="shared" si="108"/>
        <v>5465.8</v>
      </c>
      <c r="AC93" s="5">
        <f t="shared" si="108"/>
        <v>7555</v>
      </c>
      <c r="AD93" s="5">
        <f t="shared" si="108"/>
        <v>121.2</v>
      </c>
      <c r="AE93" s="81">
        <f t="shared" si="108"/>
        <v>17.399999999999999</v>
      </c>
      <c r="AF93" s="7"/>
      <c r="AG93" s="87" t="s">
        <v>26</v>
      </c>
      <c r="AH93" s="6">
        <f>(AH92*10.74)</f>
        <v>13.425000000000001</v>
      </c>
      <c r="AI93" s="6">
        <f>(AI92*2.2)</f>
        <v>9.9</v>
      </c>
      <c r="AJ93" s="6">
        <f>(AJ92*0.25)</f>
        <v>0.8125</v>
      </c>
      <c r="AK93" s="166">
        <f>AK92+AL92</f>
        <v>10</v>
      </c>
      <c r="AL93" s="167"/>
      <c r="AM93" s="10"/>
      <c r="AN93" s="22" t="s">
        <v>41</v>
      </c>
      <c r="AO93" s="23">
        <v>7.8</v>
      </c>
      <c r="AP93" s="24">
        <v>7.77</v>
      </c>
      <c r="AQ93" s="7"/>
      <c r="AR93" s="33" t="s">
        <v>36</v>
      </c>
      <c r="AS93" s="12">
        <v>0.47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722392000</v>
      </c>
      <c r="AY93" s="111">
        <f t="shared" si="109"/>
        <v>600023600</v>
      </c>
      <c r="AZ93" s="114">
        <f t="shared" si="109"/>
        <v>184136000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02"/>
      <c r="B94" s="66" t="s">
        <v>3</v>
      </c>
      <c r="C94" s="76">
        <f t="shared" ref="C94:J94" si="110">C92-C93</f>
        <v>1086000</v>
      </c>
      <c r="D94" s="76">
        <f t="shared" si="110"/>
        <v>9000</v>
      </c>
      <c r="E94" s="76">
        <f t="shared" si="110"/>
        <v>33020</v>
      </c>
      <c r="F94" s="77">
        <f t="shared" si="110"/>
        <v>39000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940800</v>
      </c>
      <c r="S94" s="58"/>
      <c r="T94" s="197"/>
      <c r="U94" s="200"/>
      <c r="V94" s="58"/>
      <c r="W94" s="45" t="s">
        <v>3</v>
      </c>
      <c r="X94" s="46">
        <f>X92-X93</f>
        <v>14.5</v>
      </c>
      <c r="Y94" s="46">
        <f t="shared" ref="Y94:AE94" si="111">Y92-Y93</f>
        <v>0</v>
      </c>
      <c r="Z94" s="46">
        <f t="shared" si="111"/>
        <v>9.9999999999994316E-2</v>
      </c>
      <c r="AA94" s="46">
        <f t="shared" si="111"/>
        <v>0</v>
      </c>
      <c r="AB94" s="46">
        <f t="shared" si="111"/>
        <v>15</v>
      </c>
      <c r="AC94" s="46">
        <f t="shared" si="111"/>
        <v>0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1.4822396226665078</v>
      </c>
      <c r="AI94" s="86">
        <f>(AI93)/((K92/1000000)*8.34)</f>
        <v>1.0930482133630113</v>
      </c>
      <c r="AJ94" s="86">
        <f>(AJ93)/((K92/1000000)*8.34)</f>
        <v>8.9707239733075414E-2</v>
      </c>
      <c r="AK94" s="168">
        <f>(AK93)/((K92/1000000)*8.34)</f>
        <v>1.104089104407082</v>
      </c>
      <c r="AL94" s="169"/>
      <c r="AM94" s="10"/>
      <c r="AN94" s="1"/>
      <c r="AO94" s="1"/>
      <c r="AP94" s="1"/>
      <c r="AQ94" s="7"/>
      <c r="AR94" s="89" t="s">
        <v>55</v>
      </c>
      <c r="AS94" s="79">
        <v>1.68</v>
      </c>
      <c r="AT94" s="90" t="s">
        <v>54</v>
      </c>
      <c r="AU94" s="35">
        <v>4.7E-2</v>
      </c>
      <c r="AV94" s="1"/>
      <c r="AW94" s="110" t="s">
        <v>3</v>
      </c>
      <c r="AX94" s="115">
        <f>AX92-AX93</f>
        <v>1236000</v>
      </c>
      <c r="AY94" s="115">
        <f>AY92-AY93</f>
        <v>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82">
        <v>24</v>
      </c>
      <c r="B96" s="67" t="s">
        <v>45</v>
      </c>
      <c r="C96" s="72">
        <v>395863000</v>
      </c>
      <c r="D96" s="37">
        <v>3473290</v>
      </c>
      <c r="E96" s="37">
        <v>8894250</v>
      </c>
      <c r="F96" s="39">
        <v>14120700</v>
      </c>
      <c r="G96" s="72">
        <v>539628000</v>
      </c>
      <c r="H96" s="37">
        <v>4822240</v>
      </c>
      <c r="I96" s="37">
        <v>13182500</v>
      </c>
      <c r="J96" s="39">
        <v>20488900</v>
      </c>
      <c r="K96" s="185">
        <f>C98+G98</f>
        <v>707000</v>
      </c>
      <c r="L96" s="186"/>
      <c r="M96" s="191">
        <f>D98+E98+F98+H98+I98+J98</f>
        <v>8000</v>
      </c>
      <c r="N96" s="186"/>
      <c r="O96" s="203">
        <f>M96+K96</f>
        <v>715000</v>
      </c>
      <c r="P96" s="204"/>
      <c r="Q96" s="42" t="s">
        <v>6</v>
      </c>
      <c r="R96" s="39">
        <v>245802000</v>
      </c>
      <c r="S96" s="57"/>
      <c r="T96" s="195">
        <v>0</v>
      </c>
      <c r="U96" s="198">
        <v>0.87</v>
      </c>
      <c r="V96" s="57"/>
      <c r="W96" s="85" t="s">
        <v>6</v>
      </c>
      <c r="X96" s="44">
        <v>5239.2</v>
      </c>
      <c r="Y96" s="44">
        <v>7220.3</v>
      </c>
      <c r="Z96" s="44">
        <v>67.599999999999994</v>
      </c>
      <c r="AA96" s="44">
        <v>92</v>
      </c>
      <c r="AB96" s="44">
        <v>5490.2</v>
      </c>
      <c r="AC96" s="44">
        <v>7555</v>
      </c>
      <c r="AD96" s="44">
        <v>121.2</v>
      </c>
      <c r="AE96" s="82">
        <v>17.399999999999999</v>
      </c>
      <c r="AF96" s="7"/>
      <c r="AG96" s="85" t="s">
        <v>29</v>
      </c>
      <c r="AH96" s="15">
        <v>1</v>
      </c>
      <c r="AI96" s="15">
        <v>4</v>
      </c>
      <c r="AJ96" s="15">
        <v>3</v>
      </c>
      <c r="AK96" s="15">
        <v>7</v>
      </c>
      <c r="AL96" s="16">
        <v>0</v>
      </c>
      <c r="AM96" s="62"/>
      <c r="AN96" s="64" t="s">
        <v>40</v>
      </c>
      <c r="AO96" s="20">
        <v>4.7</v>
      </c>
      <c r="AP96" s="21">
        <v>7.31</v>
      </c>
      <c r="AQ96" s="7"/>
      <c r="AR96" s="31" t="s">
        <v>37</v>
      </c>
      <c r="AS96" s="52">
        <v>7.1999999999999995E-2</v>
      </c>
      <c r="AT96" s="32" t="s">
        <v>38</v>
      </c>
      <c r="AU96" s="53" t="s">
        <v>75</v>
      </c>
      <c r="AV96" s="1"/>
      <c r="AW96" s="117" t="s">
        <v>45</v>
      </c>
      <c r="AX96" s="112">
        <v>724400000</v>
      </c>
      <c r="AY96" s="112">
        <v>600023600</v>
      </c>
      <c r="AZ96" s="113">
        <v>184136000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01"/>
      <c r="B97" s="68" t="s">
        <v>44</v>
      </c>
      <c r="C97" s="73">
        <f t="shared" ref="C97:J97" si="112">C92</f>
        <v>395156000</v>
      </c>
      <c r="D97" s="74">
        <f t="shared" si="112"/>
        <v>3473290</v>
      </c>
      <c r="E97" s="74">
        <f t="shared" si="112"/>
        <v>8894250</v>
      </c>
      <c r="F97" s="75">
        <f t="shared" si="112"/>
        <v>14112700</v>
      </c>
      <c r="G97" s="73">
        <f t="shared" si="112"/>
        <v>539628000</v>
      </c>
      <c r="H97" s="74">
        <f t="shared" si="112"/>
        <v>4822240</v>
      </c>
      <c r="I97" s="74">
        <f t="shared" si="112"/>
        <v>13182500</v>
      </c>
      <c r="J97" s="75">
        <f t="shared" si="112"/>
        <v>20488900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244936700</v>
      </c>
      <c r="S97" s="57"/>
      <c r="T97" s="196"/>
      <c r="U97" s="199"/>
      <c r="V97" s="57"/>
      <c r="W97" s="87" t="s">
        <v>7</v>
      </c>
      <c r="X97" s="5">
        <f t="shared" ref="X97:AE97" si="113">X92</f>
        <v>5229.8999999999996</v>
      </c>
      <c r="Y97" s="5">
        <f t="shared" si="113"/>
        <v>7220.3</v>
      </c>
      <c r="Z97" s="5">
        <f t="shared" si="113"/>
        <v>67.599999999999994</v>
      </c>
      <c r="AA97" s="5">
        <f t="shared" si="113"/>
        <v>92</v>
      </c>
      <c r="AB97" s="5">
        <f t="shared" si="113"/>
        <v>5480.8</v>
      </c>
      <c r="AC97" s="5">
        <f t="shared" si="113"/>
        <v>7555</v>
      </c>
      <c r="AD97" s="5">
        <f t="shared" si="113"/>
        <v>121.2</v>
      </c>
      <c r="AE97" s="81">
        <f t="shared" si="113"/>
        <v>17.399999999999999</v>
      </c>
      <c r="AF97" s="7"/>
      <c r="AG97" s="87" t="s">
        <v>26</v>
      </c>
      <c r="AH97" s="6">
        <f>(AH96*10.74)</f>
        <v>10.74</v>
      </c>
      <c r="AI97" s="6">
        <f>(AI96*2.2)</f>
        <v>8.8000000000000007</v>
      </c>
      <c r="AJ97" s="6">
        <f>(AJ96*0.25)</f>
        <v>0.75</v>
      </c>
      <c r="AK97" s="166">
        <f>AK96+AL96</f>
        <v>7</v>
      </c>
      <c r="AL97" s="167"/>
      <c r="AM97" s="10"/>
      <c r="AN97" s="22" t="s">
        <v>41</v>
      </c>
      <c r="AO97" s="23">
        <v>7.1</v>
      </c>
      <c r="AP97" s="24">
        <v>7.8</v>
      </c>
      <c r="AQ97" s="7"/>
      <c r="AR97" s="33" t="s">
        <v>36</v>
      </c>
      <c r="AS97" s="12">
        <v>0.65700000000000003</v>
      </c>
      <c r="AT97" s="2" t="s">
        <v>39</v>
      </c>
      <c r="AU97" s="36" t="s">
        <v>75</v>
      </c>
      <c r="AV97" s="1"/>
      <c r="AW97" s="118" t="s">
        <v>71</v>
      </c>
      <c r="AX97" s="111">
        <f t="shared" ref="AX97:AY97" si="114">AX92</f>
        <v>723628000</v>
      </c>
      <c r="AY97" s="111">
        <f t="shared" si="114"/>
        <v>600023600</v>
      </c>
      <c r="AZ97" s="114">
        <f>AZ92</f>
        <v>184136000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02"/>
      <c r="B98" s="66" t="s">
        <v>3</v>
      </c>
      <c r="C98" s="76">
        <f t="shared" ref="C98:J98" si="115">C96-C97</f>
        <v>707000</v>
      </c>
      <c r="D98" s="76">
        <f t="shared" si="115"/>
        <v>0</v>
      </c>
      <c r="E98" s="76">
        <f t="shared" si="115"/>
        <v>0</v>
      </c>
      <c r="F98" s="77">
        <f t="shared" si="115"/>
        <v>8000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865300</v>
      </c>
      <c r="S98" s="58"/>
      <c r="T98" s="197"/>
      <c r="U98" s="200"/>
      <c r="V98" s="58"/>
      <c r="W98" s="45" t="s">
        <v>3</v>
      </c>
      <c r="X98" s="46">
        <f>X96-X97</f>
        <v>9.3000000000001819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</v>
      </c>
      <c r="AB98" s="46">
        <f t="shared" si="116"/>
        <v>9.3999999999996362</v>
      </c>
      <c r="AC98" s="46">
        <f t="shared" si="116"/>
        <v>0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1.8214565546996633</v>
      </c>
      <c r="AI98" s="86">
        <f>(AI97)/((K96/1000000)*8.34)</f>
        <v>1.4924411248935789</v>
      </c>
      <c r="AJ98" s="86">
        <f>(AJ97)/((K96/1000000)*8.34)</f>
        <v>0.12719668678070276</v>
      </c>
      <c r="AK98" s="168">
        <f>(AK97)/((K96/1000000)*8.34)</f>
        <v>1.1871690766198923</v>
      </c>
      <c r="AL98" s="169"/>
      <c r="AM98" s="10"/>
      <c r="AN98" s="1"/>
      <c r="AO98" s="1"/>
      <c r="AP98" s="1"/>
      <c r="AQ98" s="7"/>
      <c r="AR98" s="89" t="s">
        <v>55</v>
      </c>
      <c r="AS98" s="79">
        <v>1.54</v>
      </c>
      <c r="AT98" s="90" t="s">
        <v>54</v>
      </c>
      <c r="AU98" s="35">
        <v>3.1E-2</v>
      </c>
      <c r="AV98" s="1"/>
      <c r="AW98" s="110" t="s">
        <v>3</v>
      </c>
      <c r="AX98" s="115">
        <f>AX96-AX97</f>
        <v>772000</v>
      </c>
      <c r="AY98" s="115">
        <f>AY96-AY97</f>
        <v>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82">
        <v>25</v>
      </c>
      <c r="B100" s="67" t="s">
        <v>45</v>
      </c>
      <c r="C100" s="72">
        <v>396910000</v>
      </c>
      <c r="D100" s="37">
        <v>3482290</v>
      </c>
      <c r="E100" s="37">
        <v>8927260</v>
      </c>
      <c r="F100" s="39">
        <v>14165700</v>
      </c>
      <c r="G100" s="72">
        <v>539628000</v>
      </c>
      <c r="H100" s="37">
        <v>4822240</v>
      </c>
      <c r="I100" s="37">
        <v>13182500</v>
      </c>
      <c r="J100" s="39">
        <v>20488900</v>
      </c>
      <c r="K100" s="185">
        <f>C102+G102</f>
        <v>1047000</v>
      </c>
      <c r="L100" s="186"/>
      <c r="M100" s="191">
        <f>D102+E102+F102+H102+I102+J102</f>
        <v>87010</v>
      </c>
      <c r="N100" s="186"/>
      <c r="O100" s="203">
        <f>M100+K100</f>
        <v>1134010</v>
      </c>
      <c r="P100" s="204"/>
      <c r="Q100" s="42" t="s">
        <v>6</v>
      </c>
      <c r="R100" s="39">
        <v>246763300</v>
      </c>
      <c r="S100" s="57"/>
      <c r="T100" s="195">
        <v>0.19</v>
      </c>
      <c r="U100" s="198">
        <v>0.87</v>
      </c>
      <c r="V100" s="57"/>
      <c r="W100" s="85" t="s">
        <v>6</v>
      </c>
      <c r="X100" s="44">
        <v>5253</v>
      </c>
      <c r="Y100" s="44">
        <v>7220.3</v>
      </c>
      <c r="Z100" s="44">
        <v>67.7</v>
      </c>
      <c r="AA100" s="44">
        <v>92</v>
      </c>
      <c r="AB100" s="44">
        <v>5504.8</v>
      </c>
      <c r="AC100" s="44">
        <v>7555</v>
      </c>
      <c r="AD100" s="44">
        <v>121.3</v>
      </c>
      <c r="AE100" s="82">
        <v>17.5</v>
      </c>
      <c r="AF100" s="7"/>
      <c r="AG100" s="85" t="s">
        <v>29</v>
      </c>
      <c r="AH100" s="15">
        <v>1.3125</v>
      </c>
      <c r="AI100" s="15">
        <v>5</v>
      </c>
      <c r="AJ100" s="15">
        <v>3.75</v>
      </c>
      <c r="AK100" s="15">
        <v>10</v>
      </c>
      <c r="AL100" s="16">
        <v>0</v>
      </c>
      <c r="AM100" s="62"/>
      <c r="AN100" s="64" t="s">
        <v>40</v>
      </c>
      <c r="AO100" s="20">
        <v>4.5999999999999996</v>
      </c>
      <c r="AP100" s="21">
        <v>7.26</v>
      </c>
      <c r="AQ100" s="7"/>
      <c r="AR100" s="31" t="s">
        <v>37</v>
      </c>
      <c r="AS100" s="52">
        <v>6.8000000000000005E-2</v>
      </c>
      <c r="AT100" s="32" t="s">
        <v>38</v>
      </c>
      <c r="AU100" s="53" t="s">
        <v>75</v>
      </c>
      <c r="AV100" s="1"/>
      <c r="AW100" s="117" t="s">
        <v>45</v>
      </c>
      <c r="AX100" s="112">
        <v>725595000</v>
      </c>
      <c r="AY100" s="112">
        <v>600023600</v>
      </c>
      <c r="AZ100" s="113">
        <v>184172000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01"/>
      <c r="B101" s="68" t="s">
        <v>44</v>
      </c>
      <c r="C101" s="73">
        <f t="shared" ref="C101:J101" si="117">C96</f>
        <v>395863000</v>
      </c>
      <c r="D101" s="74">
        <f t="shared" si="117"/>
        <v>3473290</v>
      </c>
      <c r="E101" s="74">
        <f t="shared" si="117"/>
        <v>8894250</v>
      </c>
      <c r="F101" s="75">
        <f t="shared" si="117"/>
        <v>14120700</v>
      </c>
      <c r="G101" s="73">
        <f t="shared" si="117"/>
        <v>539628000</v>
      </c>
      <c r="H101" s="74">
        <f t="shared" si="117"/>
        <v>4822240</v>
      </c>
      <c r="I101" s="74">
        <f t="shared" si="117"/>
        <v>13182500</v>
      </c>
      <c r="J101" s="75">
        <f t="shared" si="117"/>
        <v>20488900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245802000</v>
      </c>
      <c r="S101" s="57"/>
      <c r="T101" s="196"/>
      <c r="U101" s="199"/>
      <c r="V101" s="57"/>
      <c r="W101" s="87" t="s">
        <v>7</v>
      </c>
      <c r="X101" s="5">
        <f t="shared" ref="X101:AE101" si="118">X96</f>
        <v>5239.2</v>
      </c>
      <c r="Y101" s="5">
        <f t="shared" si="118"/>
        <v>7220.3</v>
      </c>
      <c r="Z101" s="5">
        <f t="shared" si="118"/>
        <v>67.599999999999994</v>
      </c>
      <c r="AA101" s="5">
        <f t="shared" si="118"/>
        <v>92</v>
      </c>
      <c r="AB101" s="5">
        <f t="shared" si="118"/>
        <v>5490.2</v>
      </c>
      <c r="AC101" s="5">
        <f t="shared" si="118"/>
        <v>7555</v>
      </c>
      <c r="AD101" s="5">
        <f t="shared" si="118"/>
        <v>121.2</v>
      </c>
      <c r="AE101" s="81">
        <f t="shared" si="118"/>
        <v>17.399999999999999</v>
      </c>
      <c r="AF101" s="7"/>
      <c r="AG101" s="87" t="s">
        <v>26</v>
      </c>
      <c r="AH101" s="6">
        <f>(AH100*10.74)</f>
        <v>14.09625</v>
      </c>
      <c r="AI101" s="6">
        <f>(AI100*2.2)</f>
        <v>11</v>
      </c>
      <c r="AJ101" s="6">
        <f>(AJ100*0.25)</f>
        <v>0.9375</v>
      </c>
      <c r="AK101" s="166">
        <f>AK100+AL100</f>
        <v>10</v>
      </c>
      <c r="AL101" s="167"/>
      <c r="AM101" s="10"/>
      <c r="AN101" s="22" t="s">
        <v>41</v>
      </c>
      <c r="AO101" s="23">
        <v>6.6</v>
      </c>
      <c r="AP101" s="24">
        <v>7.77</v>
      </c>
      <c r="AQ101" s="7"/>
      <c r="AR101" s="33" t="s">
        <v>36</v>
      </c>
      <c r="AS101" s="12">
        <v>0.52500000000000002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724400000</v>
      </c>
      <c r="AY101" s="111">
        <f t="shared" si="119"/>
        <v>600023600</v>
      </c>
      <c r="AZ101" s="114">
        <f t="shared" si="119"/>
        <v>184136000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02"/>
      <c r="B102" s="66" t="s">
        <v>3</v>
      </c>
      <c r="C102" s="76">
        <f t="shared" ref="C102:J102" si="120">C100-C101</f>
        <v>1047000</v>
      </c>
      <c r="D102" s="76">
        <f t="shared" si="120"/>
        <v>9000</v>
      </c>
      <c r="E102" s="76">
        <f t="shared" si="120"/>
        <v>33010</v>
      </c>
      <c r="F102" s="77">
        <f t="shared" si="120"/>
        <v>45000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961300</v>
      </c>
      <c r="S102" s="58"/>
      <c r="T102" s="197"/>
      <c r="U102" s="200"/>
      <c r="V102" s="58"/>
      <c r="W102" s="45" t="s">
        <v>3</v>
      </c>
      <c r="X102" s="46">
        <f>X100-X101</f>
        <v>13.800000000000182</v>
      </c>
      <c r="Y102" s="46">
        <f t="shared" ref="Y102:AE102" si="121">Y100-Y101</f>
        <v>0</v>
      </c>
      <c r="Z102" s="46">
        <f t="shared" si="121"/>
        <v>0.10000000000000853</v>
      </c>
      <c r="AA102" s="46">
        <f t="shared" si="121"/>
        <v>0</v>
      </c>
      <c r="AB102" s="46">
        <f t="shared" si="121"/>
        <v>14.600000000000364</v>
      </c>
      <c r="AC102" s="46">
        <f t="shared" si="121"/>
        <v>0</v>
      </c>
      <c r="AD102" s="46">
        <f t="shared" si="121"/>
        <v>9.9999999999994316E-2</v>
      </c>
      <c r="AE102" s="83">
        <f t="shared" si="121"/>
        <v>0.10000000000000142</v>
      </c>
      <c r="AF102" s="7"/>
      <c r="AG102" s="88" t="s">
        <v>28</v>
      </c>
      <c r="AH102" s="86">
        <f>(AH101)/((K100/1000000)*8.34)</f>
        <v>1.6143245861763311</v>
      </c>
      <c r="AI102" s="86">
        <f>(AI101)/((K100/1000000)*8.34)</f>
        <v>1.259737195916619</v>
      </c>
      <c r="AJ102" s="86">
        <f>(AJ101)/((K100/1000000)*8.34)</f>
        <v>0.1073639655610755</v>
      </c>
      <c r="AK102" s="168">
        <f>(AK101)/((K100/1000000)*8.34)</f>
        <v>1.145215632651472</v>
      </c>
      <c r="AL102" s="169"/>
      <c r="AM102" s="10"/>
      <c r="AN102" s="1"/>
      <c r="AO102" s="1"/>
      <c r="AP102" s="1"/>
      <c r="AQ102" s="7"/>
      <c r="AR102" s="89" t="s">
        <v>55</v>
      </c>
      <c r="AS102" s="79">
        <v>1.52</v>
      </c>
      <c r="AT102" s="90" t="s">
        <v>54</v>
      </c>
      <c r="AU102" s="35">
        <v>0.03</v>
      </c>
      <c r="AV102" s="1"/>
      <c r="AW102" s="110" t="s">
        <v>3</v>
      </c>
      <c r="AX102" s="115">
        <f>AX100-AX101</f>
        <v>1195000</v>
      </c>
      <c r="AY102" s="115">
        <f>AY100-AY101</f>
        <v>0</v>
      </c>
      <c r="AZ102" s="116">
        <f>AZ100-AZ101</f>
        <v>36000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82">
        <v>26</v>
      </c>
      <c r="B104" s="67" t="s">
        <v>45</v>
      </c>
      <c r="C104" s="72">
        <v>397879000</v>
      </c>
      <c r="D104" s="37">
        <v>3491290</v>
      </c>
      <c r="E104" s="37">
        <v>8959270</v>
      </c>
      <c r="F104" s="39">
        <v>14210700</v>
      </c>
      <c r="G104" s="72">
        <v>539628000</v>
      </c>
      <c r="H104" s="37">
        <v>4822240</v>
      </c>
      <c r="I104" s="37">
        <v>13182500</v>
      </c>
      <c r="J104" s="39">
        <v>20488900</v>
      </c>
      <c r="K104" s="185">
        <f>C106+G106</f>
        <v>969000</v>
      </c>
      <c r="L104" s="186"/>
      <c r="M104" s="191">
        <f>D106+E106+F106+H106+I106+J106</f>
        <v>86010</v>
      </c>
      <c r="N104" s="186"/>
      <c r="O104" s="203">
        <f>M104+K104</f>
        <v>1055010</v>
      </c>
      <c r="P104" s="204"/>
      <c r="Q104" s="42" t="s">
        <v>6</v>
      </c>
      <c r="R104" s="39">
        <v>247574000</v>
      </c>
      <c r="S104" s="57"/>
      <c r="T104" s="195">
        <v>0.17</v>
      </c>
      <c r="U104" s="198">
        <v>0.86</v>
      </c>
      <c r="V104" s="57"/>
      <c r="W104" s="85" t="s">
        <v>6</v>
      </c>
      <c r="X104" s="44">
        <v>5265.5</v>
      </c>
      <c r="Y104" s="44">
        <v>7220.3</v>
      </c>
      <c r="Z104" s="44">
        <v>67.8</v>
      </c>
      <c r="AA104" s="44">
        <v>92</v>
      </c>
      <c r="AB104" s="44">
        <v>5518</v>
      </c>
      <c r="AC104" s="44">
        <v>7555</v>
      </c>
      <c r="AD104" s="44">
        <v>121.5</v>
      </c>
      <c r="AE104" s="82">
        <v>17.600000000000001</v>
      </c>
      <c r="AF104" s="7"/>
      <c r="AG104" s="85" t="s">
        <v>29</v>
      </c>
      <c r="AH104" s="15">
        <v>1.5</v>
      </c>
      <c r="AI104" s="15">
        <v>4.25</v>
      </c>
      <c r="AJ104" s="15">
        <v>4</v>
      </c>
      <c r="AK104" s="15">
        <v>9</v>
      </c>
      <c r="AL104" s="16">
        <v>0</v>
      </c>
      <c r="AM104" s="62"/>
      <c r="AN104" s="64" t="s">
        <v>40</v>
      </c>
      <c r="AO104" s="20">
        <v>7</v>
      </c>
      <c r="AP104" s="21">
        <v>7.47</v>
      </c>
      <c r="AQ104" s="7"/>
      <c r="AR104" s="31" t="s">
        <v>37</v>
      </c>
      <c r="AS104" s="52">
        <v>7.0999999999999994E-2</v>
      </c>
      <c r="AT104" s="32" t="s">
        <v>38</v>
      </c>
      <c r="AU104" s="53" t="s">
        <v>75</v>
      </c>
      <c r="AV104" s="1"/>
      <c r="AW104" s="117" t="s">
        <v>45</v>
      </c>
      <c r="AX104" s="112">
        <v>726675000</v>
      </c>
      <c r="AY104" s="112">
        <v>600023600</v>
      </c>
      <c r="AZ104" s="113">
        <v>184208000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01"/>
      <c r="B105" s="68" t="s">
        <v>44</v>
      </c>
      <c r="C105" s="73">
        <f t="shared" ref="C105:J105" si="122">C100</f>
        <v>396910000</v>
      </c>
      <c r="D105" s="74">
        <f t="shared" si="122"/>
        <v>3482290</v>
      </c>
      <c r="E105" s="74">
        <f t="shared" si="122"/>
        <v>8927260</v>
      </c>
      <c r="F105" s="75">
        <f t="shared" si="122"/>
        <v>14165700</v>
      </c>
      <c r="G105" s="73">
        <f t="shared" si="122"/>
        <v>539628000</v>
      </c>
      <c r="H105" s="74">
        <f t="shared" si="122"/>
        <v>4822240</v>
      </c>
      <c r="I105" s="74">
        <f t="shared" si="122"/>
        <v>13182500</v>
      </c>
      <c r="J105" s="75">
        <f t="shared" si="122"/>
        <v>20488900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246763300</v>
      </c>
      <c r="S105" s="57"/>
      <c r="T105" s="196"/>
      <c r="U105" s="199"/>
      <c r="V105" s="57"/>
      <c r="W105" s="87" t="s">
        <v>7</v>
      </c>
      <c r="X105" s="5">
        <f t="shared" ref="X105:AE105" si="123">X100</f>
        <v>5253</v>
      </c>
      <c r="Y105" s="5">
        <f t="shared" si="123"/>
        <v>7220.3</v>
      </c>
      <c r="Z105" s="5">
        <f t="shared" si="123"/>
        <v>67.7</v>
      </c>
      <c r="AA105" s="5">
        <f t="shared" si="123"/>
        <v>92</v>
      </c>
      <c r="AB105" s="5">
        <f t="shared" si="123"/>
        <v>5504.8</v>
      </c>
      <c r="AC105" s="5">
        <f t="shared" si="123"/>
        <v>7555</v>
      </c>
      <c r="AD105" s="5">
        <f t="shared" si="123"/>
        <v>121.3</v>
      </c>
      <c r="AE105" s="81">
        <f t="shared" si="123"/>
        <v>17.5</v>
      </c>
      <c r="AF105" s="7"/>
      <c r="AG105" s="87" t="s">
        <v>26</v>
      </c>
      <c r="AH105" s="6">
        <f>(AH104*10.74)</f>
        <v>16.11</v>
      </c>
      <c r="AI105" s="6">
        <f>(AI104*2.2)</f>
        <v>9.3500000000000014</v>
      </c>
      <c r="AJ105" s="6">
        <f>(AJ104*0.25)</f>
        <v>1</v>
      </c>
      <c r="AK105" s="166">
        <f>AK104+AL104</f>
        <v>9</v>
      </c>
      <c r="AL105" s="167"/>
      <c r="AM105" s="10"/>
      <c r="AN105" s="22" t="s">
        <v>41</v>
      </c>
      <c r="AO105" s="23">
        <v>6.6</v>
      </c>
      <c r="AP105" s="24">
        <v>7.81</v>
      </c>
      <c r="AQ105" s="7"/>
      <c r="AR105" s="33" t="s">
        <v>36</v>
      </c>
      <c r="AS105" s="12">
        <v>0.67900000000000005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725595000</v>
      </c>
      <c r="AY105" s="111">
        <f t="shared" si="124"/>
        <v>600023600</v>
      </c>
      <c r="AZ105" s="114">
        <f t="shared" si="124"/>
        <v>184172000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02"/>
      <c r="B106" s="66" t="s">
        <v>3</v>
      </c>
      <c r="C106" s="76">
        <f t="shared" ref="C106:J106" si="125">C104-C105</f>
        <v>969000</v>
      </c>
      <c r="D106" s="76">
        <f t="shared" si="125"/>
        <v>9000</v>
      </c>
      <c r="E106" s="76">
        <f t="shared" si="125"/>
        <v>32010</v>
      </c>
      <c r="F106" s="77">
        <f t="shared" si="125"/>
        <v>45000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810700</v>
      </c>
      <c r="S106" s="58"/>
      <c r="T106" s="197"/>
      <c r="U106" s="200"/>
      <c r="V106" s="58"/>
      <c r="W106" s="45" t="s">
        <v>3</v>
      </c>
      <c r="X106" s="46">
        <f>X104-X105</f>
        <v>12.5</v>
      </c>
      <c r="Y106" s="46">
        <f t="shared" ref="Y106:AE106" si="126">Y104-Y105</f>
        <v>0</v>
      </c>
      <c r="Z106" s="46">
        <f t="shared" si="126"/>
        <v>9.9999999999994316E-2</v>
      </c>
      <c r="AA106" s="46">
        <f t="shared" si="126"/>
        <v>0</v>
      </c>
      <c r="AB106" s="46">
        <f t="shared" si="126"/>
        <v>13.199999999999818</v>
      </c>
      <c r="AC106" s="46">
        <f t="shared" si="126"/>
        <v>0</v>
      </c>
      <c r="AD106" s="46">
        <f t="shared" si="126"/>
        <v>0.20000000000000284</v>
      </c>
      <c r="AE106" s="83">
        <f t="shared" si="126"/>
        <v>0.10000000000000142</v>
      </c>
      <c r="AF106" s="7"/>
      <c r="AG106" s="88" t="s">
        <v>28</v>
      </c>
      <c r="AH106" s="86">
        <f>(AH105)/((K104/1000000)*8.34)</f>
        <v>1.9934516782858542</v>
      </c>
      <c r="AI106" s="86">
        <f>(AI105)/((K104/1000000)*8.34)</f>
        <v>1.1569691615128952</v>
      </c>
      <c r="AJ106" s="86">
        <f>(AJ105)/((K104/1000000)*8.34)</f>
        <v>0.12374001727410641</v>
      </c>
      <c r="AK106" s="168">
        <f>(AK105)/((K104/1000000)*8.34)</f>
        <v>1.1136601554669576</v>
      </c>
      <c r="AL106" s="169"/>
      <c r="AM106" s="10"/>
      <c r="AN106" s="1"/>
      <c r="AO106" s="1"/>
      <c r="AP106" s="1"/>
      <c r="AQ106" s="7"/>
      <c r="AR106" s="89" t="s">
        <v>55</v>
      </c>
      <c r="AS106" s="79">
        <v>1.57</v>
      </c>
      <c r="AT106" s="90" t="s">
        <v>54</v>
      </c>
      <c r="AU106" s="35">
        <v>3.2000000000000001E-2</v>
      </c>
      <c r="AV106" s="1"/>
      <c r="AW106" s="110" t="s">
        <v>3</v>
      </c>
      <c r="AX106" s="115">
        <f>AX104-AX105</f>
        <v>1080000</v>
      </c>
      <c r="AY106" s="115">
        <f>AY104-AY105</f>
        <v>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82">
        <v>27</v>
      </c>
      <c r="B108" s="67" t="s">
        <v>45</v>
      </c>
      <c r="C108" s="72">
        <v>398498000</v>
      </c>
      <c r="D108" s="37">
        <v>3491290</v>
      </c>
      <c r="E108" s="37">
        <v>8959270</v>
      </c>
      <c r="F108" s="39">
        <v>14226700</v>
      </c>
      <c r="G108" s="72">
        <v>539628000</v>
      </c>
      <c r="H108" s="37">
        <v>4822240</v>
      </c>
      <c r="I108" s="37">
        <v>13182500</v>
      </c>
      <c r="J108" s="39">
        <v>20488900</v>
      </c>
      <c r="K108" s="185">
        <f>C110+G110</f>
        <v>619000</v>
      </c>
      <c r="L108" s="186"/>
      <c r="M108" s="191">
        <f>D110+E110+F110+H110+I110+J110</f>
        <v>16000</v>
      </c>
      <c r="N108" s="186"/>
      <c r="O108" s="203">
        <f>M108+K108</f>
        <v>635000</v>
      </c>
      <c r="P108" s="204"/>
      <c r="Q108" s="42" t="s">
        <v>6</v>
      </c>
      <c r="R108" s="39">
        <v>248481900</v>
      </c>
      <c r="S108" s="57"/>
      <c r="T108" s="195">
        <v>0.09</v>
      </c>
      <c r="U108" s="198">
        <v>0.92</v>
      </c>
      <c r="V108" s="57"/>
      <c r="W108" s="85" t="s">
        <v>6</v>
      </c>
      <c r="X108" s="44">
        <v>5274</v>
      </c>
      <c r="Y108" s="44">
        <v>7220.3</v>
      </c>
      <c r="Z108" s="44">
        <v>67.8</v>
      </c>
      <c r="AA108" s="44">
        <v>92</v>
      </c>
      <c r="AB108" s="44">
        <v>5526.8</v>
      </c>
      <c r="AC108" s="44">
        <v>7555</v>
      </c>
      <c r="AD108" s="44">
        <v>121.5</v>
      </c>
      <c r="AE108" s="82">
        <v>17.600000000000001</v>
      </c>
      <c r="AF108" s="7"/>
      <c r="AG108" s="85" t="s">
        <v>29</v>
      </c>
      <c r="AH108" s="15">
        <v>1</v>
      </c>
      <c r="AI108" s="15">
        <v>3.0625</v>
      </c>
      <c r="AJ108" s="15">
        <v>2.375</v>
      </c>
      <c r="AK108" s="15">
        <v>6</v>
      </c>
      <c r="AL108" s="16">
        <v>0</v>
      </c>
      <c r="AM108" s="62"/>
      <c r="AN108" s="64" t="s">
        <v>40</v>
      </c>
      <c r="AO108" s="20">
        <v>7.7</v>
      </c>
      <c r="AP108" s="21">
        <v>7.38</v>
      </c>
      <c r="AQ108" s="7"/>
      <c r="AR108" s="31" t="s">
        <v>37</v>
      </c>
      <c r="AS108" s="52">
        <v>7.1999999999999995E-2</v>
      </c>
      <c r="AT108" s="32" t="s">
        <v>38</v>
      </c>
      <c r="AU108" s="53" t="s">
        <v>75</v>
      </c>
      <c r="AV108" s="1"/>
      <c r="AW108" s="117" t="s">
        <v>45</v>
      </c>
      <c r="AX108" s="112">
        <v>727392000</v>
      </c>
      <c r="AY108" s="112">
        <v>600023600</v>
      </c>
      <c r="AZ108" s="113">
        <v>184208000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01"/>
      <c r="B109" s="68" t="s">
        <v>44</v>
      </c>
      <c r="C109" s="73">
        <f t="shared" ref="C109:J109" si="127">C104</f>
        <v>397879000</v>
      </c>
      <c r="D109" s="74">
        <f t="shared" si="127"/>
        <v>3491290</v>
      </c>
      <c r="E109" s="74">
        <f t="shared" si="127"/>
        <v>8959270</v>
      </c>
      <c r="F109" s="75">
        <f t="shared" si="127"/>
        <v>14210700</v>
      </c>
      <c r="G109" s="73">
        <f t="shared" si="127"/>
        <v>539628000</v>
      </c>
      <c r="H109" s="74">
        <f t="shared" si="127"/>
        <v>4822240</v>
      </c>
      <c r="I109" s="74">
        <f t="shared" si="127"/>
        <v>13182500</v>
      </c>
      <c r="J109" s="75">
        <f t="shared" si="127"/>
        <v>20488900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247574000</v>
      </c>
      <c r="S109" s="57"/>
      <c r="T109" s="196"/>
      <c r="U109" s="199"/>
      <c r="V109" s="57"/>
      <c r="W109" s="87" t="s">
        <v>7</v>
      </c>
      <c r="X109" s="5">
        <f t="shared" ref="X109:AE109" si="128">X104</f>
        <v>5265.5</v>
      </c>
      <c r="Y109" s="5">
        <f t="shared" si="128"/>
        <v>7220.3</v>
      </c>
      <c r="Z109" s="5">
        <f t="shared" si="128"/>
        <v>67.8</v>
      </c>
      <c r="AA109" s="5">
        <f t="shared" si="128"/>
        <v>92</v>
      </c>
      <c r="AB109" s="5">
        <f t="shared" si="128"/>
        <v>5518</v>
      </c>
      <c r="AC109" s="5">
        <f t="shared" si="128"/>
        <v>7555</v>
      </c>
      <c r="AD109" s="5">
        <f t="shared" si="128"/>
        <v>121.5</v>
      </c>
      <c r="AE109" s="81">
        <f t="shared" si="128"/>
        <v>17.600000000000001</v>
      </c>
      <c r="AF109" s="7"/>
      <c r="AG109" s="87" t="s">
        <v>26</v>
      </c>
      <c r="AH109" s="6">
        <f>(AH108*10.74)</f>
        <v>10.74</v>
      </c>
      <c r="AI109" s="6">
        <f>(AI108*2.2)</f>
        <v>6.7375000000000007</v>
      </c>
      <c r="AJ109" s="6">
        <f>(AJ108*0.25)</f>
        <v>0.59375</v>
      </c>
      <c r="AK109" s="166">
        <f>AK108+AL108</f>
        <v>6</v>
      </c>
      <c r="AL109" s="167"/>
      <c r="AM109" s="10"/>
      <c r="AN109" s="22" t="s">
        <v>41</v>
      </c>
      <c r="AO109" s="23">
        <v>6.3</v>
      </c>
      <c r="AP109" s="24">
        <v>7.79</v>
      </c>
      <c r="AQ109" s="7"/>
      <c r="AR109" s="33" t="s">
        <v>36</v>
      </c>
      <c r="AS109" s="12">
        <v>0.88300000000000001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726675000</v>
      </c>
      <c r="AY109" s="111">
        <f t="shared" si="129"/>
        <v>600023600</v>
      </c>
      <c r="AZ109" s="114">
        <f t="shared" si="129"/>
        <v>184208000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02"/>
      <c r="B110" s="66" t="s">
        <v>3</v>
      </c>
      <c r="C110" s="76">
        <f t="shared" ref="C110:J110" si="130">C108-C109</f>
        <v>619000</v>
      </c>
      <c r="D110" s="76">
        <f t="shared" si="130"/>
        <v>0</v>
      </c>
      <c r="E110" s="76">
        <f t="shared" si="130"/>
        <v>0</v>
      </c>
      <c r="F110" s="77">
        <f t="shared" si="130"/>
        <v>16000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907900</v>
      </c>
      <c r="S110" s="58"/>
      <c r="T110" s="197"/>
      <c r="U110" s="200"/>
      <c r="V110" s="58"/>
      <c r="W110" s="45" t="s">
        <v>3</v>
      </c>
      <c r="X110" s="46">
        <f>X108-X109</f>
        <v>8.5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0</v>
      </c>
      <c r="AB110" s="46">
        <f t="shared" si="131"/>
        <v>8.8000000000001819</v>
      </c>
      <c r="AC110" s="46">
        <f t="shared" si="131"/>
        <v>0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>
        <f>(AH109)/((K108/1000000)*8.34)</f>
        <v>2.0804035285503422</v>
      </c>
      <c r="AI110" s="86">
        <f>(AI109)/((K108/1000000)*8.34)</f>
        <v>1.3050948578778334</v>
      </c>
      <c r="AJ110" s="86">
        <f>(AJ109)/((K108/1000000)*8.34)</f>
        <v>0.1150129976794009</v>
      </c>
      <c r="AK110" s="168">
        <f>(AK109)/((K108/1000000)*8.34)</f>
        <v>1.1622366081286828</v>
      </c>
      <c r="AL110" s="169"/>
      <c r="AM110" s="10"/>
      <c r="AN110" s="1"/>
      <c r="AO110" s="1"/>
      <c r="AP110" s="1"/>
      <c r="AQ110" s="7"/>
      <c r="AR110" s="89" t="s">
        <v>55</v>
      </c>
      <c r="AS110" s="79">
        <v>1.69</v>
      </c>
      <c r="AT110" s="90" t="s">
        <v>54</v>
      </c>
      <c r="AU110" s="35">
        <v>3.2000000000000001E-2</v>
      </c>
      <c r="AV110" s="1"/>
      <c r="AW110" s="110" t="s">
        <v>3</v>
      </c>
      <c r="AX110" s="115">
        <f>AX108-AX109</f>
        <v>717000</v>
      </c>
      <c r="AY110" s="115">
        <f>AY108-AY109</f>
        <v>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82">
        <v>28</v>
      </c>
      <c r="B112" s="67" t="s">
        <v>45</v>
      </c>
      <c r="C112" s="72">
        <v>399343000</v>
      </c>
      <c r="D112" s="37">
        <v>3500290</v>
      </c>
      <c r="E112" s="37">
        <v>8992290</v>
      </c>
      <c r="F112" s="39">
        <v>14272800</v>
      </c>
      <c r="G112" s="72">
        <v>539628000</v>
      </c>
      <c r="H112" s="37">
        <v>4822240</v>
      </c>
      <c r="I112" s="37">
        <v>13182500</v>
      </c>
      <c r="J112" s="39">
        <v>20488900</v>
      </c>
      <c r="K112" s="185">
        <f>C114+G114</f>
        <v>845000</v>
      </c>
      <c r="L112" s="186"/>
      <c r="M112" s="191">
        <f>D114+E114+F114+H114+I114+J114</f>
        <v>88120</v>
      </c>
      <c r="N112" s="186"/>
      <c r="O112" s="203">
        <f>M112+K112</f>
        <v>933120</v>
      </c>
      <c r="P112" s="204"/>
      <c r="Q112" s="42" t="s">
        <v>6</v>
      </c>
      <c r="R112" s="39">
        <v>249314900</v>
      </c>
      <c r="S112" s="57"/>
      <c r="T112" s="195">
        <v>0.16</v>
      </c>
      <c r="U112" s="198">
        <v>0.85</v>
      </c>
      <c r="V112" s="57"/>
      <c r="W112" s="85" t="s">
        <v>6</v>
      </c>
      <c r="X112" s="44">
        <v>5285.2</v>
      </c>
      <c r="Y112" s="44">
        <v>7220.3</v>
      </c>
      <c r="Z112" s="44">
        <v>67.900000000000006</v>
      </c>
      <c r="AA112" s="44">
        <v>92</v>
      </c>
      <c r="AB112" s="44">
        <v>5538.8</v>
      </c>
      <c r="AC112" s="44">
        <v>7555</v>
      </c>
      <c r="AD112" s="44">
        <v>121.7</v>
      </c>
      <c r="AE112" s="82">
        <v>17.600000000000001</v>
      </c>
      <c r="AF112" s="7"/>
      <c r="AG112" s="85" t="s">
        <v>29</v>
      </c>
      <c r="AH112" s="15">
        <v>1.25</v>
      </c>
      <c r="AI112" s="15">
        <v>3.75</v>
      </c>
      <c r="AJ112" s="15">
        <v>3.25</v>
      </c>
      <c r="AK112" s="15">
        <v>8</v>
      </c>
      <c r="AL112" s="16">
        <v>0</v>
      </c>
      <c r="AM112" s="62"/>
      <c r="AN112" s="64" t="s">
        <v>40</v>
      </c>
      <c r="AO112" s="20">
        <v>7.5</v>
      </c>
      <c r="AP112" s="21">
        <v>7.41</v>
      </c>
      <c r="AQ112" s="7"/>
      <c r="AR112" s="31" t="s">
        <v>37</v>
      </c>
      <c r="AS112" s="52">
        <v>7.1999999999999995E-2</v>
      </c>
      <c r="AT112" s="32" t="s">
        <v>38</v>
      </c>
      <c r="AU112" s="53" t="s">
        <v>75</v>
      </c>
      <c r="AV112" s="1"/>
      <c r="AW112" s="117" t="s">
        <v>45</v>
      </c>
      <c r="AX112" s="112">
        <v>728367000</v>
      </c>
      <c r="AY112" s="112">
        <v>600023600</v>
      </c>
      <c r="AZ112" s="113">
        <v>184244000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01"/>
      <c r="B113" s="68" t="s">
        <v>44</v>
      </c>
      <c r="C113" s="73">
        <f t="shared" ref="C113:J113" si="132">C108</f>
        <v>398498000</v>
      </c>
      <c r="D113" s="74">
        <f t="shared" si="132"/>
        <v>3491290</v>
      </c>
      <c r="E113" s="74">
        <f t="shared" si="132"/>
        <v>8959270</v>
      </c>
      <c r="F113" s="75">
        <f t="shared" si="132"/>
        <v>14226700</v>
      </c>
      <c r="G113" s="73">
        <f t="shared" si="132"/>
        <v>539628000</v>
      </c>
      <c r="H113" s="74">
        <f t="shared" si="132"/>
        <v>4822240</v>
      </c>
      <c r="I113" s="74">
        <f t="shared" si="132"/>
        <v>13182500</v>
      </c>
      <c r="J113" s="75">
        <f t="shared" si="132"/>
        <v>20488900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248481900</v>
      </c>
      <c r="S113" s="57"/>
      <c r="T113" s="196"/>
      <c r="U113" s="199"/>
      <c r="V113" s="57"/>
      <c r="W113" s="87" t="s">
        <v>7</v>
      </c>
      <c r="X113" s="5">
        <f t="shared" ref="X113:AE113" si="133">X108</f>
        <v>5274</v>
      </c>
      <c r="Y113" s="5">
        <f t="shared" si="133"/>
        <v>7220.3</v>
      </c>
      <c r="Z113" s="5">
        <f t="shared" si="133"/>
        <v>67.8</v>
      </c>
      <c r="AA113" s="5">
        <f t="shared" si="133"/>
        <v>92</v>
      </c>
      <c r="AB113" s="5">
        <f t="shared" si="133"/>
        <v>5526.8</v>
      </c>
      <c r="AC113" s="5">
        <f t="shared" si="133"/>
        <v>7555</v>
      </c>
      <c r="AD113" s="5">
        <f t="shared" si="133"/>
        <v>121.5</v>
      </c>
      <c r="AE113" s="81">
        <f t="shared" si="133"/>
        <v>17.600000000000001</v>
      </c>
      <c r="AF113" s="7"/>
      <c r="AG113" s="87" t="s">
        <v>26</v>
      </c>
      <c r="AH113" s="6">
        <f>(AH112*10.74)</f>
        <v>13.425000000000001</v>
      </c>
      <c r="AI113" s="6">
        <f>(AI112*2.2)</f>
        <v>8.25</v>
      </c>
      <c r="AJ113" s="6">
        <f>(AJ112*0.25)</f>
        <v>0.8125</v>
      </c>
      <c r="AK113" s="166">
        <f>AK112+AL112</f>
        <v>8</v>
      </c>
      <c r="AL113" s="167"/>
      <c r="AM113" s="10"/>
      <c r="AN113" s="22" t="s">
        <v>41</v>
      </c>
      <c r="AO113" s="23">
        <v>6.7</v>
      </c>
      <c r="AP113" s="24">
        <v>7.8</v>
      </c>
      <c r="AQ113" s="7"/>
      <c r="AR113" s="33" t="s">
        <v>36</v>
      </c>
      <c r="AS113" s="12">
        <v>0.85199999999999998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727392000</v>
      </c>
      <c r="AY113" s="111">
        <f t="shared" si="134"/>
        <v>600023600</v>
      </c>
      <c r="AZ113" s="114">
        <f t="shared" si="134"/>
        <v>184208000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02"/>
      <c r="B114" s="66" t="s">
        <v>3</v>
      </c>
      <c r="C114" s="76">
        <f t="shared" ref="C114:J114" si="135">C112-C113</f>
        <v>845000</v>
      </c>
      <c r="D114" s="76">
        <f t="shared" si="135"/>
        <v>9000</v>
      </c>
      <c r="E114" s="76">
        <f t="shared" si="135"/>
        <v>33020</v>
      </c>
      <c r="F114" s="77">
        <f t="shared" si="135"/>
        <v>46100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833000</v>
      </c>
      <c r="S114" s="58"/>
      <c r="T114" s="197"/>
      <c r="U114" s="200"/>
      <c r="V114" s="58"/>
      <c r="W114" s="45" t="s">
        <v>3</v>
      </c>
      <c r="X114" s="46">
        <f>X112-X113</f>
        <v>11.199999999999818</v>
      </c>
      <c r="Y114" s="46">
        <f t="shared" ref="Y114:AE114" si="136">Y112-Y113</f>
        <v>0</v>
      </c>
      <c r="Z114" s="46">
        <f t="shared" si="136"/>
        <v>0.10000000000000853</v>
      </c>
      <c r="AA114" s="46">
        <f t="shared" si="136"/>
        <v>0</v>
      </c>
      <c r="AB114" s="46">
        <f t="shared" si="136"/>
        <v>12</v>
      </c>
      <c r="AC114" s="46">
        <f t="shared" si="136"/>
        <v>0</v>
      </c>
      <c r="AD114" s="46">
        <f t="shared" si="136"/>
        <v>0.20000000000000284</v>
      </c>
      <c r="AE114" s="83">
        <f t="shared" si="136"/>
        <v>0</v>
      </c>
      <c r="AF114" s="7"/>
      <c r="AG114" s="88" t="s">
        <v>28</v>
      </c>
      <c r="AH114" s="86">
        <f>(AH113)/((K112/1000000)*8.34)</f>
        <v>1.9049848878293816</v>
      </c>
      <c r="AI114" s="86">
        <f>(AI113)/((K112/1000000)*8.34)</f>
        <v>1.1706611042526924</v>
      </c>
      <c r="AJ114" s="86">
        <f>(AJ113)/((K112/1000000)*8.34)</f>
        <v>0.11529238147943184</v>
      </c>
      <c r="AK114" s="168">
        <f>(AK113)/((K112/1000000)*8.34)</f>
        <v>1.1351865253359443</v>
      </c>
      <c r="AL114" s="169"/>
      <c r="AM114" s="10"/>
      <c r="AN114" s="1"/>
      <c r="AO114" s="1"/>
      <c r="AP114" s="1"/>
      <c r="AQ114" s="7"/>
      <c r="AR114" s="89" t="s">
        <v>55</v>
      </c>
      <c r="AS114" s="79">
        <v>1.99</v>
      </c>
      <c r="AT114" s="90" t="s">
        <v>54</v>
      </c>
      <c r="AU114" s="35">
        <v>0.03</v>
      </c>
      <c r="AV114" s="1"/>
      <c r="AW114" s="110" t="s">
        <v>3</v>
      </c>
      <c r="AX114" s="115">
        <f>AX112-AX113</f>
        <v>975000</v>
      </c>
      <c r="AY114" s="115">
        <f>AY112-AY113</f>
        <v>0</v>
      </c>
      <c r="AZ114" s="116">
        <f>AZ112-AZ113</f>
        <v>36000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61" t="s">
        <v>60</v>
      </c>
      <c r="L116" s="161"/>
      <c r="M116" s="161"/>
      <c r="N116" s="161"/>
      <c r="O116" s="161"/>
      <c r="P116" s="161"/>
      <c r="Q116" s="161"/>
      <c r="R116" s="161"/>
      <c r="S116" s="161"/>
      <c r="T116" s="161"/>
      <c r="U116" s="105" t="s">
        <v>64</v>
      </c>
      <c r="V116" s="13"/>
      <c r="W116" s="3"/>
      <c r="X116" s="3"/>
      <c r="Y116" s="3"/>
      <c r="Z116" s="3"/>
      <c r="AA116" s="3"/>
      <c r="AB116" s="3"/>
      <c r="AC116" s="3"/>
      <c r="AD116" s="3"/>
      <c r="AE116" s="3"/>
      <c r="AF116" s="1"/>
      <c r="AG116" s="1"/>
      <c r="AH116" s="161" t="s">
        <v>60</v>
      </c>
      <c r="AI116" s="161"/>
      <c r="AJ116" s="161"/>
      <c r="AK116" s="161"/>
      <c r="AL116" s="161"/>
      <c r="AM116" s="1"/>
      <c r="AN116" s="1"/>
      <c r="AO116" s="161" t="s">
        <v>67</v>
      </c>
      <c r="AP116" s="161"/>
      <c r="AQ116" s="1"/>
      <c r="AR116" s="7"/>
      <c r="AS116" s="7"/>
      <c r="AT116" s="7"/>
      <c r="AU116" s="7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8.75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55">
        <f>SUM(K4:L114)</f>
        <v>21550000</v>
      </c>
      <c r="L117" s="156"/>
      <c r="M117" s="155">
        <f>SUM(M4:N114)</f>
        <v>1392050</v>
      </c>
      <c r="N117" s="156"/>
      <c r="O117" s="155">
        <f>SUM(O4:P114)</f>
        <v>22942050</v>
      </c>
      <c r="P117" s="156"/>
      <c r="Q117" s="1"/>
      <c r="R117" s="106">
        <f>R112-R5</f>
        <v>23755000</v>
      </c>
      <c r="S117" s="1"/>
      <c r="T117" s="93">
        <f>SUM(T4:T114)</f>
        <v>1.72</v>
      </c>
      <c r="U117" s="107">
        <f>AVERAGE(U4:U114)</f>
        <v>0.86857142857142866</v>
      </c>
      <c r="V117" s="13"/>
      <c r="W117" s="3"/>
      <c r="X117" s="3"/>
      <c r="Y117" s="3"/>
      <c r="Z117" s="3"/>
      <c r="AA117" s="3"/>
      <c r="AB117" s="84">
        <f>AB112-AB5</f>
        <v>81.5</v>
      </c>
      <c r="AC117" s="84">
        <f>AC112-AC5</f>
        <v>222.89999999999964</v>
      </c>
      <c r="AD117" s="3"/>
      <c r="AE117" s="3"/>
      <c r="AF117" s="1"/>
      <c r="AG117" s="1"/>
      <c r="AH117" s="93">
        <f>SUM(AH113,AH109,AH105,AH101,AH97,AH93,AH89,AH85,AH81,AH77,AH73,AH69,AH65,AH61,AH57,AH53,AH49,AH45,AH41,AH37,AH33,AH29,AH25,AH21,AH17,AH13,AH9,AH5)</f>
        <v>420.20250000000004</v>
      </c>
      <c r="AI117" s="93">
        <f t="shared" ref="AI117:AJ117" si="137">SUM(AI113,AI109,AI105,AI101,AI97,AI93,AI89,AI85,AI81,AI77,AI73,AI69,AI65,AI61,AI57,AI53,AI49,AI45,AI41,AI37,AI33,AI29,AI25,AI21,AI17,AI13,AI9,AI5)</f>
        <v>227.42499999999998</v>
      </c>
      <c r="AJ117" s="93">
        <f t="shared" si="137"/>
        <v>21.433125</v>
      </c>
      <c r="AK117" s="159">
        <f>SUM(AK113,AK109,AK105,AK101,AK97,AK93,AK89,AK85,AK81,AK77,AK73,AK69,AK65,AK61,AK57,AK53,AK49,AK45,AK41,AK37,AK33,AK29,AK25,AK21,AK17,AK13,AK9,AK5)</f>
        <v>215</v>
      </c>
      <c r="AL117" s="156"/>
      <c r="AM117" s="1"/>
      <c r="AN117" s="1"/>
      <c r="AO117" s="108">
        <f>AVERAGE(AO113,AO109,AO105,AO101,AO97,AO93,AO89,AO85,AO81,AO77,AO73,AO69,AO65,AO61,AO57,AO53,AO49,AO45,AO41,AO37,AO33,AO29,AO25,AO21,AO17,AO13,AO9,AO5)</f>
        <v>7.7357142857142858</v>
      </c>
      <c r="AP117" s="97">
        <f>AVERAGE(AP113,AP109,AP105,AP101,AP97,AP93,AP89,AP85,AP81,AP77,AP73,AP69,AP65,AP61,AP57,AP53,AP49,AP45,AP41,AP37,AP33,AP29,AP25,AP21,AP17,AP13,AP9,AP5)</f>
        <v>7.7874999999999996</v>
      </c>
      <c r="AQ117" s="1"/>
      <c r="AR117" s="7"/>
      <c r="AS117" s="161" t="s">
        <v>66</v>
      </c>
      <c r="AT117" s="161"/>
      <c r="AU117" s="103">
        <f>AVERAGE(AU114,AU110,AU106,AU102,AU98,AU94,AU90,AU86,AU82,AU78,AU74,AU70,AU66,AU62,AU58,AU54,AU50,AU46,AU42,AU38,AU34,AU30,AU26,AU22,AU18,AU14,AU10,AU6)</f>
        <v>3.2428571428571445E-2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8.75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3"/>
      <c r="W118" s="3"/>
      <c r="X118" s="3"/>
      <c r="Y118" s="3"/>
      <c r="Z118" s="3"/>
      <c r="AA118" s="105" t="s">
        <v>65</v>
      </c>
      <c r="AB118" s="170">
        <f>AB117+AC117</f>
        <v>304.39999999999964</v>
      </c>
      <c r="AC118" s="171"/>
      <c r="AD118" s="3"/>
      <c r="AE118" s="3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7"/>
      <c r="AS118" s="7"/>
      <c r="AT118" s="7"/>
      <c r="AU118" s="7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18.75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3"/>
      <c r="W119" s="3"/>
      <c r="X119" s="3"/>
      <c r="Y119" s="3"/>
      <c r="Z119" s="3"/>
      <c r="AA119" s="3"/>
      <c r="AB119" s="3"/>
      <c r="AC119" s="3"/>
      <c r="AD119" s="3"/>
      <c r="AE119" s="3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3"/>
      <c r="W120" s="3"/>
      <c r="X120" s="3"/>
      <c r="Y120" s="3"/>
      <c r="Z120" s="3"/>
      <c r="AA120" s="3"/>
      <c r="AB120" s="3"/>
      <c r="AC120" s="3"/>
      <c r="AD120" s="3"/>
      <c r="AE120" s="3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7"/>
      <c r="AS120" s="7"/>
      <c r="AT120" s="7"/>
      <c r="AU120" s="7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8.75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3"/>
      <c r="W121" s="3"/>
      <c r="X121" s="3"/>
      <c r="Y121" s="3"/>
      <c r="Z121" s="3"/>
      <c r="AA121" s="3"/>
      <c r="AB121" s="3"/>
      <c r="AC121" s="3"/>
      <c r="AD121" s="3"/>
      <c r="AE121" s="3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7"/>
      <c r="AS121" s="7"/>
      <c r="AT121" s="7"/>
      <c r="AU121" s="7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8.75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3"/>
      <c r="W122" s="3"/>
      <c r="X122" s="3"/>
      <c r="Y122" s="3"/>
      <c r="Z122" s="3"/>
      <c r="AA122" s="3"/>
      <c r="AB122" s="3"/>
      <c r="AC122" s="3"/>
      <c r="AD122" s="3"/>
      <c r="AE122" s="3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7"/>
      <c r="AS122" s="7"/>
      <c r="AT122" s="7"/>
      <c r="AU122" s="7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3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3"/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7"/>
      <c r="AS124" s="7"/>
      <c r="AT124" s="7"/>
      <c r="AU124" s="7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3"/>
      <c r="W125" s="3"/>
      <c r="X125" s="3"/>
      <c r="Y125" s="3"/>
      <c r="Z125" s="3"/>
      <c r="AA125" s="3"/>
      <c r="AB125" s="3"/>
      <c r="AC125" s="3"/>
      <c r="AD125" s="3"/>
      <c r="AE125" s="3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7"/>
      <c r="AS125" s="7"/>
      <c r="AT125" s="7"/>
      <c r="AU125" s="7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3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3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</sheetData>
  <sheetProtection algorithmName="SHA-512" hashValue="u7MYm8l7DZyMq8twrWHhAn7EtVZZQjjdRSC88w/i0K5gHF1g9NEhvFQzUX3kV521xBvhgSMm3uqfQgKW3LGWXA==" saltValue="0JpXb/7zHAqbta0TgMD0Xw==" spinCount="100000" sheet="1" selectLockedCells="1" selectUnlockedCells="1"/>
  <mergeCells count="246"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W2:AZ2"/>
    <mergeCell ref="O117:P117"/>
    <mergeCell ref="M117:N117"/>
    <mergeCell ref="K117:L117"/>
    <mergeCell ref="K116:T116"/>
    <mergeCell ref="AB118:AC118"/>
    <mergeCell ref="AK117:AL117"/>
    <mergeCell ref="AH116:AL116"/>
    <mergeCell ref="AS117:AT117"/>
    <mergeCell ref="AO116:AP116"/>
    <mergeCell ref="AK109:AL109"/>
    <mergeCell ref="AK110:AL110"/>
    <mergeCell ref="AK101:AL101"/>
    <mergeCell ref="AK102:AL102"/>
    <mergeCell ref="AK93:AL93"/>
    <mergeCell ref="AK94:AL94"/>
    <mergeCell ref="AK85:AL85"/>
    <mergeCell ref="AK86:AL86"/>
    <mergeCell ref="AK77:AL77"/>
    <mergeCell ref="AK78:AL78"/>
    <mergeCell ref="AK69:AL69"/>
    <mergeCell ref="AK70:AL70"/>
    <mergeCell ref="AK61:AL61"/>
    <mergeCell ref="AK62:AL6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509F6-4452-45BD-8237-202E2B046A80}">
  <dimension ref="A1:CC588"/>
  <sheetViews>
    <sheetView zoomScaleNormal="100"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77" t="s">
        <v>86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49" t="s">
        <v>56</v>
      </c>
      <c r="V2" s="59"/>
      <c r="W2" s="178" t="s">
        <v>10</v>
      </c>
      <c r="X2" s="179"/>
      <c r="Y2" s="179"/>
      <c r="Z2" s="179"/>
      <c r="AA2" s="179"/>
      <c r="AB2" s="179"/>
      <c r="AC2" s="179"/>
      <c r="AD2" s="179"/>
      <c r="AE2" s="181"/>
      <c r="AF2" s="1"/>
      <c r="AG2" s="150" t="s">
        <v>27</v>
      </c>
      <c r="AH2" s="151"/>
      <c r="AI2" s="151"/>
      <c r="AJ2" s="151"/>
      <c r="AK2" s="151"/>
      <c r="AL2" s="152"/>
      <c r="AM2" s="59"/>
      <c r="AN2" s="150" t="s">
        <v>31</v>
      </c>
      <c r="AO2" s="151"/>
      <c r="AP2" s="152"/>
      <c r="AQ2" s="1"/>
      <c r="AR2" s="150" t="s">
        <v>30</v>
      </c>
      <c r="AS2" s="151"/>
      <c r="AT2" s="151"/>
      <c r="AU2" s="152"/>
      <c r="AV2" s="1"/>
      <c r="AW2" s="150" t="s">
        <v>72</v>
      </c>
      <c r="AX2" s="151"/>
      <c r="AY2" s="151"/>
      <c r="AZ2" s="152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76" t="s">
        <v>0</v>
      </c>
      <c r="AS3" s="174"/>
      <c r="AT3" s="174" t="s">
        <v>1</v>
      </c>
      <c r="AU3" s="17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82">
        <v>1</v>
      </c>
      <c r="B4" s="67" t="s">
        <v>45</v>
      </c>
      <c r="C4" s="72">
        <v>400152000</v>
      </c>
      <c r="D4" s="37">
        <v>3500290</v>
      </c>
      <c r="E4" s="37">
        <v>8992290</v>
      </c>
      <c r="F4" s="39">
        <v>14280800</v>
      </c>
      <c r="G4" s="72">
        <v>539628000</v>
      </c>
      <c r="H4" s="37">
        <v>4822240</v>
      </c>
      <c r="I4" s="37">
        <v>13182500</v>
      </c>
      <c r="J4" s="39">
        <v>20488900</v>
      </c>
      <c r="K4" s="185">
        <f>C6+G6</f>
        <v>809000</v>
      </c>
      <c r="L4" s="186"/>
      <c r="M4" s="191">
        <f>D6+E6+F6+H6+I6+J6</f>
        <v>8000</v>
      </c>
      <c r="N4" s="186"/>
      <c r="O4" s="191">
        <f>M4+K4</f>
        <v>817000</v>
      </c>
      <c r="P4" s="186"/>
      <c r="Q4" s="38" t="s">
        <v>6</v>
      </c>
      <c r="R4" s="39">
        <v>250131500</v>
      </c>
      <c r="S4" s="57"/>
      <c r="T4" s="195">
        <v>0</v>
      </c>
      <c r="U4" s="198">
        <v>0.86</v>
      </c>
      <c r="V4" s="57"/>
      <c r="W4" s="85" t="s">
        <v>6</v>
      </c>
      <c r="X4" s="44">
        <v>5295.9</v>
      </c>
      <c r="Y4" s="44">
        <v>7220.3</v>
      </c>
      <c r="Z4" s="44">
        <v>67.900000000000006</v>
      </c>
      <c r="AA4" s="44">
        <v>92</v>
      </c>
      <c r="AB4" s="44">
        <v>5549.6</v>
      </c>
      <c r="AC4" s="44">
        <v>7555</v>
      </c>
      <c r="AD4" s="44">
        <v>121.7</v>
      </c>
      <c r="AE4" s="82">
        <v>17.600000000000001</v>
      </c>
      <c r="AF4" s="7"/>
      <c r="AG4" s="17" t="s">
        <v>29</v>
      </c>
      <c r="AH4" s="18">
        <v>1.375</v>
      </c>
      <c r="AI4" s="18">
        <v>3.75</v>
      </c>
      <c r="AJ4" s="18">
        <v>3.25</v>
      </c>
      <c r="AK4" s="18">
        <v>8</v>
      </c>
      <c r="AL4" s="19">
        <v>0</v>
      </c>
      <c r="AM4" s="62"/>
      <c r="AN4" s="63" t="s">
        <v>40</v>
      </c>
      <c r="AO4" s="25">
        <v>7.1</v>
      </c>
      <c r="AP4" s="21">
        <v>7.37</v>
      </c>
      <c r="AQ4" s="7"/>
      <c r="AR4" s="31" t="s">
        <v>37</v>
      </c>
      <c r="AS4" s="50">
        <v>7.4999999999999997E-2</v>
      </c>
      <c r="AT4" s="32" t="s">
        <v>38</v>
      </c>
      <c r="AU4" s="53" t="s">
        <v>75</v>
      </c>
      <c r="AV4" s="1"/>
      <c r="AW4" s="117" t="s">
        <v>45</v>
      </c>
      <c r="AX4" s="112">
        <v>729248000</v>
      </c>
      <c r="AY4" s="112">
        <v>600023600</v>
      </c>
      <c r="AZ4" s="113">
        <v>184244000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3"/>
      <c r="B5" s="68" t="s">
        <v>44</v>
      </c>
      <c r="C5" s="73">
        <f>'Feb, 2023'!C112</f>
        <v>399343000</v>
      </c>
      <c r="D5" s="73">
        <f>'Feb, 2023'!D112</f>
        <v>3500290</v>
      </c>
      <c r="E5" s="73">
        <f>'Feb, 2023'!E112</f>
        <v>8992290</v>
      </c>
      <c r="F5" s="73">
        <f>'Feb, 2023'!F112</f>
        <v>14272800</v>
      </c>
      <c r="G5" s="73">
        <f>'Feb, 2023'!G112</f>
        <v>539628000</v>
      </c>
      <c r="H5" s="73">
        <f>'Feb, 2023'!H112</f>
        <v>4822240</v>
      </c>
      <c r="I5" s="73">
        <f>'Feb, 2023'!I112</f>
        <v>13182500</v>
      </c>
      <c r="J5" s="73">
        <f>'Feb, 2023'!J112</f>
        <v>20488900</v>
      </c>
      <c r="K5" s="187"/>
      <c r="L5" s="188"/>
      <c r="M5" s="188"/>
      <c r="N5" s="188"/>
      <c r="O5" s="188"/>
      <c r="P5" s="188"/>
      <c r="Q5" s="9" t="s">
        <v>7</v>
      </c>
      <c r="R5" s="73">
        <f>'Feb, 2023'!R112</f>
        <v>249314900</v>
      </c>
      <c r="S5" s="57"/>
      <c r="T5" s="196"/>
      <c r="U5" s="199"/>
      <c r="V5" s="57"/>
      <c r="W5" s="87" t="s">
        <v>7</v>
      </c>
      <c r="X5" s="104">
        <f>'Feb, 2023'!X112</f>
        <v>5285.2</v>
      </c>
      <c r="Y5" s="104">
        <f>'Feb, 2023'!Y112</f>
        <v>7220.3</v>
      </c>
      <c r="Z5" s="104">
        <f>'Feb, 2023'!Z112</f>
        <v>67.900000000000006</v>
      </c>
      <c r="AA5" s="104">
        <f>'Feb, 2023'!AA112</f>
        <v>92</v>
      </c>
      <c r="AB5" s="104">
        <f>'Feb, 2023'!AB112</f>
        <v>5538.8</v>
      </c>
      <c r="AC5" s="104">
        <f>'Feb, 2023'!AC112</f>
        <v>7555</v>
      </c>
      <c r="AD5" s="104">
        <f>'Feb, 2023'!AD112</f>
        <v>121.7</v>
      </c>
      <c r="AE5" s="104">
        <f>'Feb, 2023'!AE112</f>
        <v>17.600000000000001</v>
      </c>
      <c r="AF5" s="7"/>
      <c r="AG5" s="87" t="s">
        <v>26</v>
      </c>
      <c r="AH5" s="6">
        <f>(AH4*10.74)</f>
        <v>14.7675</v>
      </c>
      <c r="AI5" s="6">
        <f>(AI4*2.2)</f>
        <v>8.25</v>
      </c>
      <c r="AJ5" s="6">
        <f>(AJ4*0.25)</f>
        <v>0.8125</v>
      </c>
      <c r="AK5" s="162">
        <f>AK4+AL4</f>
        <v>8</v>
      </c>
      <c r="AL5" s="163"/>
      <c r="AM5" s="10"/>
      <c r="AN5" s="27" t="s">
        <v>41</v>
      </c>
      <c r="AO5" s="26">
        <v>6.6</v>
      </c>
      <c r="AP5" s="24">
        <v>7.68</v>
      </c>
      <c r="AQ5" s="7"/>
      <c r="AR5" s="33" t="s">
        <v>36</v>
      </c>
      <c r="AS5" s="11">
        <v>1.0209999999999999</v>
      </c>
      <c r="AT5" s="2" t="s">
        <v>39</v>
      </c>
      <c r="AU5" s="36" t="s">
        <v>75</v>
      </c>
      <c r="AV5" s="1"/>
      <c r="AW5" s="118" t="s">
        <v>71</v>
      </c>
      <c r="AX5" s="123">
        <f>'Feb, 2023'!AX112</f>
        <v>728367000</v>
      </c>
      <c r="AY5" s="123">
        <f>'Feb, 2023'!AY112</f>
        <v>600023600</v>
      </c>
      <c r="AZ5" s="123">
        <f>'Feb, 2023'!AZ112</f>
        <v>184244000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4"/>
      <c r="B6" s="66" t="s">
        <v>3</v>
      </c>
      <c r="C6" s="76">
        <f>C4-C5</f>
        <v>809000</v>
      </c>
      <c r="D6" s="76">
        <f t="shared" ref="D6:J6" si="0">D4-D5</f>
        <v>0</v>
      </c>
      <c r="E6" s="76">
        <f t="shared" si="0"/>
        <v>0</v>
      </c>
      <c r="F6" s="76">
        <f t="shared" si="0"/>
        <v>8000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816600</v>
      </c>
      <c r="S6" s="58"/>
      <c r="T6" s="197"/>
      <c r="U6" s="200"/>
      <c r="V6" s="58"/>
      <c r="W6" s="45" t="s">
        <v>3</v>
      </c>
      <c r="X6" s="46">
        <f>X4-X5</f>
        <v>10.699999999999818</v>
      </c>
      <c r="Y6" s="46">
        <f t="shared" ref="Y6:AE6" si="1">Y4-Y5</f>
        <v>0</v>
      </c>
      <c r="Z6" s="46">
        <f t="shared" si="1"/>
        <v>0</v>
      </c>
      <c r="AA6" s="46">
        <f t="shared" si="1"/>
        <v>0</v>
      </c>
      <c r="AB6" s="46">
        <f t="shared" si="1"/>
        <v>10.800000000000182</v>
      </c>
      <c r="AC6" s="46">
        <f t="shared" si="1"/>
        <v>0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>
        <f>(AH5)/((K4/1000000)*8.34)</f>
        <v>2.1887310917644127</v>
      </c>
      <c r="AI6" s="86">
        <f>(AI5)/((K4/1000000)*8.34)</f>
        <v>1.222754799868387</v>
      </c>
      <c r="AJ6" s="86">
        <f>(AJ5)/((K4/1000000)*8.34)</f>
        <v>0.12042282119915933</v>
      </c>
      <c r="AK6" s="164">
        <f>(AK5)/((K4/1000000)*8.34)</f>
        <v>1.1857016241147995</v>
      </c>
      <c r="AL6" s="165"/>
      <c r="AM6" s="10"/>
      <c r="AN6" s="1"/>
      <c r="AO6" s="1"/>
      <c r="AP6" s="1"/>
      <c r="AQ6" s="7"/>
      <c r="AR6" s="89" t="s">
        <v>55</v>
      </c>
      <c r="AS6" s="79">
        <v>2.06</v>
      </c>
      <c r="AT6" s="90" t="s">
        <v>54</v>
      </c>
      <c r="AU6" s="35">
        <v>3.3000000000000002E-2</v>
      </c>
      <c r="AV6" s="1"/>
      <c r="AW6" s="110" t="s">
        <v>3</v>
      </c>
      <c r="AX6" s="115">
        <f>AX4-AX5</f>
        <v>881000</v>
      </c>
      <c r="AY6" s="115">
        <f>AY4-AY5</f>
        <v>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82">
        <v>2</v>
      </c>
      <c r="B8" s="67" t="s">
        <v>45</v>
      </c>
      <c r="C8" s="72">
        <v>401072000</v>
      </c>
      <c r="D8" s="37">
        <v>3509280</v>
      </c>
      <c r="E8" s="37">
        <v>9024300</v>
      </c>
      <c r="F8" s="39">
        <v>14330800</v>
      </c>
      <c r="G8" s="72">
        <v>539628000</v>
      </c>
      <c r="H8" s="37">
        <v>4822240</v>
      </c>
      <c r="I8" s="37">
        <v>13182500</v>
      </c>
      <c r="J8" s="39">
        <v>20488900</v>
      </c>
      <c r="K8" s="185">
        <f>C10+G10</f>
        <v>920000</v>
      </c>
      <c r="L8" s="186"/>
      <c r="M8" s="191">
        <f>D10+E10+F10+H10+I10+J10</f>
        <v>91000</v>
      </c>
      <c r="N8" s="186"/>
      <c r="O8" s="192">
        <f>M8+K8</f>
        <v>1011000</v>
      </c>
      <c r="P8" s="192"/>
      <c r="Q8" s="42" t="s">
        <v>6</v>
      </c>
      <c r="R8" s="39">
        <v>250982600</v>
      </c>
      <c r="S8" s="57"/>
      <c r="T8" s="195">
        <v>0.03</v>
      </c>
      <c r="U8" s="198">
        <v>0.87</v>
      </c>
      <c r="V8" s="57"/>
      <c r="W8" s="85" t="s">
        <v>6</v>
      </c>
      <c r="X8" s="44">
        <v>5308</v>
      </c>
      <c r="Y8" s="44">
        <v>7220.3</v>
      </c>
      <c r="Z8" s="44">
        <v>68.099999999999994</v>
      </c>
      <c r="AA8" s="44">
        <v>92</v>
      </c>
      <c r="AB8" s="44">
        <v>5562.6</v>
      </c>
      <c r="AC8" s="44">
        <v>7555</v>
      </c>
      <c r="AD8" s="44">
        <v>121.8</v>
      </c>
      <c r="AE8" s="82">
        <v>17.7</v>
      </c>
      <c r="AF8" s="7"/>
      <c r="AG8" s="85" t="s">
        <v>29</v>
      </c>
      <c r="AH8" s="15">
        <v>1.5</v>
      </c>
      <c r="AI8" s="15">
        <v>4.25</v>
      </c>
      <c r="AJ8" s="15">
        <v>3.5</v>
      </c>
      <c r="AK8" s="15">
        <v>9</v>
      </c>
      <c r="AL8" s="16">
        <v>0</v>
      </c>
      <c r="AM8" s="62"/>
      <c r="AN8" s="64" t="s">
        <v>40</v>
      </c>
      <c r="AO8" s="20">
        <v>7.6</v>
      </c>
      <c r="AP8" s="21">
        <v>7.45</v>
      </c>
      <c r="AQ8" s="7"/>
      <c r="AR8" s="31" t="s">
        <v>37</v>
      </c>
      <c r="AS8" s="52">
        <v>7.2999999999999995E-2</v>
      </c>
      <c r="AT8" s="32" t="s">
        <v>38</v>
      </c>
      <c r="AU8" s="53" t="s">
        <v>75</v>
      </c>
      <c r="AV8" s="1"/>
      <c r="AW8" s="117" t="s">
        <v>45</v>
      </c>
      <c r="AX8" s="112">
        <v>730309000</v>
      </c>
      <c r="AY8" s="112">
        <v>600023600</v>
      </c>
      <c r="AZ8" s="113">
        <v>184281000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3"/>
      <c r="B9" s="68" t="s">
        <v>44</v>
      </c>
      <c r="C9" s="73">
        <f>C4</f>
        <v>400152000</v>
      </c>
      <c r="D9" s="74">
        <f t="shared" ref="D9:J9" si="2">D4</f>
        <v>3500290</v>
      </c>
      <c r="E9" s="74">
        <f t="shared" si="2"/>
        <v>8992290</v>
      </c>
      <c r="F9" s="75">
        <f t="shared" si="2"/>
        <v>14280800</v>
      </c>
      <c r="G9" s="73">
        <f t="shared" si="2"/>
        <v>539628000</v>
      </c>
      <c r="H9" s="74">
        <f t="shared" si="2"/>
        <v>4822240</v>
      </c>
      <c r="I9" s="74">
        <f t="shared" si="2"/>
        <v>13182500</v>
      </c>
      <c r="J9" s="75">
        <f t="shared" si="2"/>
        <v>20488900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250131500</v>
      </c>
      <c r="S9" s="57"/>
      <c r="T9" s="196"/>
      <c r="U9" s="199"/>
      <c r="V9" s="57"/>
      <c r="W9" s="87" t="s">
        <v>7</v>
      </c>
      <c r="X9" s="5">
        <f>X4</f>
        <v>5295.9</v>
      </c>
      <c r="Y9" s="5">
        <f t="shared" ref="Y9:AE9" si="3">Y4</f>
        <v>7220.3</v>
      </c>
      <c r="Z9" s="5">
        <f t="shared" si="3"/>
        <v>67.900000000000006</v>
      </c>
      <c r="AA9" s="5">
        <f t="shared" si="3"/>
        <v>92</v>
      </c>
      <c r="AB9" s="5">
        <f>AB4</f>
        <v>5549.6</v>
      </c>
      <c r="AC9" s="5">
        <f t="shared" si="3"/>
        <v>7555</v>
      </c>
      <c r="AD9" s="5">
        <f t="shared" si="3"/>
        <v>121.7</v>
      </c>
      <c r="AE9" s="81">
        <f t="shared" si="3"/>
        <v>17.600000000000001</v>
      </c>
      <c r="AF9" s="7"/>
      <c r="AG9" s="87" t="s">
        <v>26</v>
      </c>
      <c r="AH9" s="6">
        <f>(AH8*10.74)</f>
        <v>16.11</v>
      </c>
      <c r="AI9" s="6">
        <f>(AI8*2.2)</f>
        <v>9.3500000000000014</v>
      </c>
      <c r="AJ9" s="6">
        <f>(AJ8*0.25)</f>
        <v>0.875</v>
      </c>
      <c r="AK9" s="162">
        <f>AK8+AL8</f>
        <v>9</v>
      </c>
      <c r="AL9" s="163"/>
      <c r="AM9" s="10"/>
      <c r="AN9" s="22" t="s">
        <v>41</v>
      </c>
      <c r="AO9" s="23">
        <v>7.2</v>
      </c>
      <c r="AP9" s="24">
        <v>7.78</v>
      </c>
      <c r="AQ9" s="7"/>
      <c r="AR9" s="33" t="s">
        <v>36</v>
      </c>
      <c r="AS9" s="12">
        <v>0.77900000000000003</v>
      </c>
      <c r="AT9" s="2" t="s">
        <v>39</v>
      </c>
      <c r="AU9" s="36" t="s">
        <v>75</v>
      </c>
      <c r="AV9" s="1"/>
      <c r="AW9" s="118" t="s">
        <v>71</v>
      </c>
      <c r="AX9" s="111">
        <f>AX4</f>
        <v>729248000</v>
      </c>
      <c r="AY9" s="111">
        <f t="shared" ref="AY9:AZ9" si="4">AY4</f>
        <v>600023600</v>
      </c>
      <c r="AZ9" s="114">
        <f t="shared" si="4"/>
        <v>184244000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4"/>
      <c r="B10" s="66" t="s">
        <v>3</v>
      </c>
      <c r="C10" s="76">
        <f t="shared" ref="C10:J10" si="5">C8-C9</f>
        <v>920000</v>
      </c>
      <c r="D10" s="76">
        <f t="shared" si="5"/>
        <v>8990</v>
      </c>
      <c r="E10" s="76">
        <f t="shared" si="5"/>
        <v>32010</v>
      </c>
      <c r="F10" s="77">
        <f t="shared" si="5"/>
        <v>50000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851100</v>
      </c>
      <c r="S10" s="58"/>
      <c r="T10" s="197"/>
      <c r="U10" s="200"/>
      <c r="V10" s="58"/>
      <c r="W10" s="45" t="s">
        <v>3</v>
      </c>
      <c r="X10" s="46">
        <f>X8-X9</f>
        <v>12.100000000000364</v>
      </c>
      <c r="Y10" s="46">
        <f t="shared" ref="Y10:AE10" si="6">Y8-Y9</f>
        <v>0</v>
      </c>
      <c r="Z10" s="46">
        <f t="shared" si="6"/>
        <v>0.19999999999998863</v>
      </c>
      <c r="AA10" s="46">
        <f t="shared" si="6"/>
        <v>0</v>
      </c>
      <c r="AB10" s="46">
        <f t="shared" si="6"/>
        <v>13</v>
      </c>
      <c r="AC10" s="46">
        <f t="shared" si="6"/>
        <v>0</v>
      </c>
      <c r="AD10" s="46">
        <f t="shared" si="6"/>
        <v>9.9999999999994316E-2</v>
      </c>
      <c r="AE10" s="83">
        <f t="shared" si="6"/>
        <v>9.9999999999997868E-2</v>
      </c>
      <c r="AF10" s="7"/>
      <c r="AG10" s="88" t="s">
        <v>28</v>
      </c>
      <c r="AH10" s="86">
        <f>(AH9)/((K8/1000000)*8.34)</f>
        <v>2.0996246481076009</v>
      </c>
      <c r="AI10" s="86">
        <f>(AI9)/((K8/1000000)*8.34)</f>
        <v>1.2185903451152122</v>
      </c>
      <c r="AJ10" s="86">
        <f>(AJ9)/((K8/1000000)*8.34)</f>
        <v>0.11403920341987279</v>
      </c>
      <c r="AK10" s="164">
        <f>(AK9)/((K8/1000000)*8.34)</f>
        <v>1.1729746637472629</v>
      </c>
      <c r="AL10" s="165"/>
      <c r="AM10" s="10"/>
      <c r="AN10" s="1"/>
      <c r="AO10" s="1"/>
      <c r="AP10" s="1"/>
      <c r="AQ10" s="7"/>
      <c r="AR10" s="89" t="s">
        <v>55</v>
      </c>
      <c r="AS10" s="79">
        <v>1.94</v>
      </c>
      <c r="AT10" s="90" t="s">
        <v>54</v>
      </c>
      <c r="AU10" s="35">
        <v>3.1E-2</v>
      </c>
      <c r="AV10" s="1"/>
      <c r="AW10" s="110" t="s">
        <v>3</v>
      </c>
      <c r="AX10" s="115">
        <f>AX8-AX9</f>
        <v>1061000</v>
      </c>
      <c r="AY10" s="115">
        <f>AY8-AY9</f>
        <v>0</v>
      </c>
      <c r="AZ10" s="116">
        <f>AZ8-AZ9</f>
        <v>37000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82">
        <v>3</v>
      </c>
      <c r="B12" s="67" t="s">
        <v>45</v>
      </c>
      <c r="C12" s="72">
        <v>401730000</v>
      </c>
      <c r="D12" s="37">
        <v>3518280</v>
      </c>
      <c r="E12" s="37">
        <v>9057310</v>
      </c>
      <c r="F12" s="39">
        <v>14381800</v>
      </c>
      <c r="G12" s="72">
        <v>539628000</v>
      </c>
      <c r="H12" s="37">
        <v>4822240</v>
      </c>
      <c r="I12" s="37">
        <v>13182500</v>
      </c>
      <c r="J12" s="39">
        <v>20488900</v>
      </c>
      <c r="K12" s="185">
        <f>C14+G14</f>
        <v>658000</v>
      </c>
      <c r="L12" s="186"/>
      <c r="M12" s="191">
        <f>D14+E14+F14+H14+I14+J14</f>
        <v>93010</v>
      </c>
      <c r="N12" s="186"/>
      <c r="O12" s="192">
        <f>M12+K12</f>
        <v>751010</v>
      </c>
      <c r="P12" s="192"/>
      <c r="Q12" s="42" t="s">
        <v>6</v>
      </c>
      <c r="R12" s="39">
        <v>251793000</v>
      </c>
      <c r="S12" s="57"/>
      <c r="T12" s="195">
        <v>0</v>
      </c>
      <c r="U12" s="198">
        <v>0.84</v>
      </c>
      <c r="V12" s="57"/>
      <c r="W12" s="85" t="s">
        <v>6</v>
      </c>
      <c r="X12" s="44">
        <v>5316.7</v>
      </c>
      <c r="Y12" s="44">
        <v>7220.3</v>
      </c>
      <c r="Z12" s="44">
        <v>68.2</v>
      </c>
      <c r="AA12" s="44">
        <v>92</v>
      </c>
      <c r="AB12" s="44">
        <v>5572.1</v>
      </c>
      <c r="AC12" s="44">
        <v>7555</v>
      </c>
      <c r="AD12" s="44">
        <v>122</v>
      </c>
      <c r="AE12" s="82">
        <v>17.7</v>
      </c>
      <c r="AF12" s="7"/>
      <c r="AG12" s="85" t="s">
        <v>29</v>
      </c>
      <c r="AH12" s="15">
        <v>1.0625</v>
      </c>
      <c r="AI12" s="15">
        <v>2.75</v>
      </c>
      <c r="AJ12" s="15">
        <v>2.35</v>
      </c>
      <c r="AK12" s="15">
        <v>6</v>
      </c>
      <c r="AL12" s="16">
        <v>0</v>
      </c>
      <c r="AM12" s="62"/>
      <c r="AN12" s="64" t="s">
        <v>40</v>
      </c>
      <c r="AO12" s="20">
        <v>7.2</v>
      </c>
      <c r="AP12" s="21">
        <v>7.47</v>
      </c>
      <c r="AQ12" s="7"/>
      <c r="AR12" s="31" t="s">
        <v>37</v>
      </c>
      <c r="AS12" s="52">
        <v>7.5999999999999998E-2</v>
      </c>
      <c r="AT12" s="32" t="s">
        <v>38</v>
      </c>
      <c r="AU12" s="53" t="s">
        <v>75</v>
      </c>
      <c r="AV12" s="1"/>
      <c r="AW12" s="117" t="s">
        <v>45</v>
      </c>
      <c r="AX12" s="112">
        <v>731088000</v>
      </c>
      <c r="AY12" s="112">
        <v>600023600</v>
      </c>
      <c r="AZ12" s="113">
        <v>184317000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3"/>
      <c r="B13" s="68" t="s">
        <v>44</v>
      </c>
      <c r="C13" s="73">
        <f>C8</f>
        <v>401072000</v>
      </c>
      <c r="D13" s="74">
        <f t="shared" ref="D13:J13" si="7">D8</f>
        <v>3509280</v>
      </c>
      <c r="E13" s="74">
        <f t="shared" si="7"/>
        <v>9024300</v>
      </c>
      <c r="F13" s="75">
        <f t="shared" si="7"/>
        <v>14330800</v>
      </c>
      <c r="G13" s="73">
        <f t="shared" si="7"/>
        <v>539628000</v>
      </c>
      <c r="H13" s="74">
        <f t="shared" si="7"/>
        <v>4822240</v>
      </c>
      <c r="I13" s="74">
        <f t="shared" si="7"/>
        <v>13182500</v>
      </c>
      <c r="J13" s="75">
        <f t="shared" si="7"/>
        <v>20488900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250982600</v>
      </c>
      <c r="S13" s="57"/>
      <c r="T13" s="196"/>
      <c r="U13" s="199"/>
      <c r="V13" s="57"/>
      <c r="W13" s="87" t="s">
        <v>7</v>
      </c>
      <c r="X13" s="5">
        <f t="shared" ref="X13:AE13" si="8">X8</f>
        <v>5308</v>
      </c>
      <c r="Y13" s="5">
        <f t="shared" si="8"/>
        <v>7220.3</v>
      </c>
      <c r="Z13" s="5">
        <f t="shared" si="8"/>
        <v>68.099999999999994</v>
      </c>
      <c r="AA13" s="5">
        <f t="shared" si="8"/>
        <v>92</v>
      </c>
      <c r="AB13" s="5">
        <f t="shared" si="8"/>
        <v>5562.6</v>
      </c>
      <c r="AC13" s="5">
        <f t="shared" si="8"/>
        <v>7555</v>
      </c>
      <c r="AD13" s="5">
        <f t="shared" si="8"/>
        <v>121.8</v>
      </c>
      <c r="AE13" s="81">
        <f t="shared" si="8"/>
        <v>17.7</v>
      </c>
      <c r="AF13" s="7"/>
      <c r="AG13" s="87" t="s">
        <v>26</v>
      </c>
      <c r="AH13" s="6">
        <f>(AH12*10.74)</f>
        <v>11.411250000000001</v>
      </c>
      <c r="AI13" s="6">
        <f>(AI12*2.2)</f>
        <v>6.0500000000000007</v>
      </c>
      <c r="AJ13" s="6">
        <f>(AJ12*0.25)</f>
        <v>0.58750000000000002</v>
      </c>
      <c r="AK13" s="162">
        <f>AK12+AL12</f>
        <v>6</v>
      </c>
      <c r="AL13" s="163"/>
      <c r="AM13" s="10"/>
      <c r="AN13" s="22" t="s">
        <v>41</v>
      </c>
      <c r="AO13" s="23">
        <v>7.4</v>
      </c>
      <c r="AP13" s="24">
        <v>7.76</v>
      </c>
      <c r="AQ13" s="7"/>
      <c r="AR13" s="33" t="s">
        <v>36</v>
      </c>
      <c r="AS13" s="12">
        <v>0.92200000000000004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730309000</v>
      </c>
      <c r="AY13" s="111">
        <f t="shared" ref="AY13:AZ13" si="9">AY8</f>
        <v>600023600</v>
      </c>
      <c r="AZ13" s="114">
        <f t="shared" si="9"/>
        <v>184281000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4"/>
      <c r="B14" s="66" t="s">
        <v>3</v>
      </c>
      <c r="C14" s="76">
        <f t="shared" ref="C14:J14" si="10">C12-C13</f>
        <v>658000</v>
      </c>
      <c r="D14" s="76">
        <f t="shared" si="10"/>
        <v>9000</v>
      </c>
      <c r="E14" s="76">
        <f t="shared" si="10"/>
        <v>33010</v>
      </c>
      <c r="F14" s="77">
        <f t="shared" si="10"/>
        <v>51000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810400</v>
      </c>
      <c r="S14" s="58"/>
      <c r="T14" s="197"/>
      <c r="U14" s="200"/>
      <c r="V14" s="58"/>
      <c r="W14" s="45" t="s">
        <v>3</v>
      </c>
      <c r="X14" s="46">
        <f>X12-X13</f>
        <v>8.6999999999998181</v>
      </c>
      <c r="Y14" s="46">
        <f t="shared" ref="Y14:AE14" si="11">Y12-Y13</f>
        <v>0</v>
      </c>
      <c r="Z14" s="46">
        <f t="shared" si="11"/>
        <v>0.10000000000000853</v>
      </c>
      <c r="AA14" s="46">
        <f t="shared" si="11"/>
        <v>0</v>
      </c>
      <c r="AB14" s="46">
        <f t="shared" si="11"/>
        <v>9.5</v>
      </c>
      <c r="AC14" s="46">
        <f t="shared" si="11"/>
        <v>0</v>
      </c>
      <c r="AD14" s="46">
        <f t="shared" si="11"/>
        <v>0.20000000000000284</v>
      </c>
      <c r="AE14" s="83">
        <f t="shared" si="11"/>
        <v>0</v>
      </c>
      <c r="AF14" s="7"/>
      <c r="AG14" s="88" t="s">
        <v>28</v>
      </c>
      <c r="AH14" s="86">
        <f>(AH13)/((K12/1000000)*8.34)</f>
        <v>2.0794154949596555</v>
      </c>
      <c r="AI14" s="86">
        <f>(AI13)/((K12/1000000)*8.34)</f>
        <v>1.1024614958489136</v>
      </c>
      <c r="AJ14" s="86">
        <f>(AJ13)/((K12/1000000)*8.34)</f>
        <v>0.10705721137375813</v>
      </c>
      <c r="AK14" s="164">
        <f>(AK13)/((K12/1000000)*8.34)</f>
        <v>1.0933502438171043</v>
      </c>
      <c r="AL14" s="165"/>
      <c r="AM14" s="10"/>
      <c r="AN14" s="1"/>
      <c r="AO14" s="1"/>
      <c r="AP14" s="1"/>
      <c r="AQ14" s="7"/>
      <c r="AR14" s="89" t="s">
        <v>55</v>
      </c>
      <c r="AS14" s="79">
        <v>1.84</v>
      </c>
      <c r="AT14" s="90" t="s">
        <v>54</v>
      </c>
      <c r="AU14" s="35">
        <v>3.3000000000000002E-2</v>
      </c>
      <c r="AV14" s="1"/>
      <c r="AW14" s="110" t="s">
        <v>3</v>
      </c>
      <c r="AX14" s="115">
        <f>AX12-AX13</f>
        <v>779000</v>
      </c>
      <c r="AY14" s="115">
        <f>AY12-AY13</f>
        <v>0</v>
      </c>
      <c r="AZ14" s="116">
        <f>AZ12-AZ13</f>
        <v>36000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82">
        <v>4</v>
      </c>
      <c r="B16" s="67" t="s">
        <v>45</v>
      </c>
      <c r="C16" s="72">
        <v>402618000</v>
      </c>
      <c r="D16" s="37">
        <v>3518280</v>
      </c>
      <c r="E16" s="37">
        <v>9057310</v>
      </c>
      <c r="F16" s="39">
        <v>14389800</v>
      </c>
      <c r="G16" s="72">
        <v>539628000</v>
      </c>
      <c r="H16" s="37">
        <v>4822240</v>
      </c>
      <c r="I16" s="37">
        <v>13182500</v>
      </c>
      <c r="J16" s="39">
        <v>20488900</v>
      </c>
      <c r="K16" s="185">
        <f>C18+G18</f>
        <v>888000</v>
      </c>
      <c r="L16" s="186"/>
      <c r="M16" s="191">
        <f>D18+E18+F18+H18+I18+J18</f>
        <v>8000</v>
      </c>
      <c r="N16" s="186"/>
      <c r="O16" s="192">
        <f>M16+K16</f>
        <v>896000</v>
      </c>
      <c r="P16" s="192"/>
      <c r="Q16" s="42" t="s">
        <v>6</v>
      </c>
      <c r="R16" s="39">
        <v>252538900</v>
      </c>
      <c r="S16" s="57"/>
      <c r="T16" s="195">
        <v>0.03</v>
      </c>
      <c r="U16" s="198">
        <v>0.84</v>
      </c>
      <c r="V16" s="57"/>
      <c r="W16" s="85" t="s">
        <v>6</v>
      </c>
      <c r="X16" s="44">
        <v>5328.6</v>
      </c>
      <c r="Y16" s="44">
        <v>7220.3</v>
      </c>
      <c r="Z16" s="44">
        <v>68.2</v>
      </c>
      <c r="AA16" s="44">
        <v>92</v>
      </c>
      <c r="AB16" s="44">
        <v>5584</v>
      </c>
      <c r="AC16" s="44">
        <v>7555</v>
      </c>
      <c r="AD16" s="44">
        <v>122</v>
      </c>
      <c r="AE16" s="82">
        <v>17.7</v>
      </c>
      <c r="AF16" s="7"/>
      <c r="AG16" s="85" t="s">
        <v>29</v>
      </c>
      <c r="AH16" s="15">
        <v>1.375</v>
      </c>
      <c r="AI16" s="15">
        <v>4.25</v>
      </c>
      <c r="AJ16" s="15">
        <v>3.375</v>
      </c>
      <c r="AK16" s="15">
        <v>8</v>
      </c>
      <c r="AL16" s="16">
        <v>0</v>
      </c>
      <c r="AM16" s="62"/>
      <c r="AN16" s="64" t="s">
        <v>40</v>
      </c>
      <c r="AO16" s="20">
        <v>8.5</v>
      </c>
      <c r="AP16" s="21">
        <v>7.51</v>
      </c>
      <c r="AQ16" s="7"/>
      <c r="AR16" s="2" t="s">
        <v>37</v>
      </c>
      <c r="AS16" s="12">
        <v>9.1999999999999998E-2</v>
      </c>
      <c r="AT16" s="2" t="s">
        <v>38</v>
      </c>
      <c r="AU16" s="12" t="s">
        <v>75</v>
      </c>
      <c r="AV16" s="1"/>
      <c r="AW16" s="117" t="s">
        <v>45</v>
      </c>
      <c r="AX16" s="112">
        <v>732060000</v>
      </c>
      <c r="AY16" s="112">
        <v>600023600</v>
      </c>
      <c r="AZ16" s="113">
        <v>184317000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3"/>
      <c r="B17" s="68" t="s">
        <v>44</v>
      </c>
      <c r="C17" s="73">
        <f>C12</f>
        <v>401730000</v>
      </c>
      <c r="D17" s="74">
        <f t="shared" ref="D17:J17" si="12">D12</f>
        <v>3518280</v>
      </c>
      <c r="E17" s="74">
        <f t="shared" si="12"/>
        <v>9057310</v>
      </c>
      <c r="F17" s="75">
        <f t="shared" si="12"/>
        <v>14381800</v>
      </c>
      <c r="G17" s="73">
        <f t="shared" si="12"/>
        <v>539628000</v>
      </c>
      <c r="H17" s="74">
        <f t="shared" si="12"/>
        <v>4822240</v>
      </c>
      <c r="I17" s="74">
        <f t="shared" si="12"/>
        <v>13182500</v>
      </c>
      <c r="J17" s="75">
        <f t="shared" si="12"/>
        <v>20488900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251793000</v>
      </c>
      <c r="S17" s="57"/>
      <c r="T17" s="196"/>
      <c r="U17" s="199"/>
      <c r="V17" s="57"/>
      <c r="W17" s="87" t="s">
        <v>7</v>
      </c>
      <c r="X17" s="5">
        <f t="shared" ref="X17:AE17" si="13">X12</f>
        <v>5316.7</v>
      </c>
      <c r="Y17" s="5">
        <f t="shared" si="13"/>
        <v>7220.3</v>
      </c>
      <c r="Z17" s="5">
        <f t="shared" si="13"/>
        <v>68.2</v>
      </c>
      <c r="AA17" s="5">
        <f t="shared" si="13"/>
        <v>92</v>
      </c>
      <c r="AB17" s="5">
        <f t="shared" si="13"/>
        <v>5572.1</v>
      </c>
      <c r="AC17" s="5">
        <f t="shared" si="13"/>
        <v>7555</v>
      </c>
      <c r="AD17" s="5">
        <f t="shared" si="13"/>
        <v>122</v>
      </c>
      <c r="AE17" s="81">
        <f t="shared" si="13"/>
        <v>17.7</v>
      </c>
      <c r="AF17" s="7"/>
      <c r="AG17" s="87" t="s">
        <v>26</v>
      </c>
      <c r="AH17" s="6">
        <f>(AH16*10.74)</f>
        <v>14.7675</v>
      </c>
      <c r="AI17" s="6">
        <f>(AI16*2.2)</f>
        <v>9.3500000000000014</v>
      </c>
      <c r="AJ17" s="6">
        <f>(AJ16*0.25)</f>
        <v>0.84375</v>
      </c>
      <c r="AK17" s="162">
        <f>AK16+AL16</f>
        <v>8</v>
      </c>
      <c r="AL17" s="163"/>
      <c r="AM17" s="10"/>
      <c r="AN17" s="22" t="s">
        <v>41</v>
      </c>
      <c r="AO17" s="23">
        <v>7.7</v>
      </c>
      <c r="AP17" s="24">
        <v>7.8</v>
      </c>
      <c r="AQ17" s="7"/>
      <c r="AR17" s="2" t="s">
        <v>36</v>
      </c>
      <c r="AS17" s="12">
        <v>1.0329999999999999</v>
      </c>
      <c r="AT17" s="2" t="s">
        <v>39</v>
      </c>
      <c r="AU17" s="12" t="s">
        <v>75</v>
      </c>
      <c r="AV17" s="1"/>
      <c r="AW17" s="118" t="s">
        <v>71</v>
      </c>
      <c r="AX17" s="111">
        <f t="shared" ref="AX17:AZ17" si="14">AX12</f>
        <v>731088000</v>
      </c>
      <c r="AY17" s="111">
        <f t="shared" si="14"/>
        <v>600023600</v>
      </c>
      <c r="AZ17" s="114">
        <f t="shared" si="14"/>
        <v>184317000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4"/>
      <c r="B18" s="66" t="s">
        <v>3</v>
      </c>
      <c r="C18" s="76">
        <f t="shared" ref="C18:J18" si="15">C16-C17</f>
        <v>888000</v>
      </c>
      <c r="D18" s="76">
        <f t="shared" si="15"/>
        <v>0</v>
      </c>
      <c r="E18" s="76">
        <f t="shared" si="15"/>
        <v>0</v>
      </c>
      <c r="F18" s="77">
        <f t="shared" si="15"/>
        <v>8000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745900</v>
      </c>
      <c r="S18" s="58"/>
      <c r="T18" s="197"/>
      <c r="U18" s="200"/>
      <c r="V18" s="58"/>
      <c r="W18" s="45" t="s">
        <v>3</v>
      </c>
      <c r="X18" s="46">
        <f>X16-X17</f>
        <v>11.900000000000546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</v>
      </c>
      <c r="AB18" s="46">
        <f t="shared" si="16"/>
        <v>11.899999999999636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1.9940128977898761</v>
      </c>
      <c r="AI18" s="86">
        <f>(AI17)/((K16/1000000)*8.34)</f>
        <v>1.2625035107049498</v>
      </c>
      <c r="AJ18" s="86">
        <f>(AJ17)/((K16/1000000)*8.34)</f>
        <v>0.11392912696869531</v>
      </c>
      <c r="AK18" s="164">
        <f>(AK17)/((K16/1000000)*8.34)</f>
        <v>1.080216907555037</v>
      </c>
      <c r="AL18" s="165"/>
      <c r="AM18" s="10"/>
      <c r="AN18" s="1"/>
      <c r="AO18" s="1"/>
      <c r="AP18" s="1"/>
      <c r="AQ18" s="7"/>
      <c r="AR18" s="89" t="s">
        <v>55</v>
      </c>
      <c r="AS18" s="79">
        <v>1.85</v>
      </c>
      <c r="AT18" s="90" t="s">
        <v>54</v>
      </c>
      <c r="AU18" s="11">
        <v>5.3999999999999999E-2</v>
      </c>
      <c r="AV18" s="1"/>
      <c r="AW18" s="110" t="s">
        <v>3</v>
      </c>
      <c r="AX18" s="115">
        <f>AX16-AX17</f>
        <v>972000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82">
        <v>5</v>
      </c>
      <c r="B20" s="67" t="s">
        <v>45</v>
      </c>
      <c r="C20" s="72">
        <v>403377000</v>
      </c>
      <c r="D20" s="37">
        <v>3527280</v>
      </c>
      <c r="E20" s="37">
        <v>9089320</v>
      </c>
      <c r="F20" s="39">
        <v>14442800</v>
      </c>
      <c r="G20" s="72">
        <v>539628000</v>
      </c>
      <c r="H20" s="37">
        <v>4822240</v>
      </c>
      <c r="I20" s="37">
        <v>13182500</v>
      </c>
      <c r="J20" s="39">
        <v>20488900</v>
      </c>
      <c r="K20" s="185">
        <f>C22+G22</f>
        <v>759000</v>
      </c>
      <c r="L20" s="186"/>
      <c r="M20" s="191">
        <f>D22+E22+F22+H22+I22+J22</f>
        <v>94010</v>
      </c>
      <c r="N20" s="186"/>
      <c r="O20" s="192">
        <f>M20+K20</f>
        <v>853010</v>
      </c>
      <c r="P20" s="192"/>
      <c r="Q20" s="42" t="s">
        <v>6</v>
      </c>
      <c r="R20" s="39">
        <v>253425800</v>
      </c>
      <c r="S20" s="57">
        <v>0</v>
      </c>
      <c r="T20" s="195">
        <v>0.15</v>
      </c>
      <c r="U20" s="198">
        <v>0.83</v>
      </c>
      <c r="V20" s="57"/>
      <c r="W20" s="85" t="s">
        <v>6</v>
      </c>
      <c r="X20" s="44">
        <v>5338.7</v>
      </c>
      <c r="Y20" s="44">
        <v>7220.3</v>
      </c>
      <c r="Z20" s="44">
        <v>68.3</v>
      </c>
      <c r="AA20" s="44">
        <v>92</v>
      </c>
      <c r="AB20" s="44">
        <v>5594.9</v>
      </c>
      <c r="AC20" s="44">
        <v>7555</v>
      </c>
      <c r="AD20" s="44">
        <v>122.1</v>
      </c>
      <c r="AE20" s="82">
        <v>17.8</v>
      </c>
      <c r="AF20" s="7"/>
      <c r="AG20" s="85" t="s">
        <v>29</v>
      </c>
      <c r="AH20" s="15">
        <v>1.375</v>
      </c>
      <c r="AI20" s="15">
        <v>3.125</v>
      </c>
      <c r="AJ20" s="15">
        <v>3</v>
      </c>
      <c r="AK20" s="15">
        <v>7</v>
      </c>
      <c r="AL20" s="16">
        <v>0</v>
      </c>
      <c r="AM20" s="62"/>
      <c r="AN20" s="64" t="s">
        <v>40</v>
      </c>
      <c r="AO20" s="20">
        <v>8</v>
      </c>
      <c r="AP20" s="21">
        <v>7.39</v>
      </c>
      <c r="AQ20" s="7"/>
      <c r="AR20" s="31" t="s">
        <v>37</v>
      </c>
      <c r="AS20" s="52">
        <v>7.5999999999999998E-2</v>
      </c>
      <c r="AT20" s="32" t="s">
        <v>38</v>
      </c>
      <c r="AU20" s="53" t="s">
        <v>75</v>
      </c>
      <c r="AV20" s="1"/>
      <c r="AW20" s="117" t="s">
        <v>45</v>
      </c>
      <c r="AX20" s="112">
        <v>732946000</v>
      </c>
      <c r="AY20" s="112">
        <v>600023600</v>
      </c>
      <c r="AZ20" s="113">
        <v>184353000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3"/>
      <c r="B21" s="68" t="s">
        <v>44</v>
      </c>
      <c r="C21" s="73">
        <f>C16</f>
        <v>402618000</v>
      </c>
      <c r="D21" s="74">
        <f t="shared" ref="D21:J21" si="17">D16</f>
        <v>3518280</v>
      </c>
      <c r="E21" s="74">
        <f t="shared" si="17"/>
        <v>9057310</v>
      </c>
      <c r="F21" s="75">
        <f t="shared" si="17"/>
        <v>14389800</v>
      </c>
      <c r="G21" s="73">
        <f t="shared" si="17"/>
        <v>539628000</v>
      </c>
      <c r="H21" s="74">
        <f t="shared" si="17"/>
        <v>4822240</v>
      </c>
      <c r="I21" s="74">
        <f t="shared" si="17"/>
        <v>13182500</v>
      </c>
      <c r="J21" s="75">
        <f t="shared" si="17"/>
        <v>20488900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252538900</v>
      </c>
      <c r="S21" s="57"/>
      <c r="T21" s="196"/>
      <c r="U21" s="199"/>
      <c r="V21" s="57"/>
      <c r="W21" s="87" t="s">
        <v>7</v>
      </c>
      <c r="X21" s="5">
        <f t="shared" ref="X21:AE21" si="18">X16</f>
        <v>5328.6</v>
      </c>
      <c r="Y21" s="5">
        <f t="shared" si="18"/>
        <v>7220.3</v>
      </c>
      <c r="Z21" s="5">
        <f t="shared" si="18"/>
        <v>68.2</v>
      </c>
      <c r="AA21" s="5">
        <f t="shared" si="18"/>
        <v>92</v>
      </c>
      <c r="AB21" s="5">
        <f t="shared" si="18"/>
        <v>5584</v>
      </c>
      <c r="AC21" s="5">
        <f t="shared" si="18"/>
        <v>7555</v>
      </c>
      <c r="AD21" s="5">
        <f t="shared" si="18"/>
        <v>122</v>
      </c>
      <c r="AE21" s="81">
        <f t="shared" si="18"/>
        <v>17.7</v>
      </c>
      <c r="AF21" s="7"/>
      <c r="AG21" s="87" t="s">
        <v>26</v>
      </c>
      <c r="AH21" s="6">
        <f>(AH20*10.74)</f>
        <v>14.7675</v>
      </c>
      <c r="AI21" s="6">
        <f>(AI20*2.2)</f>
        <v>6.8750000000000009</v>
      </c>
      <c r="AJ21" s="6">
        <f>(AJ20*0.25)</f>
        <v>0.75</v>
      </c>
      <c r="AK21" s="162">
        <f>AK20+AL20</f>
        <v>7</v>
      </c>
      <c r="AL21" s="163"/>
      <c r="AM21" s="10"/>
      <c r="AN21" s="22" t="s">
        <v>41</v>
      </c>
      <c r="AO21" s="23">
        <v>7.5</v>
      </c>
      <c r="AP21" s="24">
        <v>7.85</v>
      </c>
      <c r="AQ21" s="7"/>
      <c r="AR21" s="33" t="s">
        <v>36</v>
      </c>
      <c r="AS21" s="12">
        <v>0.77700000000000002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732060000</v>
      </c>
      <c r="AY21" s="111">
        <f t="shared" si="19"/>
        <v>600023600</v>
      </c>
      <c r="AZ21" s="114">
        <f t="shared" si="19"/>
        <v>184317000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4"/>
      <c r="B22" s="66" t="s">
        <v>3</v>
      </c>
      <c r="C22" s="76">
        <f t="shared" ref="C22:J22" si="20">C20-C21</f>
        <v>759000</v>
      </c>
      <c r="D22" s="76">
        <f t="shared" si="20"/>
        <v>9000</v>
      </c>
      <c r="E22" s="76">
        <f t="shared" si="20"/>
        <v>32010</v>
      </c>
      <c r="F22" s="77">
        <f t="shared" si="20"/>
        <v>53000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886900</v>
      </c>
      <c r="S22" s="58"/>
      <c r="T22" s="197"/>
      <c r="U22" s="200"/>
      <c r="V22" s="58"/>
      <c r="W22" s="45" t="s">
        <v>3</v>
      </c>
      <c r="X22" s="46">
        <f>X20-X21</f>
        <v>10.099999999999454</v>
      </c>
      <c r="Y22" s="46">
        <f t="shared" ref="Y22:AE22" si="21">Y20-Y21</f>
        <v>0</v>
      </c>
      <c r="Z22" s="46">
        <f t="shared" si="21"/>
        <v>9.9999999999994316E-2</v>
      </c>
      <c r="AA22" s="46">
        <f t="shared" si="21"/>
        <v>0</v>
      </c>
      <c r="AB22" s="46">
        <f t="shared" si="21"/>
        <v>10.899999999999636</v>
      </c>
      <c r="AC22" s="46">
        <f t="shared" si="21"/>
        <v>0</v>
      </c>
      <c r="AD22" s="46">
        <f t="shared" si="21"/>
        <v>9.9999999999994316E-2</v>
      </c>
      <c r="AE22" s="83">
        <f t="shared" si="21"/>
        <v>0.10000000000000142</v>
      </c>
      <c r="AF22" s="7"/>
      <c r="AG22" s="88" t="s">
        <v>28</v>
      </c>
      <c r="AH22" s="86">
        <f>(AH21)/((K20/1000000)*8.34)</f>
        <v>2.3329162756751121</v>
      </c>
      <c r="AI22" s="86">
        <f>(AI21)/((K20/1000000)*8.34)</f>
        <v>1.0860876516178364</v>
      </c>
      <c r="AJ22" s="86">
        <f>(AJ21)/((K20/1000000)*8.34)</f>
        <v>0.11848228926740031</v>
      </c>
      <c r="AK22" s="164">
        <f>(AK21)/((K20/1000000)*8.34)</f>
        <v>1.1058346998290696</v>
      </c>
      <c r="AL22" s="165"/>
      <c r="AM22" s="10"/>
      <c r="AN22" s="1"/>
      <c r="AO22" s="1"/>
      <c r="AP22" s="1"/>
      <c r="AQ22" s="7"/>
      <c r="AR22" s="89" t="s">
        <v>55</v>
      </c>
      <c r="AS22" s="79">
        <v>1.91</v>
      </c>
      <c r="AT22" s="90" t="s">
        <v>54</v>
      </c>
      <c r="AU22" s="35">
        <v>3.2000000000000001E-2</v>
      </c>
      <c r="AV22" s="1"/>
      <c r="AW22" s="110" t="s">
        <v>3</v>
      </c>
      <c r="AX22" s="115">
        <f>AX20-AX21</f>
        <v>886000</v>
      </c>
      <c r="AY22" s="115">
        <f>AY20-AY21</f>
        <v>0</v>
      </c>
      <c r="AZ22" s="116">
        <f>AZ20-AZ21</f>
        <v>36000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82">
        <v>6</v>
      </c>
      <c r="B24" s="67" t="s">
        <v>45</v>
      </c>
      <c r="C24" s="72">
        <v>404080000</v>
      </c>
      <c r="D24" s="37">
        <v>3536280</v>
      </c>
      <c r="E24" s="37">
        <v>9089320</v>
      </c>
      <c r="F24" s="39">
        <v>14442800</v>
      </c>
      <c r="G24" s="72">
        <v>539628000</v>
      </c>
      <c r="H24" s="37">
        <v>4822240</v>
      </c>
      <c r="I24" s="37">
        <v>13182500</v>
      </c>
      <c r="J24" s="39">
        <v>20488900</v>
      </c>
      <c r="K24" s="185">
        <f>C26+G26</f>
        <v>703000</v>
      </c>
      <c r="L24" s="186"/>
      <c r="M24" s="191">
        <f>D26+E26+F26+H26+I26+J26</f>
        <v>9000</v>
      </c>
      <c r="N24" s="186"/>
      <c r="O24" s="192">
        <f>M24+K24</f>
        <v>712000</v>
      </c>
      <c r="P24" s="192"/>
      <c r="Q24" s="42" t="s">
        <v>6</v>
      </c>
      <c r="R24" s="39">
        <v>254278000</v>
      </c>
      <c r="S24" s="57"/>
      <c r="T24" s="195">
        <v>0.15</v>
      </c>
      <c r="U24" s="198">
        <v>0.87</v>
      </c>
      <c r="V24" s="57"/>
      <c r="W24" s="85" t="s">
        <v>6</v>
      </c>
      <c r="X24" s="44">
        <v>5348</v>
      </c>
      <c r="Y24" s="44">
        <v>7220.3</v>
      </c>
      <c r="Z24" s="44">
        <v>68.400000000000006</v>
      </c>
      <c r="AA24" s="44">
        <v>92</v>
      </c>
      <c r="AB24" s="44">
        <v>5604.3</v>
      </c>
      <c r="AC24" s="44">
        <v>7555</v>
      </c>
      <c r="AD24" s="44">
        <v>122.1</v>
      </c>
      <c r="AE24" s="82">
        <v>17.8</v>
      </c>
      <c r="AF24" s="7"/>
      <c r="AG24" s="85" t="s">
        <v>29</v>
      </c>
      <c r="AH24" s="15">
        <v>1.375</v>
      </c>
      <c r="AI24" s="15">
        <v>3.875</v>
      </c>
      <c r="AJ24" s="15">
        <v>2.75</v>
      </c>
      <c r="AK24" s="15">
        <v>7</v>
      </c>
      <c r="AL24" s="16">
        <v>0</v>
      </c>
      <c r="AM24" s="62"/>
      <c r="AN24" s="64" t="s">
        <v>40</v>
      </c>
      <c r="AO24" s="20">
        <v>8.6</v>
      </c>
      <c r="AP24" s="21">
        <v>7.43</v>
      </c>
      <c r="AQ24" s="7"/>
      <c r="AR24" s="31" t="s">
        <v>37</v>
      </c>
      <c r="AS24" s="52">
        <v>8.6999999999999994E-2</v>
      </c>
      <c r="AT24" s="32" t="s">
        <v>38</v>
      </c>
      <c r="AU24" s="53" t="s">
        <v>75</v>
      </c>
      <c r="AV24" s="1"/>
      <c r="AW24" s="117" t="s">
        <v>45</v>
      </c>
      <c r="AX24" s="112">
        <v>733710000</v>
      </c>
      <c r="AY24" s="112">
        <v>600023600</v>
      </c>
      <c r="AZ24" s="113">
        <v>184353000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3"/>
      <c r="B25" s="68" t="s">
        <v>44</v>
      </c>
      <c r="C25" s="73">
        <f t="shared" ref="C25:J25" si="22">C20</f>
        <v>403377000</v>
      </c>
      <c r="D25" s="74">
        <f t="shared" si="22"/>
        <v>3527280</v>
      </c>
      <c r="E25" s="74">
        <f t="shared" si="22"/>
        <v>9089320</v>
      </c>
      <c r="F25" s="75">
        <f t="shared" si="22"/>
        <v>14442800</v>
      </c>
      <c r="G25" s="73">
        <f t="shared" si="22"/>
        <v>539628000</v>
      </c>
      <c r="H25" s="74">
        <f t="shared" si="22"/>
        <v>4822240</v>
      </c>
      <c r="I25" s="74">
        <f t="shared" si="22"/>
        <v>13182500</v>
      </c>
      <c r="J25" s="75">
        <f t="shared" si="22"/>
        <v>20488900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253425800</v>
      </c>
      <c r="S25" s="57"/>
      <c r="T25" s="196"/>
      <c r="U25" s="199"/>
      <c r="V25" s="57"/>
      <c r="W25" s="87" t="s">
        <v>7</v>
      </c>
      <c r="X25" s="5">
        <f t="shared" ref="X25:AE25" si="23">X20</f>
        <v>5338.7</v>
      </c>
      <c r="Y25" s="5">
        <f t="shared" si="23"/>
        <v>7220.3</v>
      </c>
      <c r="Z25" s="5">
        <f t="shared" si="23"/>
        <v>68.3</v>
      </c>
      <c r="AA25" s="5">
        <f t="shared" si="23"/>
        <v>92</v>
      </c>
      <c r="AB25" s="5">
        <f t="shared" si="23"/>
        <v>5594.9</v>
      </c>
      <c r="AC25" s="5">
        <f t="shared" si="23"/>
        <v>7555</v>
      </c>
      <c r="AD25" s="5">
        <f t="shared" si="23"/>
        <v>122.1</v>
      </c>
      <c r="AE25" s="81">
        <f t="shared" si="23"/>
        <v>17.8</v>
      </c>
      <c r="AF25" s="7"/>
      <c r="AG25" s="87" t="s">
        <v>26</v>
      </c>
      <c r="AH25" s="6">
        <f>(AH24*10.74)</f>
        <v>14.7675</v>
      </c>
      <c r="AI25" s="6">
        <f>(AI24*2.2)</f>
        <v>8.5250000000000004</v>
      </c>
      <c r="AJ25" s="6">
        <f>(AJ24*0.25)</f>
        <v>0.6875</v>
      </c>
      <c r="AK25" s="162">
        <f>AK24+AL24</f>
        <v>7</v>
      </c>
      <c r="AL25" s="163"/>
      <c r="AM25" s="10"/>
      <c r="AN25" s="22" t="s">
        <v>41</v>
      </c>
      <c r="AO25" s="23">
        <v>7.5</v>
      </c>
      <c r="AP25" s="24">
        <v>7.85</v>
      </c>
      <c r="AQ25" s="7"/>
      <c r="AR25" s="33" t="s">
        <v>36</v>
      </c>
      <c r="AS25" s="12">
        <v>0.876</v>
      </c>
      <c r="AT25" s="2" t="s">
        <v>39</v>
      </c>
      <c r="AU25" s="36" t="s">
        <v>75</v>
      </c>
      <c r="AV25" s="1"/>
      <c r="AW25" s="118" t="s">
        <v>71</v>
      </c>
      <c r="AX25" s="111">
        <f t="shared" ref="AX25:AZ25" si="24">AX20</f>
        <v>732946000</v>
      </c>
      <c r="AY25" s="111">
        <f t="shared" si="24"/>
        <v>600023600</v>
      </c>
      <c r="AZ25" s="114">
        <f t="shared" si="24"/>
        <v>184353000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4"/>
      <c r="B26" s="66" t="s">
        <v>3</v>
      </c>
      <c r="C26" s="76">
        <f t="shared" ref="C26:J26" si="25">C24-C25</f>
        <v>703000</v>
      </c>
      <c r="D26" s="76">
        <f t="shared" si="25"/>
        <v>9000</v>
      </c>
      <c r="E26" s="76">
        <f t="shared" si="25"/>
        <v>0</v>
      </c>
      <c r="F26" s="77">
        <f t="shared" si="25"/>
        <v>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852200</v>
      </c>
      <c r="S26" s="58"/>
      <c r="T26" s="197"/>
      <c r="U26" s="200"/>
      <c r="V26" s="58"/>
      <c r="W26" s="45" t="s">
        <v>3</v>
      </c>
      <c r="X26" s="46">
        <f>X24-X25</f>
        <v>9.3000000000001819</v>
      </c>
      <c r="Y26" s="46">
        <f t="shared" ref="Y26:AE26" si="26">Y24-Y25</f>
        <v>0</v>
      </c>
      <c r="Z26" s="46">
        <f t="shared" si="26"/>
        <v>0.10000000000000853</v>
      </c>
      <c r="AA26" s="46">
        <f t="shared" si="26"/>
        <v>0</v>
      </c>
      <c r="AB26" s="46">
        <f t="shared" si="26"/>
        <v>9.4000000000005457</v>
      </c>
      <c r="AC26" s="46">
        <f t="shared" si="26"/>
        <v>0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2.5187531340503702</v>
      </c>
      <c r="AI26" s="86">
        <f>(AI25)/((K24/1000000)*8.34)</f>
        <v>1.4540288110905302</v>
      </c>
      <c r="AJ26" s="86">
        <f>(AJ25)/((K24/1000000)*8.34)</f>
        <v>0.11726038799117179</v>
      </c>
      <c r="AK26" s="164">
        <f>(AK25)/((K24/1000000)*8.34)</f>
        <v>1.1939239504555674</v>
      </c>
      <c r="AL26" s="165"/>
      <c r="AM26" s="10"/>
      <c r="AN26" s="1"/>
      <c r="AO26" s="1"/>
      <c r="AP26" s="1"/>
      <c r="AQ26" s="7"/>
      <c r="AR26" s="89" t="s">
        <v>55</v>
      </c>
      <c r="AS26" s="79">
        <v>1.84</v>
      </c>
      <c r="AT26" s="90" t="s">
        <v>54</v>
      </c>
      <c r="AU26" s="35">
        <v>4.5999999999999999E-2</v>
      </c>
      <c r="AV26" s="1"/>
      <c r="AW26" s="110" t="s">
        <v>3</v>
      </c>
      <c r="AX26" s="115">
        <f>AX24-AX25</f>
        <v>764000</v>
      </c>
      <c r="AY26" s="115">
        <f>AY24-AY25</f>
        <v>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82">
        <v>7</v>
      </c>
      <c r="B28" s="67" t="s">
        <v>45</v>
      </c>
      <c r="C28" s="72">
        <v>404080000</v>
      </c>
      <c r="D28" s="37">
        <v>3536280</v>
      </c>
      <c r="E28" s="37">
        <v>9089320</v>
      </c>
      <c r="F28" s="39">
        <v>14442800</v>
      </c>
      <c r="G28" s="72">
        <v>540564000</v>
      </c>
      <c r="H28" s="37">
        <v>4831240</v>
      </c>
      <c r="I28" s="37">
        <v>13214500</v>
      </c>
      <c r="J28" s="39">
        <v>20552800</v>
      </c>
      <c r="K28" s="185">
        <f>C30+G30</f>
        <v>936000</v>
      </c>
      <c r="L28" s="186"/>
      <c r="M28" s="191">
        <f>D30+E30+F30+H30+I30+J30</f>
        <v>104900</v>
      </c>
      <c r="N28" s="186"/>
      <c r="O28" s="192">
        <f>M28+K28</f>
        <v>1040900</v>
      </c>
      <c r="P28" s="192"/>
      <c r="Q28" s="42" t="s">
        <v>6</v>
      </c>
      <c r="R28" s="39">
        <v>255107900</v>
      </c>
      <c r="S28" s="57"/>
      <c r="T28" s="195">
        <v>0.06</v>
      </c>
      <c r="U28" s="198">
        <v>0.84</v>
      </c>
      <c r="V28" s="57"/>
      <c r="W28" s="85" t="s">
        <v>6</v>
      </c>
      <c r="X28" s="44">
        <v>5348</v>
      </c>
      <c r="Y28" s="44">
        <v>7233.2</v>
      </c>
      <c r="Z28" s="44">
        <v>68.5</v>
      </c>
      <c r="AA28" s="44">
        <v>92.2</v>
      </c>
      <c r="AB28" s="44">
        <v>5604.3</v>
      </c>
      <c r="AC28" s="44">
        <v>7568.9</v>
      </c>
      <c r="AD28" s="44">
        <v>122.3</v>
      </c>
      <c r="AE28" s="82">
        <v>17.8</v>
      </c>
      <c r="AF28" s="7"/>
      <c r="AG28" s="85" t="s">
        <v>29</v>
      </c>
      <c r="AH28" s="15">
        <v>1.5</v>
      </c>
      <c r="AI28" s="15">
        <v>4.0625</v>
      </c>
      <c r="AJ28" s="15">
        <v>3.5</v>
      </c>
      <c r="AK28" s="15">
        <v>0</v>
      </c>
      <c r="AL28" s="16">
        <v>9</v>
      </c>
      <c r="AM28" s="62"/>
      <c r="AN28" s="64" t="s">
        <v>40</v>
      </c>
      <c r="AO28" s="20">
        <v>10</v>
      </c>
      <c r="AP28" s="21">
        <v>7.41</v>
      </c>
      <c r="AQ28" s="7"/>
      <c r="AR28" s="31" t="s">
        <v>37</v>
      </c>
      <c r="AS28" s="52" t="s">
        <v>75</v>
      </c>
      <c r="AT28" s="32" t="s">
        <v>38</v>
      </c>
      <c r="AU28" s="53">
        <v>3.4000000000000002E-2</v>
      </c>
      <c r="AV28" s="1"/>
      <c r="AW28" s="117" t="s">
        <v>45</v>
      </c>
      <c r="AX28" s="112">
        <v>733710000</v>
      </c>
      <c r="AY28" s="112">
        <v>601126900</v>
      </c>
      <c r="AZ28" s="113">
        <v>184387000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3"/>
      <c r="B29" s="68" t="s">
        <v>44</v>
      </c>
      <c r="C29" s="73">
        <f t="shared" ref="C29:J29" si="27">C24</f>
        <v>404080000</v>
      </c>
      <c r="D29" s="74">
        <f t="shared" si="27"/>
        <v>3536280</v>
      </c>
      <c r="E29" s="74">
        <f t="shared" si="27"/>
        <v>9089320</v>
      </c>
      <c r="F29" s="75">
        <f t="shared" si="27"/>
        <v>14442800</v>
      </c>
      <c r="G29" s="73">
        <f t="shared" si="27"/>
        <v>539628000</v>
      </c>
      <c r="H29" s="74">
        <f t="shared" si="27"/>
        <v>4822240</v>
      </c>
      <c r="I29" s="74">
        <f t="shared" si="27"/>
        <v>13182500</v>
      </c>
      <c r="J29" s="75">
        <f t="shared" si="27"/>
        <v>20488900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254278000</v>
      </c>
      <c r="S29" s="57"/>
      <c r="T29" s="196"/>
      <c r="U29" s="199"/>
      <c r="V29" s="57"/>
      <c r="W29" s="87" t="s">
        <v>7</v>
      </c>
      <c r="X29" s="5">
        <f t="shared" ref="X29:AE29" si="28">X24</f>
        <v>5348</v>
      </c>
      <c r="Y29" s="5">
        <f t="shared" si="28"/>
        <v>7220.3</v>
      </c>
      <c r="Z29" s="5">
        <f t="shared" si="28"/>
        <v>68.400000000000006</v>
      </c>
      <c r="AA29" s="5">
        <f t="shared" si="28"/>
        <v>92</v>
      </c>
      <c r="AB29" s="5">
        <f t="shared" si="28"/>
        <v>5604.3</v>
      </c>
      <c r="AC29" s="5">
        <f t="shared" si="28"/>
        <v>7555</v>
      </c>
      <c r="AD29" s="5">
        <f t="shared" si="28"/>
        <v>122.1</v>
      </c>
      <c r="AE29" s="81">
        <f t="shared" si="28"/>
        <v>17.8</v>
      </c>
      <c r="AF29" s="7"/>
      <c r="AG29" s="87" t="s">
        <v>26</v>
      </c>
      <c r="AH29" s="6">
        <f>(AH28*10.74)</f>
        <v>16.11</v>
      </c>
      <c r="AI29" s="6">
        <f>(AI28*2.2)</f>
        <v>8.9375</v>
      </c>
      <c r="AJ29" s="6">
        <f>(AJ28*0.25)</f>
        <v>0.875</v>
      </c>
      <c r="AK29" s="162">
        <f>AK28+AL28</f>
        <v>9</v>
      </c>
      <c r="AL29" s="163"/>
      <c r="AM29" s="10"/>
      <c r="AN29" s="22" t="s">
        <v>41</v>
      </c>
      <c r="AO29" s="23">
        <v>8.1999999999999993</v>
      </c>
      <c r="AP29" s="24">
        <v>7.73</v>
      </c>
      <c r="AQ29" s="7"/>
      <c r="AR29" s="33" t="s">
        <v>36</v>
      </c>
      <c r="AS29" s="12" t="s">
        <v>75</v>
      </c>
      <c r="AT29" s="2" t="s">
        <v>39</v>
      </c>
      <c r="AU29" s="36">
        <v>0.59799999999999998</v>
      </c>
      <c r="AV29" s="1"/>
      <c r="AW29" s="118" t="s">
        <v>71</v>
      </c>
      <c r="AX29" s="111">
        <f t="shared" ref="AX29:AZ29" si="29">AX24</f>
        <v>733710000</v>
      </c>
      <c r="AY29" s="111">
        <f t="shared" si="29"/>
        <v>600023600</v>
      </c>
      <c r="AZ29" s="114">
        <f t="shared" si="29"/>
        <v>184353000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4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936000</v>
      </c>
      <c r="H30" s="76">
        <f t="shared" si="30"/>
        <v>9000</v>
      </c>
      <c r="I30" s="76">
        <f t="shared" si="30"/>
        <v>32000</v>
      </c>
      <c r="J30" s="77">
        <f t="shared" si="30"/>
        <v>63900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829900</v>
      </c>
      <c r="S30" s="58"/>
      <c r="T30" s="197"/>
      <c r="U30" s="200"/>
      <c r="V30" s="58"/>
      <c r="W30" s="45" t="s">
        <v>3</v>
      </c>
      <c r="X30" s="46">
        <f>X28-X29</f>
        <v>0</v>
      </c>
      <c r="Y30" s="46">
        <f t="shared" ref="Y30:AE30" si="31">Y28-Y29</f>
        <v>12.899999999999636</v>
      </c>
      <c r="Z30" s="46">
        <f t="shared" si="31"/>
        <v>9.9999999999994316E-2</v>
      </c>
      <c r="AA30" s="46">
        <f t="shared" si="31"/>
        <v>0.20000000000000284</v>
      </c>
      <c r="AB30" s="46">
        <f t="shared" si="31"/>
        <v>0</v>
      </c>
      <c r="AC30" s="46">
        <f t="shared" si="31"/>
        <v>13.899999999999636</v>
      </c>
      <c r="AD30" s="46">
        <f t="shared" si="31"/>
        <v>0.20000000000000284</v>
      </c>
      <c r="AE30" s="83">
        <f t="shared" si="31"/>
        <v>0</v>
      </c>
      <c r="AF30" s="7"/>
      <c r="AG30" s="88" t="s">
        <v>28</v>
      </c>
      <c r="AH30" s="86">
        <f>(AH29)/((K28/1000000)*8.34)</f>
        <v>2.0637336284818297</v>
      </c>
      <c r="AI30" s="86">
        <f>(AI29)/((K28/1000000)*8.34)</f>
        <v>1.1449173994138022</v>
      </c>
      <c r="AJ30" s="86">
        <f>(AJ29)/((K28/1000000)*8.34)</f>
        <v>0.11208981532722539</v>
      </c>
      <c r="AK30" s="164">
        <f>(AK29)/((K28/1000000)*8.34)</f>
        <v>1.1529238147943184</v>
      </c>
      <c r="AL30" s="165"/>
      <c r="AM30" s="10"/>
      <c r="AN30" s="1"/>
      <c r="AO30" s="1"/>
      <c r="AP30" s="1"/>
      <c r="AQ30" s="7"/>
      <c r="AR30" s="89" t="s">
        <v>55</v>
      </c>
      <c r="AS30" s="79">
        <v>1.89</v>
      </c>
      <c r="AT30" s="90" t="s">
        <v>54</v>
      </c>
      <c r="AU30" s="35">
        <v>2.9000000000000001E-2</v>
      </c>
      <c r="AV30" s="1"/>
      <c r="AW30" s="110" t="s">
        <v>3</v>
      </c>
      <c r="AX30" s="115">
        <f>AX28-AX29</f>
        <v>0</v>
      </c>
      <c r="AY30" s="115">
        <f>AY28-AY29</f>
        <v>1103300</v>
      </c>
      <c r="AZ30" s="116">
        <f>AZ28-AZ29</f>
        <v>34000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82">
        <v>8</v>
      </c>
      <c r="B32" s="67" t="s">
        <v>45</v>
      </c>
      <c r="C32" s="72">
        <v>404080000</v>
      </c>
      <c r="D32" s="37">
        <v>3536280</v>
      </c>
      <c r="E32" s="37">
        <v>9089320</v>
      </c>
      <c r="F32" s="39">
        <v>14442800</v>
      </c>
      <c r="G32" s="72">
        <v>541205000</v>
      </c>
      <c r="H32" s="37">
        <v>4839240</v>
      </c>
      <c r="I32" s="37">
        <v>13214500</v>
      </c>
      <c r="J32" s="39">
        <v>20568800</v>
      </c>
      <c r="K32" s="185">
        <f>C34+G34</f>
        <v>641000</v>
      </c>
      <c r="L32" s="186"/>
      <c r="M32" s="191">
        <f>D34+E34+F34+H34+I34+J34</f>
        <v>24000</v>
      </c>
      <c r="N32" s="186"/>
      <c r="O32" s="192">
        <f>M32+K32</f>
        <v>665000</v>
      </c>
      <c r="P32" s="192"/>
      <c r="Q32" s="42" t="s">
        <v>6</v>
      </c>
      <c r="R32" s="39">
        <v>255935400</v>
      </c>
      <c r="S32" s="57"/>
      <c r="T32" s="195">
        <v>7.0000000000000007E-2</v>
      </c>
      <c r="U32" s="198">
        <v>0.83</v>
      </c>
      <c r="V32" s="57"/>
      <c r="W32" s="85" t="s">
        <v>6</v>
      </c>
      <c r="X32" s="44">
        <v>5348</v>
      </c>
      <c r="Y32" s="44">
        <v>7241.9</v>
      </c>
      <c r="Z32" s="44">
        <v>68.5</v>
      </c>
      <c r="AA32" s="44">
        <v>92.3</v>
      </c>
      <c r="AB32" s="44">
        <v>5604.3</v>
      </c>
      <c r="AC32" s="44">
        <v>7577.9</v>
      </c>
      <c r="AD32" s="44">
        <v>122.3</v>
      </c>
      <c r="AE32" s="82">
        <v>17.8</v>
      </c>
      <c r="AF32" s="7"/>
      <c r="AG32" s="85" t="s">
        <v>29</v>
      </c>
      <c r="AH32" s="15">
        <v>1.25</v>
      </c>
      <c r="AI32" s="15">
        <v>2.9375</v>
      </c>
      <c r="AJ32" s="15">
        <v>2.5</v>
      </c>
      <c r="AK32" s="15">
        <v>0</v>
      </c>
      <c r="AL32" s="16">
        <v>7</v>
      </c>
      <c r="AM32" s="62"/>
      <c r="AN32" s="64" t="s">
        <v>40</v>
      </c>
      <c r="AO32" s="20">
        <v>7.1</v>
      </c>
      <c r="AP32" s="21">
        <v>7.42</v>
      </c>
      <c r="AQ32" s="7"/>
      <c r="AR32" s="31" t="s">
        <v>37</v>
      </c>
      <c r="AS32" s="52" t="s">
        <v>75</v>
      </c>
      <c r="AT32" s="32" t="s">
        <v>38</v>
      </c>
      <c r="AU32" s="53">
        <v>3.7999999999999999E-2</v>
      </c>
      <c r="AV32" s="1"/>
      <c r="AW32" s="117" t="s">
        <v>45</v>
      </c>
      <c r="AX32" s="112">
        <v>733710000</v>
      </c>
      <c r="AY32" s="112">
        <v>601850900</v>
      </c>
      <c r="AZ32" s="113">
        <v>184387000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3"/>
      <c r="B33" s="68" t="s">
        <v>44</v>
      </c>
      <c r="C33" s="73">
        <f t="shared" ref="C33:J33" si="32">C28</f>
        <v>404080000</v>
      </c>
      <c r="D33" s="74">
        <f t="shared" si="32"/>
        <v>3536280</v>
      </c>
      <c r="E33" s="74">
        <f t="shared" si="32"/>
        <v>9089320</v>
      </c>
      <c r="F33" s="75">
        <f t="shared" si="32"/>
        <v>14442800</v>
      </c>
      <c r="G33" s="73">
        <f t="shared" si="32"/>
        <v>540564000</v>
      </c>
      <c r="H33" s="74">
        <f t="shared" si="32"/>
        <v>4831240</v>
      </c>
      <c r="I33" s="74">
        <f t="shared" si="32"/>
        <v>13214500</v>
      </c>
      <c r="J33" s="75">
        <f t="shared" si="32"/>
        <v>20552800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255107900</v>
      </c>
      <c r="S33" s="57"/>
      <c r="T33" s="196"/>
      <c r="U33" s="199"/>
      <c r="V33" s="57"/>
      <c r="W33" s="87" t="s">
        <v>7</v>
      </c>
      <c r="X33" s="5">
        <f t="shared" ref="X33:AE33" si="33">X28</f>
        <v>5348</v>
      </c>
      <c r="Y33" s="5">
        <f t="shared" si="33"/>
        <v>7233.2</v>
      </c>
      <c r="Z33" s="5">
        <f t="shared" si="33"/>
        <v>68.5</v>
      </c>
      <c r="AA33" s="5">
        <f t="shared" si="33"/>
        <v>92.2</v>
      </c>
      <c r="AB33" s="5">
        <f t="shared" si="33"/>
        <v>5604.3</v>
      </c>
      <c r="AC33" s="5">
        <f t="shared" si="33"/>
        <v>7568.9</v>
      </c>
      <c r="AD33" s="5">
        <f t="shared" si="33"/>
        <v>122.3</v>
      </c>
      <c r="AE33" s="81">
        <f t="shared" si="33"/>
        <v>17.8</v>
      </c>
      <c r="AF33" s="7"/>
      <c r="AG33" s="87" t="s">
        <v>26</v>
      </c>
      <c r="AH33" s="6">
        <f>(AH32*10.74)</f>
        <v>13.425000000000001</v>
      </c>
      <c r="AI33" s="6">
        <f>(AI32*2.2)</f>
        <v>6.4625000000000004</v>
      </c>
      <c r="AJ33" s="6">
        <f>(AJ32*0.25)</f>
        <v>0.625</v>
      </c>
      <c r="AK33" s="162">
        <f>AK32+AL32</f>
        <v>7</v>
      </c>
      <c r="AL33" s="163"/>
      <c r="AM33" s="10"/>
      <c r="AN33" s="22" t="s">
        <v>41</v>
      </c>
      <c r="AO33" s="23">
        <v>7.6</v>
      </c>
      <c r="AP33" s="24">
        <v>7.7</v>
      </c>
      <c r="AQ33" s="7"/>
      <c r="AR33" s="33" t="s">
        <v>36</v>
      </c>
      <c r="AS33" s="12" t="s">
        <v>75</v>
      </c>
      <c r="AT33" s="2" t="s">
        <v>39</v>
      </c>
      <c r="AU33" s="36">
        <v>0.83499999999999996</v>
      </c>
      <c r="AV33" s="1"/>
      <c r="AW33" s="118" t="s">
        <v>71</v>
      </c>
      <c r="AX33" s="111">
        <f t="shared" ref="AX33:AZ33" si="34">AX28</f>
        <v>733710000</v>
      </c>
      <c r="AY33" s="111">
        <f t="shared" si="34"/>
        <v>601126900</v>
      </c>
      <c r="AZ33" s="114">
        <f t="shared" si="34"/>
        <v>184387000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4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641000</v>
      </c>
      <c r="H34" s="76">
        <f t="shared" si="35"/>
        <v>8000</v>
      </c>
      <c r="I34" s="76">
        <f t="shared" si="35"/>
        <v>0</v>
      </c>
      <c r="J34" s="77">
        <f t="shared" si="35"/>
        <v>16000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827500</v>
      </c>
      <c r="S34" s="58"/>
      <c r="T34" s="197"/>
      <c r="U34" s="200"/>
      <c r="V34" s="58"/>
      <c r="W34" s="45" t="s">
        <v>3</v>
      </c>
      <c r="X34" s="46">
        <f>X32-X33</f>
        <v>0</v>
      </c>
      <c r="Y34" s="46">
        <f t="shared" ref="Y34:AE34" si="36">Y32-Y33</f>
        <v>8.6999999999998181</v>
      </c>
      <c r="Z34" s="46">
        <f t="shared" si="36"/>
        <v>0</v>
      </c>
      <c r="AA34" s="46">
        <f t="shared" si="36"/>
        <v>9.9999999999994316E-2</v>
      </c>
      <c r="AB34" s="46">
        <f t="shared" si="36"/>
        <v>0</v>
      </c>
      <c r="AC34" s="46">
        <f t="shared" si="36"/>
        <v>9</v>
      </c>
      <c r="AD34" s="46">
        <f t="shared" si="36"/>
        <v>0</v>
      </c>
      <c r="AE34" s="83">
        <f t="shared" si="36"/>
        <v>0</v>
      </c>
      <c r="AF34" s="7"/>
      <c r="AG34" s="88" t="s">
        <v>28</v>
      </c>
      <c r="AH34" s="86">
        <f>(AH33)/((K32/1000000)*8.34)</f>
        <v>2.511251529197859</v>
      </c>
      <c r="AI34" s="86">
        <f>(AI33)/((K32/1000000)*8.34)</f>
        <v>1.2088613040924516</v>
      </c>
      <c r="AJ34" s="86">
        <f>(AJ33)/((K32/1000000)*8.34)</f>
        <v>0.11691115126619454</v>
      </c>
      <c r="AK34" s="164">
        <f>(AK33)/((K32/1000000)*8.34)</f>
        <v>1.3094048941813787</v>
      </c>
      <c r="AL34" s="165"/>
      <c r="AM34" s="10"/>
      <c r="AN34" s="1"/>
      <c r="AO34" s="1"/>
      <c r="AP34" s="1"/>
      <c r="AQ34" s="7"/>
      <c r="AR34" s="89" t="s">
        <v>55</v>
      </c>
      <c r="AS34" s="79">
        <v>1.9</v>
      </c>
      <c r="AT34" s="90" t="s">
        <v>54</v>
      </c>
      <c r="AU34" s="35">
        <v>3.3000000000000002E-2</v>
      </c>
      <c r="AV34" s="1"/>
      <c r="AW34" s="110" t="s">
        <v>3</v>
      </c>
      <c r="AX34" s="115">
        <f>AX32-AX33</f>
        <v>0</v>
      </c>
      <c r="AY34" s="115">
        <f>AY32-AY33</f>
        <v>724000</v>
      </c>
      <c r="AZ34" s="116">
        <f>AZ32-AZ33</f>
        <v>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82">
        <v>9</v>
      </c>
      <c r="B36" s="67" t="s">
        <v>45</v>
      </c>
      <c r="C36" s="72">
        <v>404080000</v>
      </c>
      <c r="D36" s="37">
        <v>3536280</v>
      </c>
      <c r="E36" s="37">
        <v>9089320</v>
      </c>
      <c r="F36" s="39">
        <v>14442800</v>
      </c>
      <c r="G36" s="72">
        <v>541993000</v>
      </c>
      <c r="H36" s="37">
        <v>4839240</v>
      </c>
      <c r="I36" s="37">
        <v>13246500</v>
      </c>
      <c r="J36" s="39">
        <v>20625800</v>
      </c>
      <c r="K36" s="185">
        <f>C38+G38</f>
        <v>788000</v>
      </c>
      <c r="L36" s="186"/>
      <c r="M36" s="191">
        <f>D38+E38+F38+H38+I38+J38</f>
        <v>89000</v>
      </c>
      <c r="N36" s="186"/>
      <c r="O36" s="192">
        <f>M36+K36</f>
        <v>877000</v>
      </c>
      <c r="P36" s="192"/>
      <c r="Q36" s="42" t="s">
        <v>6</v>
      </c>
      <c r="R36" s="39">
        <v>256787300</v>
      </c>
      <c r="S36" s="57"/>
      <c r="T36" s="195">
        <v>0.18</v>
      </c>
      <c r="U36" s="198">
        <v>0.84</v>
      </c>
      <c r="V36" s="57"/>
      <c r="W36" s="85" t="s">
        <v>6</v>
      </c>
      <c r="X36" s="44">
        <v>5348</v>
      </c>
      <c r="Y36" s="44">
        <v>7252.7</v>
      </c>
      <c r="Z36" s="44">
        <v>68.5</v>
      </c>
      <c r="AA36" s="44">
        <v>92.3</v>
      </c>
      <c r="AB36" s="44">
        <v>5604.3</v>
      </c>
      <c r="AC36" s="44">
        <v>7589.4</v>
      </c>
      <c r="AD36" s="44">
        <v>122.5</v>
      </c>
      <c r="AE36" s="82">
        <v>17.8</v>
      </c>
      <c r="AF36" s="7"/>
      <c r="AG36" s="85" t="s">
        <v>29</v>
      </c>
      <c r="AH36" s="15">
        <v>1.5</v>
      </c>
      <c r="AI36" s="15">
        <v>3.75</v>
      </c>
      <c r="AJ36" s="15">
        <v>3.0625</v>
      </c>
      <c r="AK36" s="15">
        <v>0</v>
      </c>
      <c r="AL36" s="16">
        <v>8</v>
      </c>
      <c r="AM36" s="62"/>
      <c r="AN36" s="64" t="s">
        <v>40</v>
      </c>
      <c r="AO36" s="20">
        <v>8.6</v>
      </c>
      <c r="AP36" s="21">
        <v>7.39</v>
      </c>
      <c r="AQ36" s="7"/>
      <c r="AR36" s="31" t="s">
        <v>37</v>
      </c>
      <c r="AS36" s="52" t="s">
        <v>75</v>
      </c>
      <c r="AT36" s="32" t="s">
        <v>38</v>
      </c>
      <c r="AU36" s="53">
        <v>3.5000000000000003E-2</v>
      </c>
      <c r="AV36" s="1"/>
      <c r="AW36" s="117" t="s">
        <v>45</v>
      </c>
      <c r="AX36" s="112">
        <v>733710000</v>
      </c>
      <c r="AY36" s="112">
        <v>602770700</v>
      </c>
      <c r="AZ36" s="113">
        <v>184422000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3"/>
      <c r="B37" s="68" t="s">
        <v>44</v>
      </c>
      <c r="C37" s="73">
        <f t="shared" ref="C37:J37" si="37">C32</f>
        <v>404080000</v>
      </c>
      <c r="D37" s="74">
        <f t="shared" si="37"/>
        <v>3536280</v>
      </c>
      <c r="E37" s="74">
        <f t="shared" si="37"/>
        <v>9089320</v>
      </c>
      <c r="F37" s="75">
        <f t="shared" si="37"/>
        <v>14442800</v>
      </c>
      <c r="G37" s="73">
        <f t="shared" si="37"/>
        <v>541205000</v>
      </c>
      <c r="H37" s="74">
        <f t="shared" si="37"/>
        <v>4839240</v>
      </c>
      <c r="I37" s="74">
        <f t="shared" si="37"/>
        <v>13214500</v>
      </c>
      <c r="J37" s="75">
        <f t="shared" si="37"/>
        <v>20568800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255935400</v>
      </c>
      <c r="S37" s="57"/>
      <c r="T37" s="196"/>
      <c r="U37" s="199"/>
      <c r="V37" s="57"/>
      <c r="W37" s="87" t="s">
        <v>7</v>
      </c>
      <c r="X37" s="5">
        <f t="shared" ref="X37:AE37" si="38">X32</f>
        <v>5348</v>
      </c>
      <c r="Y37" s="5">
        <f t="shared" si="38"/>
        <v>7241.9</v>
      </c>
      <c r="Z37" s="5">
        <f t="shared" si="38"/>
        <v>68.5</v>
      </c>
      <c r="AA37" s="5">
        <f t="shared" si="38"/>
        <v>92.3</v>
      </c>
      <c r="AB37" s="5">
        <f t="shared" si="38"/>
        <v>5604.3</v>
      </c>
      <c r="AC37" s="5">
        <f t="shared" si="38"/>
        <v>7577.9</v>
      </c>
      <c r="AD37" s="5">
        <f t="shared" si="38"/>
        <v>122.3</v>
      </c>
      <c r="AE37" s="81">
        <f t="shared" si="38"/>
        <v>17.8</v>
      </c>
      <c r="AF37" s="7"/>
      <c r="AG37" s="87" t="s">
        <v>26</v>
      </c>
      <c r="AH37" s="6">
        <f>(AH36*10.74)</f>
        <v>16.11</v>
      </c>
      <c r="AI37" s="6">
        <f>(AI36*2.2)</f>
        <v>8.25</v>
      </c>
      <c r="AJ37" s="6">
        <f>(AJ36*0.25)</f>
        <v>0.765625</v>
      </c>
      <c r="AK37" s="162">
        <f>AK36+AL36</f>
        <v>8</v>
      </c>
      <c r="AL37" s="163"/>
      <c r="AM37" s="10"/>
      <c r="AN37" s="22" t="s">
        <v>41</v>
      </c>
      <c r="AO37" s="23">
        <v>8.3000000000000007</v>
      </c>
      <c r="AP37" s="24">
        <v>7.67</v>
      </c>
      <c r="AQ37" s="7"/>
      <c r="AR37" s="33" t="s">
        <v>36</v>
      </c>
      <c r="AS37" s="12" t="s">
        <v>75</v>
      </c>
      <c r="AT37" s="2" t="s">
        <v>39</v>
      </c>
      <c r="AU37" s="36">
        <v>0.93300000000000005</v>
      </c>
      <c r="AV37" s="1"/>
      <c r="AW37" s="118" t="s">
        <v>71</v>
      </c>
      <c r="AX37" s="111">
        <f t="shared" ref="AX37:AZ37" si="39">AX32</f>
        <v>733710000</v>
      </c>
      <c r="AY37" s="111">
        <f t="shared" si="39"/>
        <v>601850900</v>
      </c>
      <c r="AZ37" s="114">
        <f t="shared" si="39"/>
        <v>184387000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4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788000</v>
      </c>
      <c r="H38" s="76">
        <f t="shared" si="40"/>
        <v>0</v>
      </c>
      <c r="I38" s="76">
        <f t="shared" si="40"/>
        <v>32000</v>
      </c>
      <c r="J38" s="77">
        <f t="shared" si="40"/>
        <v>57000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851900</v>
      </c>
      <c r="S38" s="58"/>
      <c r="T38" s="197"/>
      <c r="U38" s="200"/>
      <c r="V38" s="58"/>
      <c r="W38" s="45" t="s">
        <v>3</v>
      </c>
      <c r="X38" s="46">
        <f t="shared" ref="X38:AE38" si="41">X36-X37</f>
        <v>0</v>
      </c>
      <c r="Y38" s="46">
        <f t="shared" si="41"/>
        <v>10.800000000000182</v>
      </c>
      <c r="Z38" s="46">
        <f t="shared" si="41"/>
        <v>0</v>
      </c>
      <c r="AA38" s="46">
        <f t="shared" si="41"/>
        <v>0</v>
      </c>
      <c r="AB38" s="46">
        <f t="shared" si="41"/>
        <v>0</v>
      </c>
      <c r="AC38" s="46">
        <f t="shared" si="41"/>
        <v>11.5</v>
      </c>
      <c r="AD38" s="46">
        <f t="shared" si="41"/>
        <v>0.20000000000000284</v>
      </c>
      <c r="AE38" s="83">
        <f t="shared" si="41"/>
        <v>0</v>
      </c>
      <c r="AF38" s="7"/>
      <c r="AG38" s="88" t="s">
        <v>28</v>
      </c>
      <c r="AH38" s="86">
        <f>(AH37)/((K36/1000000)*8.34)</f>
        <v>2.4513384216484679</v>
      </c>
      <c r="AI38" s="86">
        <f>(AI37)/((K36/1000000)*8.34)</f>
        <v>1.2553409049410218</v>
      </c>
      <c r="AJ38" s="86">
        <f>(AJ37)/((K36/1000000)*8.34)</f>
        <v>0.11649944004187512</v>
      </c>
      <c r="AK38" s="164">
        <f>(AK37)/((K36/1000000)*8.34)</f>
        <v>1.2173002714579604</v>
      </c>
      <c r="AL38" s="165"/>
      <c r="AM38" s="10"/>
      <c r="AN38" s="1"/>
      <c r="AO38" s="1"/>
      <c r="AP38" s="1"/>
      <c r="AQ38" s="7"/>
      <c r="AR38" s="89" t="s">
        <v>55</v>
      </c>
      <c r="AS38" s="79">
        <v>1.97</v>
      </c>
      <c r="AT38" s="90" t="s">
        <v>54</v>
      </c>
      <c r="AU38" s="35">
        <v>0.03</v>
      </c>
      <c r="AV38" s="1"/>
      <c r="AW38" s="110" t="s">
        <v>3</v>
      </c>
      <c r="AX38" s="115">
        <f>AX36-AX37</f>
        <v>0</v>
      </c>
      <c r="AY38" s="115">
        <f>AY36-AY37</f>
        <v>919800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82">
        <v>10</v>
      </c>
      <c r="B40" s="67" t="s">
        <v>45</v>
      </c>
      <c r="C40" s="72">
        <v>404080000</v>
      </c>
      <c r="D40" s="37">
        <v>3536280</v>
      </c>
      <c r="E40" s="37">
        <v>9089320</v>
      </c>
      <c r="F40" s="39">
        <v>14442800</v>
      </c>
      <c r="G40" s="72">
        <v>542709000</v>
      </c>
      <c r="H40" s="37">
        <v>4848240</v>
      </c>
      <c r="I40" s="37">
        <v>13278500</v>
      </c>
      <c r="J40" s="39">
        <v>20667800</v>
      </c>
      <c r="K40" s="185">
        <f>C42+G42</f>
        <v>716000</v>
      </c>
      <c r="L40" s="186"/>
      <c r="M40" s="191">
        <f>D42+E42+F42+H42+I42+J42</f>
        <v>83000</v>
      </c>
      <c r="N40" s="186"/>
      <c r="O40" s="192">
        <f>M40+K40</f>
        <v>799000</v>
      </c>
      <c r="P40" s="192"/>
      <c r="Q40" s="42" t="s">
        <v>6</v>
      </c>
      <c r="R40" s="39">
        <v>257565900</v>
      </c>
      <c r="S40" s="57"/>
      <c r="T40" s="195">
        <v>0.03</v>
      </c>
      <c r="U40" s="198">
        <v>0.84</v>
      </c>
      <c r="V40" s="57"/>
      <c r="W40" s="85" t="s">
        <v>6</v>
      </c>
      <c r="X40" s="44">
        <v>5348</v>
      </c>
      <c r="Y40" s="44">
        <v>7262.6</v>
      </c>
      <c r="Z40" s="44">
        <v>68.7</v>
      </c>
      <c r="AA40" s="44">
        <v>92.4</v>
      </c>
      <c r="AB40" s="44">
        <v>5604.3</v>
      </c>
      <c r="AC40" s="44">
        <v>7600</v>
      </c>
      <c r="AD40" s="44">
        <v>122.7</v>
      </c>
      <c r="AE40" s="82">
        <v>17.8</v>
      </c>
      <c r="AF40" s="7"/>
      <c r="AG40" s="85" t="s">
        <v>29</v>
      </c>
      <c r="AH40" s="15">
        <v>2</v>
      </c>
      <c r="AI40" s="15">
        <v>4.125</v>
      </c>
      <c r="AJ40" s="15">
        <v>2.875</v>
      </c>
      <c r="AK40" s="15">
        <v>0</v>
      </c>
      <c r="AL40" s="16">
        <v>8</v>
      </c>
      <c r="AM40" s="62"/>
      <c r="AN40" s="64" t="s">
        <v>40</v>
      </c>
      <c r="AO40" s="20">
        <v>7.8</v>
      </c>
      <c r="AP40" s="21">
        <v>7.45</v>
      </c>
      <c r="AQ40" s="7"/>
      <c r="AR40" s="31" t="s">
        <v>37</v>
      </c>
      <c r="AS40" s="52" t="s">
        <v>75</v>
      </c>
      <c r="AT40" s="32" t="s">
        <v>38</v>
      </c>
      <c r="AU40" s="53">
        <v>3.7999999999999999E-2</v>
      </c>
      <c r="AV40" s="1"/>
      <c r="AW40" s="117" t="s">
        <v>45</v>
      </c>
      <c r="AX40" s="112">
        <v>733710000</v>
      </c>
      <c r="AY40" s="112">
        <v>603610900</v>
      </c>
      <c r="AZ40" s="113">
        <v>184458000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3"/>
      <c r="B41" s="68" t="s">
        <v>44</v>
      </c>
      <c r="C41" s="73">
        <f t="shared" ref="C41:J41" si="42">C36</f>
        <v>404080000</v>
      </c>
      <c r="D41" s="74">
        <f t="shared" si="42"/>
        <v>3536280</v>
      </c>
      <c r="E41" s="74">
        <f t="shared" si="42"/>
        <v>9089320</v>
      </c>
      <c r="F41" s="75">
        <f t="shared" si="42"/>
        <v>14442800</v>
      </c>
      <c r="G41" s="73">
        <f t="shared" si="42"/>
        <v>541993000</v>
      </c>
      <c r="H41" s="74">
        <f t="shared" si="42"/>
        <v>4839240</v>
      </c>
      <c r="I41" s="74">
        <f t="shared" si="42"/>
        <v>13246500</v>
      </c>
      <c r="J41" s="75">
        <f t="shared" si="42"/>
        <v>20625800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256787300</v>
      </c>
      <c r="S41" s="57"/>
      <c r="T41" s="196"/>
      <c r="U41" s="199"/>
      <c r="V41" s="57"/>
      <c r="W41" s="87" t="s">
        <v>7</v>
      </c>
      <c r="X41" s="5">
        <f t="shared" ref="X41:AE41" si="43">X36</f>
        <v>5348</v>
      </c>
      <c r="Y41" s="5">
        <f t="shared" si="43"/>
        <v>7252.7</v>
      </c>
      <c r="Z41" s="5">
        <f t="shared" si="43"/>
        <v>68.5</v>
      </c>
      <c r="AA41" s="5">
        <f t="shared" si="43"/>
        <v>92.3</v>
      </c>
      <c r="AB41" s="5">
        <f t="shared" si="43"/>
        <v>5604.3</v>
      </c>
      <c r="AC41" s="5">
        <f t="shared" si="43"/>
        <v>7589.4</v>
      </c>
      <c r="AD41" s="5">
        <f t="shared" si="43"/>
        <v>122.5</v>
      </c>
      <c r="AE41" s="81">
        <f t="shared" si="43"/>
        <v>17.8</v>
      </c>
      <c r="AF41" s="7"/>
      <c r="AG41" s="87" t="s">
        <v>26</v>
      </c>
      <c r="AH41" s="6">
        <f>(AH40*10.74)</f>
        <v>21.48</v>
      </c>
      <c r="AI41" s="6">
        <f>(AI40*2.2)</f>
        <v>9.0750000000000011</v>
      </c>
      <c r="AJ41" s="6">
        <f>(AJ40*0.25)</f>
        <v>0.71875</v>
      </c>
      <c r="AK41" s="162">
        <f>AK40+AL40</f>
        <v>8</v>
      </c>
      <c r="AL41" s="163"/>
      <c r="AM41" s="10"/>
      <c r="AN41" s="22" t="s">
        <v>41</v>
      </c>
      <c r="AO41" s="23">
        <v>7.4</v>
      </c>
      <c r="AP41" s="24">
        <v>7.85</v>
      </c>
      <c r="AQ41" s="7"/>
      <c r="AR41" s="33" t="s">
        <v>36</v>
      </c>
      <c r="AS41" s="12" t="s">
        <v>75</v>
      </c>
      <c r="AT41" s="2" t="s">
        <v>39</v>
      </c>
      <c r="AU41" s="36">
        <v>0.78300000000000003</v>
      </c>
      <c r="AV41" s="1"/>
      <c r="AW41" s="118" t="s">
        <v>71</v>
      </c>
      <c r="AX41" s="111">
        <f t="shared" ref="AX41:AZ41" si="44">AX36</f>
        <v>733710000</v>
      </c>
      <c r="AY41" s="111">
        <f t="shared" si="44"/>
        <v>602770700</v>
      </c>
      <c r="AZ41" s="114">
        <f t="shared" si="44"/>
        <v>184422000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4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716000</v>
      </c>
      <c r="H42" s="76">
        <f t="shared" si="45"/>
        <v>9000</v>
      </c>
      <c r="I42" s="76">
        <f t="shared" si="45"/>
        <v>32000</v>
      </c>
      <c r="J42" s="77">
        <f t="shared" si="45"/>
        <v>42000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778600</v>
      </c>
      <c r="S42" s="58"/>
      <c r="T42" s="197"/>
      <c r="U42" s="200"/>
      <c r="V42" s="58"/>
      <c r="W42" s="45" t="s">
        <v>3</v>
      </c>
      <c r="X42" s="46">
        <f t="shared" ref="X42:AE42" si="46">X40-X41</f>
        <v>0</v>
      </c>
      <c r="Y42" s="46">
        <f t="shared" si="46"/>
        <v>9.9000000000005457</v>
      </c>
      <c r="Z42" s="46">
        <f t="shared" si="46"/>
        <v>0.20000000000000284</v>
      </c>
      <c r="AA42" s="46">
        <f t="shared" si="46"/>
        <v>0.10000000000000853</v>
      </c>
      <c r="AB42" s="46">
        <f t="shared" si="46"/>
        <v>0</v>
      </c>
      <c r="AC42" s="46">
        <f t="shared" si="46"/>
        <v>10.600000000000364</v>
      </c>
      <c r="AD42" s="46">
        <f t="shared" si="46"/>
        <v>0.20000000000000284</v>
      </c>
      <c r="AE42" s="83">
        <f t="shared" si="46"/>
        <v>0</v>
      </c>
      <c r="AF42" s="7"/>
      <c r="AG42" s="88" t="s">
        <v>28</v>
      </c>
      <c r="AH42" s="86">
        <f>(AH41)/((K40/1000000)*8.34)</f>
        <v>3.5971223021582737</v>
      </c>
      <c r="AI42" s="86">
        <f>(AI41)/((K40/1000000)*8.34)</f>
        <v>1.5197339335235724</v>
      </c>
      <c r="AJ42" s="86">
        <f>(AJ41)/((K40/1000000)*8.34)</f>
        <v>0.1203646021730102</v>
      </c>
      <c r="AK42" s="164">
        <f>(AK41)/((K40/1000000)*8.34)</f>
        <v>1.3397103546213309</v>
      </c>
      <c r="AL42" s="165"/>
      <c r="AM42" s="10"/>
      <c r="AN42" s="1"/>
      <c r="AO42" s="1"/>
      <c r="AP42" s="1"/>
      <c r="AQ42" s="7"/>
      <c r="AR42" s="89" t="s">
        <v>55</v>
      </c>
      <c r="AS42" s="79">
        <v>2.36</v>
      </c>
      <c r="AT42" s="90" t="s">
        <v>54</v>
      </c>
      <c r="AU42" s="35">
        <v>3.3000000000000002E-2</v>
      </c>
      <c r="AV42" s="1"/>
      <c r="AW42" s="110" t="s">
        <v>3</v>
      </c>
      <c r="AX42" s="115">
        <f>AX40-AX41</f>
        <v>0</v>
      </c>
      <c r="AY42" s="115">
        <f>AY40-AY41</f>
        <v>840200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82">
        <v>11</v>
      </c>
      <c r="B44" s="67" t="s">
        <v>45</v>
      </c>
      <c r="C44" s="72">
        <v>404080000</v>
      </c>
      <c r="D44" s="37">
        <v>3536280</v>
      </c>
      <c r="E44" s="37">
        <v>9089320</v>
      </c>
      <c r="F44" s="39">
        <v>14442800</v>
      </c>
      <c r="G44" s="72">
        <v>543342000</v>
      </c>
      <c r="H44" s="37">
        <v>4857240</v>
      </c>
      <c r="I44" s="37">
        <v>13278500</v>
      </c>
      <c r="J44" s="39">
        <v>20675800</v>
      </c>
      <c r="K44" s="185">
        <f>C46+G46</f>
        <v>633000</v>
      </c>
      <c r="L44" s="186"/>
      <c r="M44" s="191">
        <f>D46+E46+F46+H46+I46+J46</f>
        <v>17000</v>
      </c>
      <c r="N44" s="186"/>
      <c r="O44" s="192">
        <f>M44+K44</f>
        <v>650000</v>
      </c>
      <c r="P44" s="192"/>
      <c r="Q44" s="42" t="s">
        <v>6</v>
      </c>
      <c r="R44" s="39">
        <v>258359800</v>
      </c>
      <c r="S44" s="57"/>
      <c r="T44" s="195">
        <v>0.05</v>
      </c>
      <c r="U44" s="198">
        <v>0.81</v>
      </c>
      <c r="V44" s="57"/>
      <c r="W44" s="85" t="s">
        <v>6</v>
      </c>
      <c r="X44" s="44">
        <v>5348</v>
      </c>
      <c r="Y44" s="44">
        <v>7271.3</v>
      </c>
      <c r="Z44" s="44">
        <v>68.7</v>
      </c>
      <c r="AA44" s="44">
        <v>92.5</v>
      </c>
      <c r="AB44" s="44">
        <v>5604.3</v>
      </c>
      <c r="AC44" s="44">
        <v>7608.9</v>
      </c>
      <c r="AD44" s="44">
        <v>122.7</v>
      </c>
      <c r="AE44" s="82">
        <v>17.8</v>
      </c>
      <c r="AF44" s="7"/>
      <c r="AG44" s="85" t="s">
        <v>29</v>
      </c>
      <c r="AH44" s="15">
        <v>1.375</v>
      </c>
      <c r="AI44" s="15">
        <v>2.5</v>
      </c>
      <c r="AJ44" s="15">
        <v>2.5</v>
      </c>
      <c r="AK44" s="15">
        <v>0</v>
      </c>
      <c r="AL44" s="16">
        <v>7</v>
      </c>
      <c r="AM44" s="62"/>
      <c r="AN44" s="64" t="s">
        <v>40</v>
      </c>
      <c r="AO44" s="20">
        <v>9.6999999999999993</v>
      </c>
      <c r="AP44" s="21">
        <v>7.4</v>
      </c>
      <c r="AQ44" s="7"/>
      <c r="AR44" s="31" t="s">
        <v>37</v>
      </c>
      <c r="AS44" s="52" t="s">
        <v>75</v>
      </c>
      <c r="AT44" s="32" t="s">
        <v>38</v>
      </c>
      <c r="AU44" s="53">
        <v>4.1000000000000002E-2</v>
      </c>
      <c r="AV44" s="1"/>
      <c r="AW44" s="117" t="s">
        <v>45</v>
      </c>
      <c r="AX44" s="112">
        <v>733710000</v>
      </c>
      <c r="AY44" s="112">
        <v>604316700</v>
      </c>
      <c r="AZ44" s="113">
        <v>184458000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3"/>
      <c r="B45" s="68" t="s">
        <v>44</v>
      </c>
      <c r="C45" s="73">
        <f t="shared" ref="C45:J45" si="47">C40</f>
        <v>404080000</v>
      </c>
      <c r="D45" s="74">
        <f t="shared" si="47"/>
        <v>3536280</v>
      </c>
      <c r="E45" s="74">
        <f t="shared" si="47"/>
        <v>9089320</v>
      </c>
      <c r="F45" s="75">
        <f t="shared" si="47"/>
        <v>14442800</v>
      </c>
      <c r="G45" s="73">
        <f t="shared" si="47"/>
        <v>542709000</v>
      </c>
      <c r="H45" s="74">
        <f t="shared" si="47"/>
        <v>4848240</v>
      </c>
      <c r="I45" s="74">
        <f t="shared" si="47"/>
        <v>13278500</v>
      </c>
      <c r="J45" s="75">
        <f t="shared" si="47"/>
        <v>20667800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257565900</v>
      </c>
      <c r="S45" s="57"/>
      <c r="T45" s="196"/>
      <c r="U45" s="199"/>
      <c r="V45" s="57"/>
      <c r="W45" s="87" t="s">
        <v>7</v>
      </c>
      <c r="X45" s="5">
        <f t="shared" ref="X45:AE45" si="48">X40</f>
        <v>5348</v>
      </c>
      <c r="Y45" s="5">
        <f t="shared" si="48"/>
        <v>7262.6</v>
      </c>
      <c r="Z45" s="5">
        <f t="shared" si="48"/>
        <v>68.7</v>
      </c>
      <c r="AA45" s="5">
        <f t="shared" si="48"/>
        <v>92.4</v>
      </c>
      <c r="AB45" s="5">
        <f t="shared" si="48"/>
        <v>5604.3</v>
      </c>
      <c r="AC45" s="5">
        <f t="shared" si="48"/>
        <v>7600</v>
      </c>
      <c r="AD45" s="5">
        <f t="shared" si="48"/>
        <v>122.7</v>
      </c>
      <c r="AE45" s="81">
        <f t="shared" si="48"/>
        <v>17.8</v>
      </c>
      <c r="AF45" s="7"/>
      <c r="AG45" s="87" t="s">
        <v>26</v>
      </c>
      <c r="AH45" s="6">
        <f>(AH44*10.74)</f>
        <v>14.7675</v>
      </c>
      <c r="AI45" s="6">
        <f>(AI44*2.2)</f>
        <v>5.5</v>
      </c>
      <c r="AJ45" s="6">
        <f>(AJ44*0.25)</f>
        <v>0.625</v>
      </c>
      <c r="AK45" s="162">
        <f>AK44+AL44</f>
        <v>7</v>
      </c>
      <c r="AL45" s="163"/>
      <c r="AM45" s="10"/>
      <c r="AN45" s="22" t="s">
        <v>41</v>
      </c>
      <c r="AO45" s="23">
        <v>8.1999999999999993</v>
      </c>
      <c r="AP45" s="24">
        <v>7.85</v>
      </c>
      <c r="AQ45" s="7"/>
      <c r="AR45" s="33" t="s">
        <v>36</v>
      </c>
      <c r="AS45" s="12" t="s">
        <v>75</v>
      </c>
      <c r="AT45" s="2" t="s">
        <v>39</v>
      </c>
      <c r="AU45" s="36">
        <v>1.08</v>
      </c>
      <c r="AV45" s="1"/>
      <c r="AW45" s="118" t="s">
        <v>71</v>
      </c>
      <c r="AX45" s="111">
        <f t="shared" ref="AX45:AZ45" si="49">AX40</f>
        <v>733710000</v>
      </c>
      <c r="AY45" s="111">
        <f t="shared" si="49"/>
        <v>603610900</v>
      </c>
      <c r="AZ45" s="114">
        <f t="shared" si="49"/>
        <v>184458000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4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633000</v>
      </c>
      <c r="H46" s="76">
        <f t="shared" si="50"/>
        <v>9000</v>
      </c>
      <c r="I46" s="76">
        <f t="shared" si="50"/>
        <v>0</v>
      </c>
      <c r="J46" s="77">
        <f t="shared" si="50"/>
        <v>8000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793900</v>
      </c>
      <c r="S46" s="58"/>
      <c r="T46" s="197"/>
      <c r="U46" s="200"/>
      <c r="V46" s="58"/>
      <c r="W46" s="45" t="s">
        <v>3</v>
      </c>
      <c r="X46" s="46">
        <f>X44-X45</f>
        <v>0</v>
      </c>
      <c r="Y46" s="46">
        <f t="shared" ref="Y46:AE46" si="51">Y44-Y45</f>
        <v>8.6999999999998181</v>
      </c>
      <c r="Z46" s="46">
        <f t="shared" si="51"/>
        <v>0</v>
      </c>
      <c r="AA46" s="46">
        <f t="shared" si="51"/>
        <v>9.9999999999994316E-2</v>
      </c>
      <c r="AB46" s="46">
        <f t="shared" si="51"/>
        <v>0</v>
      </c>
      <c r="AC46" s="46">
        <f t="shared" si="51"/>
        <v>8.8999999999996362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2.7972882357621014</v>
      </c>
      <c r="AI46" s="86">
        <f>(AI45)/((K44/1000000)*8.34)</f>
        <v>1.0418205719784364</v>
      </c>
      <c r="AJ46" s="86">
        <f>(AJ45)/((K44/1000000)*8.34)</f>
        <v>0.11838870136118594</v>
      </c>
      <c r="AK46" s="164">
        <f>(AK45)/((K44/1000000)*8.34)</f>
        <v>1.3259534552452825</v>
      </c>
      <c r="AL46" s="165"/>
      <c r="AM46" s="10"/>
      <c r="AN46" s="1"/>
      <c r="AO46" s="1"/>
      <c r="AP46" s="1"/>
      <c r="AQ46" s="7"/>
      <c r="AR46" s="89" t="s">
        <v>55</v>
      </c>
      <c r="AS46" s="79">
        <v>2.67</v>
      </c>
      <c r="AT46" s="90" t="s">
        <v>54</v>
      </c>
      <c r="AU46" s="35">
        <v>3.7999999999999999E-2</v>
      </c>
      <c r="AV46" s="1"/>
      <c r="AW46" s="110" t="s">
        <v>3</v>
      </c>
      <c r="AX46" s="115">
        <f>AX44-AX45</f>
        <v>0</v>
      </c>
      <c r="AY46" s="115">
        <f>AY44-AY45</f>
        <v>705800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82">
        <v>12</v>
      </c>
      <c r="B48" s="67" t="s">
        <v>45</v>
      </c>
      <c r="C48" s="72">
        <v>404080000</v>
      </c>
      <c r="D48" s="37">
        <v>3536280</v>
      </c>
      <c r="E48" s="37">
        <v>9089320</v>
      </c>
      <c r="F48" s="39">
        <v>14442800</v>
      </c>
      <c r="G48" s="72">
        <v>544104000</v>
      </c>
      <c r="H48" s="37">
        <v>4866240</v>
      </c>
      <c r="I48" s="37">
        <v>13309600</v>
      </c>
      <c r="J48" s="39">
        <v>20718700</v>
      </c>
      <c r="K48" s="185">
        <f>C50+G50</f>
        <v>762000</v>
      </c>
      <c r="L48" s="186"/>
      <c r="M48" s="191">
        <f>D50+E50+F50+H50+I50+J50</f>
        <v>83000</v>
      </c>
      <c r="N48" s="186"/>
      <c r="O48" s="203">
        <f>M48+K48</f>
        <v>845000</v>
      </c>
      <c r="P48" s="204"/>
      <c r="Q48" s="42" t="s">
        <v>6</v>
      </c>
      <c r="R48" s="39">
        <v>259261700</v>
      </c>
      <c r="S48" s="57"/>
      <c r="T48" s="195">
        <v>0.37</v>
      </c>
      <c r="U48" s="198">
        <v>0.85</v>
      </c>
      <c r="V48" s="57"/>
      <c r="W48" s="85" t="s">
        <v>6</v>
      </c>
      <c r="X48" s="44">
        <v>5348</v>
      </c>
      <c r="Y48" s="44">
        <v>7281.8</v>
      </c>
      <c r="Z48" s="44">
        <v>68.8</v>
      </c>
      <c r="AA48" s="44">
        <v>92.7</v>
      </c>
      <c r="AB48" s="44">
        <v>5604.3</v>
      </c>
      <c r="AC48" s="44">
        <v>7620</v>
      </c>
      <c r="AD48" s="44">
        <v>122.8</v>
      </c>
      <c r="AE48" s="82">
        <v>17.8</v>
      </c>
      <c r="AF48" s="7"/>
      <c r="AG48" s="85" t="s">
        <v>29</v>
      </c>
      <c r="AH48" s="15">
        <v>1.625</v>
      </c>
      <c r="AI48" s="15">
        <v>3.75</v>
      </c>
      <c r="AJ48" s="15">
        <v>3</v>
      </c>
      <c r="AK48" s="15">
        <v>0</v>
      </c>
      <c r="AL48" s="16">
        <v>8</v>
      </c>
      <c r="AM48" s="62"/>
      <c r="AN48" s="64" t="s">
        <v>40</v>
      </c>
      <c r="AO48" s="20">
        <v>9.4</v>
      </c>
      <c r="AP48" s="21">
        <v>7.39</v>
      </c>
      <c r="AQ48" s="7"/>
      <c r="AR48" s="31" t="s">
        <v>37</v>
      </c>
      <c r="AS48" s="52" t="s">
        <v>75</v>
      </c>
      <c r="AT48" s="32" t="s">
        <v>38</v>
      </c>
      <c r="AU48" s="53">
        <v>3.4000000000000002E-2</v>
      </c>
      <c r="AV48" s="1"/>
      <c r="AW48" s="117" t="s">
        <v>45</v>
      </c>
      <c r="AX48" s="112">
        <v>733710000</v>
      </c>
      <c r="AY48" s="112">
        <v>605200900</v>
      </c>
      <c r="AZ48" s="113">
        <v>184492000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01"/>
      <c r="B49" s="68" t="s">
        <v>44</v>
      </c>
      <c r="C49" s="73">
        <f t="shared" ref="C49:J49" si="52">C44</f>
        <v>404080000</v>
      </c>
      <c r="D49" s="74">
        <f t="shared" si="52"/>
        <v>3536280</v>
      </c>
      <c r="E49" s="74">
        <f t="shared" si="52"/>
        <v>9089320</v>
      </c>
      <c r="F49" s="75">
        <f t="shared" si="52"/>
        <v>14442800</v>
      </c>
      <c r="G49" s="73">
        <f t="shared" si="52"/>
        <v>543342000</v>
      </c>
      <c r="H49" s="74">
        <f t="shared" si="52"/>
        <v>4857240</v>
      </c>
      <c r="I49" s="74">
        <f t="shared" si="52"/>
        <v>13278500</v>
      </c>
      <c r="J49" s="75">
        <f t="shared" si="52"/>
        <v>20675800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258359800</v>
      </c>
      <c r="S49" s="57"/>
      <c r="T49" s="196"/>
      <c r="U49" s="199"/>
      <c r="V49" s="57"/>
      <c r="W49" s="87" t="s">
        <v>7</v>
      </c>
      <c r="X49" s="5">
        <f t="shared" ref="X49:AE49" si="53">X44</f>
        <v>5348</v>
      </c>
      <c r="Y49" s="5">
        <f t="shared" si="53"/>
        <v>7271.3</v>
      </c>
      <c r="Z49" s="5">
        <f t="shared" si="53"/>
        <v>68.7</v>
      </c>
      <c r="AA49" s="5">
        <f t="shared" si="53"/>
        <v>92.5</v>
      </c>
      <c r="AB49" s="5">
        <f t="shared" si="53"/>
        <v>5604.3</v>
      </c>
      <c r="AC49" s="5">
        <f t="shared" si="53"/>
        <v>7608.9</v>
      </c>
      <c r="AD49" s="5">
        <f t="shared" si="53"/>
        <v>122.7</v>
      </c>
      <c r="AE49" s="81">
        <f t="shared" si="53"/>
        <v>17.8</v>
      </c>
      <c r="AF49" s="7"/>
      <c r="AG49" s="87" t="s">
        <v>26</v>
      </c>
      <c r="AH49" s="6">
        <f>(AH48*10.74)</f>
        <v>17.452500000000001</v>
      </c>
      <c r="AI49" s="6">
        <f>(AI48*2.2)</f>
        <v>8.25</v>
      </c>
      <c r="AJ49" s="6">
        <f>(AJ48*0.25)</f>
        <v>0.75</v>
      </c>
      <c r="AK49" s="166">
        <f>AK48+AL48</f>
        <v>8</v>
      </c>
      <c r="AL49" s="167"/>
      <c r="AM49" s="10"/>
      <c r="AN49" s="22" t="s">
        <v>41</v>
      </c>
      <c r="AO49" s="23">
        <v>8.1999999999999993</v>
      </c>
      <c r="AP49" s="24">
        <v>7.86</v>
      </c>
      <c r="AQ49" s="7"/>
      <c r="AR49" s="33" t="s">
        <v>36</v>
      </c>
      <c r="AS49" s="12" t="s">
        <v>75</v>
      </c>
      <c r="AT49" s="2" t="s">
        <v>39</v>
      </c>
      <c r="AU49" s="36">
        <v>1.1080000000000001</v>
      </c>
      <c r="AV49" s="1"/>
      <c r="AW49" s="118" t="s">
        <v>71</v>
      </c>
      <c r="AX49" s="111">
        <f t="shared" ref="AX49:AZ49" si="54">AX44</f>
        <v>733710000</v>
      </c>
      <c r="AY49" s="111">
        <f t="shared" si="54"/>
        <v>604316700</v>
      </c>
      <c r="AZ49" s="114">
        <f t="shared" si="54"/>
        <v>184458000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02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762000</v>
      </c>
      <c r="H50" s="76">
        <f t="shared" si="55"/>
        <v>9000</v>
      </c>
      <c r="I50" s="76">
        <f t="shared" si="55"/>
        <v>31100</v>
      </c>
      <c r="J50" s="77">
        <f t="shared" si="55"/>
        <v>42900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901900</v>
      </c>
      <c r="S50" s="58"/>
      <c r="T50" s="197"/>
      <c r="U50" s="200"/>
      <c r="V50" s="58"/>
      <c r="W50" s="45" t="s">
        <v>3</v>
      </c>
      <c r="X50" s="46">
        <f>X48-X49</f>
        <v>0</v>
      </c>
      <c r="Y50" s="46">
        <f t="shared" ref="Y50:AE50" si="56">Y48-Y49</f>
        <v>10.5</v>
      </c>
      <c r="Z50" s="46">
        <f t="shared" si="56"/>
        <v>9.9999999999994316E-2</v>
      </c>
      <c r="AA50" s="46">
        <f t="shared" si="56"/>
        <v>0.20000000000000284</v>
      </c>
      <c r="AB50" s="46">
        <f t="shared" si="56"/>
        <v>0</v>
      </c>
      <c r="AC50" s="46">
        <f t="shared" si="56"/>
        <v>11.100000000000364</v>
      </c>
      <c r="AD50" s="46">
        <f t="shared" si="56"/>
        <v>9.9999999999994316E-2</v>
      </c>
      <c r="AE50" s="83">
        <f t="shared" si="56"/>
        <v>0</v>
      </c>
      <c r="AF50" s="7"/>
      <c r="AG50" s="88" t="s">
        <v>28</v>
      </c>
      <c r="AH50" s="86">
        <f>(AH49)/((K48/1000000)*8.34)</f>
        <v>2.7462282142789705</v>
      </c>
      <c r="AI50" s="86">
        <f>(AI49)/((K48/1000000)*8.34)</f>
        <v>1.2981740591778546</v>
      </c>
      <c r="AJ50" s="86">
        <f>(AJ49)/((K48/1000000)*8.34)</f>
        <v>0.11801582356162314</v>
      </c>
      <c r="AK50" s="168">
        <f>(AK49)/((K48/1000000)*8.34)</f>
        <v>1.2588354513239801</v>
      </c>
      <c r="AL50" s="169"/>
      <c r="AM50" s="10"/>
      <c r="AN50" s="1"/>
      <c r="AO50" s="1"/>
      <c r="AP50" s="1"/>
      <c r="AQ50" s="7"/>
      <c r="AR50" s="89" t="s">
        <v>55</v>
      </c>
      <c r="AS50" s="79">
        <v>2.4900000000000002</v>
      </c>
      <c r="AT50" s="90" t="s">
        <v>54</v>
      </c>
      <c r="AU50" s="35">
        <v>0.03</v>
      </c>
      <c r="AV50" s="1"/>
      <c r="AW50" s="110" t="s">
        <v>3</v>
      </c>
      <c r="AX50" s="115">
        <f>AX48-AX49</f>
        <v>0</v>
      </c>
      <c r="AY50" s="115">
        <f>AY48-AY49</f>
        <v>884200</v>
      </c>
      <c r="AZ50" s="116">
        <f>AZ48-AZ49</f>
        <v>34000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82">
        <v>13</v>
      </c>
      <c r="B52" s="67" t="s">
        <v>45</v>
      </c>
      <c r="C52" s="72">
        <v>404080000</v>
      </c>
      <c r="D52" s="37">
        <v>3536280</v>
      </c>
      <c r="E52" s="37">
        <v>9089320</v>
      </c>
      <c r="F52" s="39">
        <v>14442800</v>
      </c>
      <c r="G52" s="72">
        <v>544825000</v>
      </c>
      <c r="H52" s="37">
        <v>4883240</v>
      </c>
      <c r="I52" s="37">
        <v>13309600</v>
      </c>
      <c r="J52" s="39">
        <v>20770700</v>
      </c>
      <c r="K52" s="185">
        <f>C54+G54</f>
        <v>721000</v>
      </c>
      <c r="L52" s="186"/>
      <c r="M52" s="191">
        <f>D54+E54+F54+H54+I54+J54</f>
        <v>69000</v>
      </c>
      <c r="N52" s="186"/>
      <c r="O52" s="203">
        <f>M52+K52</f>
        <v>790000</v>
      </c>
      <c r="P52" s="204"/>
      <c r="Q52" s="42" t="s">
        <v>6</v>
      </c>
      <c r="R52" s="39">
        <v>260069500</v>
      </c>
      <c r="S52" s="57"/>
      <c r="T52" s="195">
        <v>0.88</v>
      </c>
      <c r="U52" s="198">
        <v>0.84</v>
      </c>
      <c r="V52" s="57"/>
      <c r="W52" s="85" t="s">
        <v>6</v>
      </c>
      <c r="X52" s="44">
        <v>5348</v>
      </c>
      <c r="Y52" s="44">
        <v>7292.5</v>
      </c>
      <c r="Z52" s="44">
        <v>69</v>
      </c>
      <c r="AA52" s="44">
        <v>92.7</v>
      </c>
      <c r="AB52" s="44">
        <v>5604.3</v>
      </c>
      <c r="AC52" s="44">
        <v>7631.8</v>
      </c>
      <c r="AD52" s="44">
        <v>122.8</v>
      </c>
      <c r="AE52" s="82">
        <v>17.8</v>
      </c>
      <c r="AF52" s="7"/>
      <c r="AG52" s="85" t="s">
        <v>29</v>
      </c>
      <c r="AH52" s="15">
        <v>2</v>
      </c>
      <c r="AI52" s="15">
        <v>4</v>
      </c>
      <c r="AJ52" s="15">
        <v>2</v>
      </c>
      <c r="AK52" s="15">
        <v>0</v>
      </c>
      <c r="AL52" s="16">
        <v>8</v>
      </c>
      <c r="AM52" s="62"/>
      <c r="AN52" s="64" t="s">
        <v>40</v>
      </c>
      <c r="AO52" s="20">
        <v>10.4</v>
      </c>
      <c r="AP52" s="21">
        <v>7.4</v>
      </c>
      <c r="AQ52" s="7"/>
      <c r="AR52" s="31" t="s">
        <v>37</v>
      </c>
      <c r="AS52" s="52" t="s">
        <v>75</v>
      </c>
      <c r="AT52" s="32" t="s">
        <v>38</v>
      </c>
      <c r="AU52" s="53">
        <v>5.2999999999999999E-2</v>
      </c>
      <c r="AV52" s="1"/>
      <c r="AW52" s="117" t="s">
        <v>45</v>
      </c>
      <c r="AX52" s="112">
        <v>733710000</v>
      </c>
      <c r="AY52" s="112">
        <v>606061800</v>
      </c>
      <c r="AZ52" s="113">
        <v>184492000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01"/>
      <c r="B53" s="68" t="s">
        <v>44</v>
      </c>
      <c r="C53" s="73">
        <f t="shared" ref="C53:J53" si="57">C48</f>
        <v>404080000</v>
      </c>
      <c r="D53" s="74">
        <f t="shared" si="57"/>
        <v>3536280</v>
      </c>
      <c r="E53" s="74">
        <f t="shared" si="57"/>
        <v>9089320</v>
      </c>
      <c r="F53" s="75">
        <f t="shared" si="57"/>
        <v>14442800</v>
      </c>
      <c r="G53" s="73">
        <f t="shared" si="57"/>
        <v>544104000</v>
      </c>
      <c r="H53" s="74">
        <f t="shared" si="57"/>
        <v>4866240</v>
      </c>
      <c r="I53" s="74">
        <f t="shared" si="57"/>
        <v>13309600</v>
      </c>
      <c r="J53" s="75">
        <f t="shared" si="57"/>
        <v>20718700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259261700</v>
      </c>
      <c r="S53" s="57"/>
      <c r="T53" s="196"/>
      <c r="U53" s="199"/>
      <c r="V53" s="57"/>
      <c r="W53" s="87" t="s">
        <v>7</v>
      </c>
      <c r="X53" s="5">
        <f t="shared" ref="X53:AE53" si="58">X48</f>
        <v>5348</v>
      </c>
      <c r="Y53" s="5">
        <f t="shared" si="58"/>
        <v>7281.8</v>
      </c>
      <c r="Z53" s="5">
        <f t="shared" si="58"/>
        <v>68.8</v>
      </c>
      <c r="AA53" s="5">
        <f t="shared" si="58"/>
        <v>92.7</v>
      </c>
      <c r="AB53" s="5">
        <f t="shared" si="58"/>
        <v>5604.3</v>
      </c>
      <c r="AC53" s="5">
        <f t="shared" si="58"/>
        <v>7620</v>
      </c>
      <c r="AD53" s="5">
        <f t="shared" si="58"/>
        <v>122.8</v>
      </c>
      <c r="AE53" s="81">
        <f t="shared" si="58"/>
        <v>17.8</v>
      </c>
      <c r="AF53" s="7"/>
      <c r="AG53" s="87" t="s">
        <v>26</v>
      </c>
      <c r="AH53" s="6">
        <f>(AH52*10.74)</f>
        <v>21.48</v>
      </c>
      <c r="AI53" s="6">
        <f>(AI52*2.2)</f>
        <v>8.8000000000000007</v>
      </c>
      <c r="AJ53" s="6">
        <f>(AJ52*0.25)</f>
        <v>0.5</v>
      </c>
      <c r="AK53" s="166">
        <f>AK52+AL52</f>
        <v>8</v>
      </c>
      <c r="AL53" s="167"/>
      <c r="AM53" s="10"/>
      <c r="AN53" s="22" t="s">
        <v>41</v>
      </c>
      <c r="AO53" s="23">
        <v>8.5</v>
      </c>
      <c r="AP53" s="24">
        <v>7.93</v>
      </c>
      <c r="AQ53" s="7"/>
      <c r="AR53" s="33" t="s">
        <v>36</v>
      </c>
      <c r="AS53" s="12" t="s">
        <v>75</v>
      </c>
      <c r="AT53" s="2" t="s">
        <v>39</v>
      </c>
      <c r="AU53" s="36">
        <v>0.93600000000000005</v>
      </c>
      <c r="AV53" s="1"/>
      <c r="AW53" s="118" t="s">
        <v>71</v>
      </c>
      <c r="AX53" s="111">
        <f t="shared" ref="AX53:AZ53" si="59">AX48</f>
        <v>733710000</v>
      </c>
      <c r="AY53" s="111">
        <f t="shared" si="59"/>
        <v>605200900</v>
      </c>
      <c r="AZ53" s="114">
        <f t="shared" si="59"/>
        <v>184492000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02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721000</v>
      </c>
      <c r="H54" s="76">
        <f t="shared" si="60"/>
        <v>17000</v>
      </c>
      <c r="I54" s="76">
        <f t="shared" si="60"/>
        <v>0</v>
      </c>
      <c r="J54" s="77">
        <f t="shared" si="60"/>
        <v>52000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807800</v>
      </c>
      <c r="S54" s="58"/>
      <c r="T54" s="197"/>
      <c r="U54" s="200"/>
      <c r="V54" s="58"/>
      <c r="W54" s="45" t="s">
        <v>3</v>
      </c>
      <c r="X54" s="46">
        <f>X52-X53</f>
        <v>0</v>
      </c>
      <c r="Y54" s="46">
        <f t="shared" ref="Y54:AE54" si="61">Y52-Y53</f>
        <v>10.699999999999818</v>
      </c>
      <c r="Z54" s="46">
        <f t="shared" si="61"/>
        <v>0.20000000000000284</v>
      </c>
      <c r="AA54" s="46">
        <f t="shared" si="61"/>
        <v>0</v>
      </c>
      <c r="AB54" s="46">
        <f t="shared" si="61"/>
        <v>0</v>
      </c>
      <c r="AC54" s="46">
        <f t="shared" si="61"/>
        <v>11.800000000000182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3.5721769325177863</v>
      </c>
      <c r="AI54" s="86">
        <f>(AI53)/((K52/1000000)*8.34)</f>
        <v>1.4634616855752569</v>
      </c>
      <c r="AJ54" s="86">
        <f>(AJ53)/((K52/1000000)*8.34)</f>
        <v>8.3151232134957773E-2</v>
      </c>
      <c r="AK54" s="168">
        <f>(AK53)/((K52/1000000)*8.34)</f>
        <v>1.3304197141593244</v>
      </c>
      <c r="AL54" s="169"/>
      <c r="AM54" s="10"/>
      <c r="AN54" s="1"/>
      <c r="AO54" s="1"/>
      <c r="AP54" s="1"/>
      <c r="AQ54" s="7"/>
      <c r="AR54" s="89" t="s">
        <v>55</v>
      </c>
      <c r="AS54" s="79">
        <v>4.7</v>
      </c>
      <c r="AT54" s="90" t="s">
        <v>54</v>
      </c>
      <c r="AU54" s="35">
        <v>4.4999999999999998E-2</v>
      </c>
      <c r="AV54" s="1"/>
      <c r="AW54" s="110" t="s">
        <v>3</v>
      </c>
      <c r="AX54" s="115">
        <f>AX52-AX53</f>
        <v>0</v>
      </c>
      <c r="AY54" s="115">
        <f>AY52-AY53</f>
        <v>860900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82">
        <v>14</v>
      </c>
      <c r="B56" s="67" t="s">
        <v>45</v>
      </c>
      <c r="C56" s="72">
        <v>404080000</v>
      </c>
      <c r="D56" s="37">
        <v>3536280</v>
      </c>
      <c r="E56" s="37">
        <v>9089320</v>
      </c>
      <c r="F56" s="39">
        <v>14442800</v>
      </c>
      <c r="G56" s="72">
        <v>545586000</v>
      </c>
      <c r="H56" s="37">
        <v>4891240</v>
      </c>
      <c r="I56" s="37">
        <v>13341600</v>
      </c>
      <c r="J56" s="39">
        <v>20825700</v>
      </c>
      <c r="K56" s="185">
        <f>C58+G58</f>
        <v>761000</v>
      </c>
      <c r="L56" s="186"/>
      <c r="M56" s="191">
        <f>D58+E58+F58+H58+I58+J58</f>
        <v>95000</v>
      </c>
      <c r="N56" s="186"/>
      <c r="O56" s="203">
        <f>M56+K56</f>
        <v>856000</v>
      </c>
      <c r="P56" s="204"/>
      <c r="Q56" s="42" t="s">
        <v>6</v>
      </c>
      <c r="R56" s="39">
        <v>260901400</v>
      </c>
      <c r="S56" s="57"/>
      <c r="T56" s="195">
        <v>0.02</v>
      </c>
      <c r="U56" s="198">
        <v>0.84</v>
      </c>
      <c r="V56" s="57"/>
      <c r="W56" s="85" t="s">
        <v>6</v>
      </c>
      <c r="X56" s="44">
        <v>5348</v>
      </c>
      <c r="Y56" s="44">
        <v>7303.7</v>
      </c>
      <c r="Z56" s="44">
        <v>69.2</v>
      </c>
      <c r="AA56" s="44">
        <v>92.7</v>
      </c>
      <c r="AB56" s="44">
        <v>5604.3</v>
      </c>
      <c r="AC56" s="44">
        <v>7643.7</v>
      </c>
      <c r="AD56" s="44">
        <v>123</v>
      </c>
      <c r="AE56" s="82">
        <v>17.8</v>
      </c>
      <c r="AF56" s="7"/>
      <c r="AG56" s="85" t="s">
        <v>29</v>
      </c>
      <c r="AH56" s="15">
        <v>1.625</v>
      </c>
      <c r="AI56" s="15">
        <v>4.0625</v>
      </c>
      <c r="AJ56" s="15">
        <v>2.5</v>
      </c>
      <c r="AK56" s="15">
        <v>0</v>
      </c>
      <c r="AL56" s="16">
        <v>8</v>
      </c>
      <c r="AM56" s="62"/>
      <c r="AN56" s="64" t="s">
        <v>40</v>
      </c>
      <c r="AO56" s="20">
        <v>11.4</v>
      </c>
      <c r="AP56" s="21">
        <v>6.45</v>
      </c>
      <c r="AQ56" s="7"/>
      <c r="AR56" s="31" t="s">
        <v>37</v>
      </c>
      <c r="AS56" s="52" t="s">
        <v>75</v>
      </c>
      <c r="AT56" s="32" t="s">
        <v>38</v>
      </c>
      <c r="AU56" s="53">
        <v>3.4000000000000002E-2</v>
      </c>
      <c r="AV56" s="1"/>
      <c r="AW56" s="117" t="s">
        <v>45</v>
      </c>
      <c r="AX56" s="112">
        <v>733710000</v>
      </c>
      <c r="AY56" s="112">
        <v>606957700</v>
      </c>
      <c r="AZ56" s="113">
        <v>184527000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01"/>
      <c r="B57" s="68" t="s">
        <v>44</v>
      </c>
      <c r="C57" s="73">
        <f t="shared" ref="C57:J57" si="62">C52</f>
        <v>404080000</v>
      </c>
      <c r="D57" s="74">
        <f t="shared" si="62"/>
        <v>3536280</v>
      </c>
      <c r="E57" s="74">
        <f t="shared" si="62"/>
        <v>9089320</v>
      </c>
      <c r="F57" s="75">
        <f t="shared" si="62"/>
        <v>14442800</v>
      </c>
      <c r="G57" s="73">
        <f t="shared" si="62"/>
        <v>544825000</v>
      </c>
      <c r="H57" s="74">
        <f t="shared" si="62"/>
        <v>4883240</v>
      </c>
      <c r="I57" s="74">
        <f t="shared" si="62"/>
        <v>13309600</v>
      </c>
      <c r="J57" s="75">
        <f t="shared" si="62"/>
        <v>20770700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260069500</v>
      </c>
      <c r="S57" s="57"/>
      <c r="T57" s="196"/>
      <c r="U57" s="199"/>
      <c r="V57" s="57"/>
      <c r="W57" s="87" t="s">
        <v>7</v>
      </c>
      <c r="X57" s="5">
        <f t="shared" ref="X57:AE57" si="63">X52</f>
        <v>5348</v>
      </c>
      <c r="Y57" s="5">
        <f t="shared" si="63"/>
        <v>7292.5</v>
      </c>
      <c r="Z57" s="5">
        <f t="shared" si="63"/>
        <v>69</v>
      </c>
      <c r="AA57" s="5">
        <f t="shared" si="63"/>
        <v>92.7</v>
      </c>
      <c r="AB57" s="5">
        <f t="shared" si="63"/>
        <v>5604.3</v>
      </c>
      <c r="AC57" s="5">
        <f t="shared" si="63"/>
        <v>7631.8</v>
      </c>
      <c r="AD57" s="5">
        <f t="shared" si="63"/>
        <v>122.8</v>
      </c>
      <c r="AE57" s="81">
        <f t="shared" si="63"/>
        <v>17.8</v>
      </c>
      <c r="AF57" s="7"/>
      <c r="AG57" s="87" t="s">
        <v>26</v>
      </c>
      <c r="AH57" s="6">
        <f>(AH56*10.74)</f>
        <v>17.452500000000001</v>
      </c>
      <c r="AI57" s="6">
        <f>(AI56*2.2)</f>
        <v>8.9375</v>
      </c>
      <c r="AJ57" s="6">
        <f>(AJ56*0.25)</f>
        <v>0.625</v>
      </c>
      <c r="AK57" s="166">
        <f>AK56+AL56</f>
        <v>8</v>
      </c>
      <c r="AL57" s="167"/>
      <c r="AM57" s="10"/>
      <c r="AN57" s="22" t="s">
        <v>41</v>
      </c>
      <c r="AO57" s="23">
        <v>8.3000000000000007</v>
      </c>
      <c r="AP57" s="24">
        <v>7.56</v>
      </c>
      <c r="AQ57" s="7"/>
      <c r="AR57" s="33" t="s">
        <v>36</v>
      </c>
      <c r="AS57" s="12" t="s">
        <v>75</v>
      </c>
      <c r="AT57" s="2" t="s">
        <v>39</v>
      </c>
      <c r="AU57" s="36">
        <v>0.30499999999999999</v>
      </c>
      <c r="AV57" s="1"/>
      <c r="AW57" s="118" t="s">
        <v>71</v>
      </c>
      <c r="AX57" s="111">
        <f t="shared" ref="AX57:AZ57" si="64">AX52</f>
        <v>733710000</v>
      </c>
      <c r="AY57" s="111">
        <f t="shared" si="64"/>
        <v>606061800</v>
      </c>
      <c r="AZ57" s="114">
        <f t="shared" si="64"/>
        <v>184492000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02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761000</v>
      </c>
      <c r="H58" s="76">
        <f t="shared" si="65"/>
        <v>8000</v>
      </c>
      <c r="I58" s="76">
        <f t="shared" si="65"/>
        <v>32000</v>
      </c>
      <c r="J58" s="77">
        <f t="shared" si="65"/>
        <v>55000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831900</v>
      </c>
      <c r="S58" s="58"/>
      <c r="T58" s="197"/>
      <c r="U58" s="200"/>
      <c r="V58" s="58"/>
      <c r="W58" s="45" t="s">
        <v>3</v>
      </c>
      <c r="X58" s="46">
        <f>X56-X57</f>
        <v>0</v>
      </c>
      <c r="Y58" s="46">
        <f t="shared" ref="Y58:AE58" si="66">Y56-Y57</f>
        <v>11.199999999999818</v>
      </c>
      <c r="Z58" s="46">
        <f t="shared" si="66"/>
        <v>0.20000000000000284</v>
      </c>
      <c r="AA58" s="46">
        <f t="shared" si="66"/>
        <v>0</v>
      </c>
      <c r="AB58" s="46">
        <f t="shared" si="66"/>
        <v>0</v>
      </c>
      <c r="AC58" s="46">
        <f t="shared" si="66"/>
        <v>11.899999999999636</v>
      </c>
      <c r="AD58" s="46">
        <f t="shared" si="66"/>
        <v>0.20000000000000284</v>
      </c>
      <c r="AE58" s="83">
        <f t="shared" si="66"/>
        <v>0</v>
      </c>
      <c r="AF58" s="7"/>
      <c r="AG58" s="88" t="s">
        <v>28</v>
      </c>
      <c r="AH58" s="86">
        <f>(AH57)/((K56/1000000)*8.34)</f>
        <v>2.7498369241531875</v>
      </c>
      <c r="AI58" s="86">
        <f>(AI57)/((K56/1000000)*8.34)</f>
        <v>1.4082032665588948</v>
      </c>
      <c r="AJ58" s="86">
        <f>(AJ57)/((K56/1000000)*8.34)</f>
        <v>9.8475752906216421E-2</v>
      </c>
      <c r="AK58" s="168">
        <f>(AK57)/((K56/1000000)*8.34)</f>
        <v>1.2604896371995702</v>
      </c>
      <c r="AL58" s="169"/>
      <c r="AM58" s="10"/>
      <c r="AN58" s="1"/>
      <c r="AO58" s="1"/>
      <c r="AP58" s="1"/>
      <c r="AQ58" s="7"/>
      <c r="AR58" s="89" t="s">
        <v>55</v>
      </c>
      <c r="AS58" s="79">
        <v>1.34</v>
      </c>
      <c r="AT58" s="90" t="s">
        <v>54</v>
      </c>
      <c r="AU58" s="35">
        <v>2.9000000000000001E-2</v>
      </c>
      <c r="AV58" s="1"/>
      <c r="AW58" s="110" t="s">
        <v>3</v>
      </c>
      <c r="AX58" s="115">
        <f>AX56-AX57</f>
        <v>0</v>
      </c>
      <c r="AY58" s="115">
        <f>AY56-AY57</f>
        <v>895900</v>
      </c>
      <c r="AZ58" s="116">
        <f>AZ56-AZ57</f>
        <v>35000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82">
        <v>15</v>
      </c>
      <c r="B60" s="67" t="s">
        <v>45</v>
      </c>
      <c r="C60" s="72">
        <v>404080000</v>
      </c>
      <c r="D60" s="37">
        <v>3536280</v>
      </c>
      <c r="E60" s="37">
        <v>9089320</v>
      </c>
      <c r="F60" s="39">
        <v>14442800</v>
      </c>
      <c r="G60" s="72">
        <v>546311000</v>
      </c>
      <c r="H60" s="37">
        <v>4900240</v>
      </c>
      <c r="I60" s="37">
        <v>13341600</v>
      </c>
      <c r="J60" s="39">
        <v>20833700</v>
      </c>
      <c r="K60" s="185">
        <f>C62+G62</f>
        <v>725000</v>
      </c>
      <c r="L60" s="186"/>
      <c r="M60" s="191">
        <f>D62+E62+F62+H62+I62+J62</f>
        <v>17000</v>
      </c>
      <c r="N60" s="186"/>
      <c r="O60" s="203">
        <f>M60+K60</f>
        <v>742000</v>
      </c>
      <c r="P60" s="204"/>
      <c r="Q60" s="42" t="s">
        <v>6</v>
      </c>
      <c r="R60" s="39">
        <v>261769400</v>
      </c>
      <c r="S60" s="57"/>
      <c r="T60" s="195">
        <v>0</v>
      </c>
      <c r="U60" s="198">
        <v>0.83</v>
      </c>
      <c r="V60" s="57"/>
      <c r="W60" s="85" t="s">
        <v>6</v>
      </c>
      <c r="X60" s="44">
        <v>5348</v>
      </c>
      <c r="Y60" s="44">
        <v>7313.6</v>
      </c>
      <c r="Z60" s="44">
        <v>69.2</v>
      </c>
      <c r="AA60" s="44">
        <v>92.9</v>
      </c>
      <c r="AB60" s="44">
        <v>5604.3</v>
      </c>
      <c r="AC60" s="44">
        <v>7653.9</v>
      </c>
      <c r="AD60" s="44">
        <v>123</v>
      </c>
      <c r="AE60" s="82">
        <v>17.8</v>
      </c>
      <c r="AF60" s="7"/>
      <c r="AG60" s="85" t="s">
        <v>29</v>
      </c>
      <c r="AH60" s="15">
        <v>1.625</v>
      </c>
      <c r="AI60" s="15">
        <v>3.5</v>
      </c>
      <c r="AJ60" s="15">
        <v>2.875</v>
      </c>
      <c r="AK60" s="15">
        <v>0</v>
      </c>
      <c r="AL60" s="16">
        <v>7</v>
      </c>
      <c r="AM60" s="62"/>
      <c r="AN60" s="64" t="s">
        <v>40</v>
      </c>
      <c r="AO60" s="20">
        <v>8.9</v>
      </c>
      <c r="AP60" s="21">
        <v>7.03</v>
      </c>
      <c r="AQ60" s="7"/>
      <c r="AR60" s="31" t="s">
        <v>37</v>
      </c>
      <c r="AS60" s="52" t="s">
        <v>75</v>
      </c>
      <c r="AT60" s="32" t="s">
        <v>38</v>
      </c>
      <c r="AU60" s="53">
        <v>3.5999999999999997E-2</v>
      </c>
      <c r="AV60" s="1"/>
      <c r="AW60" s="117" t="s">
        <v>45</v>
      </c>
      <c r="AX60" s="112">
        <v>733710000</v>
      </c>
      <c r="AY60" s="112">
        <v>607765800</v>
      </c>
      <c r="AZ60" s="113">
        <v>184527000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01"/>
      <c r="B61" s="68" t="s">
        <v>44</v>
      </c>
      <c r="C61" s="73">
        <f t="shared" ref="C61:J61" si="67">C56</f>
        <v>404080000</v>
      </c>
      <c r="D61" s="74">
        <f t="shared" si="67"/>
        <v>3536280</v>
      </c>
      <c r="E61" s="74">
        <f t="shared" si="67"/>
        <v>9089320</v>
      </c>
      <c r="F61" s="75">
        <f t="shared" si="67"/>
        <v>14442800</v>
      </c>
      <c r="G61" s="73">
        <f t="shared" si="67"/>
        <v>545586000</v>
      </c>
      <c r="H61" s="74">
        <f t="shared" si="67"/>
        <v>4891240</v>
      </c>
      <c r="I61" s="74">
        <f t="shared" si="67"/>
        <v>13341600</v>
      </c>
      <c r="J61" s="75">
        <f t="shared" si="67"/>
        <v>20825700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260901400</v>
      </c>
      <c r="S61" s="57"/>
      <c r="T61" s="196"/>
      <c r="U61" s="199"/>
      <c r="V61" s="57"/>
      <c r="W61" s="87" t="s">
        <v>7</v>
      </c>
      <c r="X61" s="5">
        <f t="shared" ref="X61:AE61" si="68">X56</f>
        <v>5348</v>
      </c>
      <c r="Y61" s="5">
        <f t="shared" si="68"/>
        <v>7303.7</v>
      </c>
      <c r="Z61" s="5">
        <f t="shared" si="68"/>
        <v>69.2</v>
      </c>
      <c r="AA61" s="5">
        <f t="shared" si="68"/>
        <v>92.7</v>
      </c>
      <c r="AB61" s="5">
        <f t="shared" si="68"/>
        <v>5604.3</v>
      </c>
      <c r="AC61" s="5">
        <f t="shared" si="68"/>
        <v>7643.7</v>
      </c>
      <c r="AD61" s="5">
        <f t="shared" si="68"/>
        <v>123</v>
      </c>
      <c r="AE61" s="81">
        <f t="shared" si="68"/>
        <v>17.8</v>
      </c>
      <c r="AF61" s="7"/>
      <c r="AG61" s="87" t="s">
        <v>26</v>
      </c>
      <c r="AH61" s="6">
        <f>(AH60*10.74)</f>
        <v>17.452500000000001</v>
      </c>
      <c r="AI61" s="6">
        <f>(AI60*2.2)</f>
        <v>7.7000000000000011</v>
      </c>
      <c r="AJ61" s="6">
        <f>(AJ60*0.25)</f>
        <v>0.71875</v>
      </c>
      <c r="AK61" s="166">
        <f>AK60+AL60</f>
        <v>7</v>
      </c>
      <c r="AL61" s="167"/>
      <c r="AM61" s="10"/>
      <c r="AN61" s="22" t="s">
        <v>41</v>
      </c>
      <c r="AO61" s="23">
        <v>8.6999999999999993</v>
      </c>
      <c r="AP61" s="24">
        <v>7.28</v>
      </c>
      <c r="AQ61" s="7"/>
      <c r="AR61" s="33" t="s">
        <v>36</v>
      </c>
      <c r="AS61" s="12" t="s">
        <v>75</v>
      </c>
      <c r="AT61" s="2" t="s">
        <v>39</v>
      </c>
      <c r="AU61" s="36">
        <v>1.351</v>
      </c>
      <c r="AV61" s="1"/>
      <c r="AW61" s="118" t="s">
        <v>71</v>
      </c>
      <c r="AX61" s="111">
        <f t="shared" ref="AX61:AZ61" si="69">AX56</f>
        <v>733710000</v>
      </c>
      <c r="AY61" s="111">
        <f t="shared" si="69"/>
        <v>606957700</v>
      </c>
      <c r="AZ61" s="114">
        <f t="shared" si="69"/>
        <v>184527000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02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725000</v>
      </c>
      <c r="H62" s="76">
        <f t="shared" si="70"/>
        <v>9000</v>
      </c>
      <c r="I62" s="76">
        <f t="shared" si="70"/>
        <v>0</v>
      </c>
      <c r="J62" s="77">
        <f t="shared" si="70"/>
        <v>8000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868000</v>
      </c>
      <c r="S62" s="58"/>
      <c r="T62" s="197"/>
      <c r="U62" s="200"/>
      <c r="V62" s="58"/>
      <c r="W62" s="45" t="s">
        <v>3</v>
      </c>
      <c r="X62" s="46">
        <f>X60-X61</f>
        <v>0</v>
      </c>
      <c r="Y62" s="46">
        <f t="shared" ref="Y62:AE62" si="71">Y60-Y61</f>
        <v>9.9000000000005457</v>
      </c>
      <c r="Z62" s="46">
        <f t="shared" si="71"/>
        <v>0</v>
      </c>
      <c r="AA62" s="46">
        <f t="shared" si="71"/>
        <v>0.20000000000000284</v>
      </c>
      <c r="AB62" s="46">
        <f t="shared" si="71"/>
        <v>0</v>
      </c>
      <c r="AC62" s="46">
        <f t="shared" si="71"/>
        <v>10.199999999999818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2.8863805507318285</v>
      </c>
      <c r="AI62" s="86">
        <f>(AI61)/((K60/1000000)*8.34)</f>
        <v>1.2734639874307452</v>
      </c>
      <c r="AJ62" s="86">
        <f>(AJ61)/((K60/1000000)*8.34)</f>
        <v>0.11887042090465559</v>
      </c>
      <c r="AK62" s="168">
        <f>(AK61)/((K60/1000000)*8.34)</f>
        <v>1.1576945340279501</v>
      </c>
      <c r="AL62" s="169"/>
      <c r="AM62" s="10"/>
      <c r="AN62" s="1"/>
      <c r="AO62" s="1"/>
      <c r="AP62" s="1"/>
      <c r="AQ62" s="7"/>
      <c r="AR62" s="89" t="s">
        <v>55</v>
      </c>
      <c r="AS62" s="79">
        <v>4.74</v>
      </c>
      <c r="AT62" s="90" t="s">
        <v>54</v>
      </c>
      <c r="AU62" s="35">
        <v>3.1E-2</v>
      </c>
      <c r="AV62" s="1"/>
      <c r="AW62" s="110" t="s">
        <v>3</v>
      </c>
      <c r="AX62" s="115">
        <f>AX60-AX61</f>
        <v>0</v>
      </c>
      <c r="AY62" s="115">
        <f>AY60-AY61</f>
        <v>808100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82">
        <v>16</v>
      </c>
      <c r="B64" s="67" t="s">
        <v>45</v>
      </c>
      <c r="C64" s="72">
        <v>404080000</v>
      </c>
      <c r="D64" s="37">
        <v>3536280</v>
      </c>
      <c r="E64" s="37">
        <v>9089320</v>
      </c>
      <c r="F64" s="39">
        <v>14442800</v>
      </c>
      <c r="G64" s="72">
        <v>547175000</v>
      </c>
      <c r="H64" s="37">
        <v>4900240</v>
      </c>
      <c r="I64" s="37">
        <v>13373600</v>
      </c>
      <c r="J64" s="39">
        <v>20893600</v>
      </c>
      <c r="K64" s="185">
        <f>C66+G66</f>
        <v>864000</v>
      </c>
      <c r="L64" s="186"/>
      <c r="M64" s="191">
        <f>D66+E66+F66+H66+I66+J66</f>
        <v>91900</v>
      </c>
      <c r="N64" s="186"/>
      <c r="O64" s="203">
        <f>M64+K64</f>
        <v>955900</v>
      </c>
      <c r="P64" s="204"/>
      <c r="Q64" s="42" t="s">
        <v>6</v>
      </c>
      <c r="R64" s="39">
        <v>262628500</v>
      </c>
      <c r="S64" s="57"/>
      <c r="T64" s="195">
        <v>0</v>
      </c>
      <c r="U64" s="198">
        <v>0.85</v>
      </c>
      <c r="V64" s="57"/>
      <c r="W64" s="85" t="s">
        <v>6</v>
      </c>
      <c r="X64" s="44">
        <v>5348</v>
      </c>
      <c r="Y64" s="44">
        <v>7325.4</v>
      </c>
      <c r="Z64" s="44">
        <v>69.2</v>
      </c>
      <c r="AA64" s="44">
        <v>92.9</v>
      </c>
      <c r="AB64" s="44">
        <v>5604.3</v>
      </c>
      <c r="AC64" s="44">
        <v>7666.4</v>
      </c>
      <c r="AD64" s="44">
        <v>123.2</v>
      </c>
      <c r="AE64" s="82">
        <v>17.8</v>
      </c>
      <c r="AF64" s="7"/>
      <c r="AG64" s="85" t="s">
        <v>29</v>
      </c>
      <c r="AH64" s="15">
        <v>1.9375</v>
      </c>
      <c r="AI64" s="15">
        <v>4.125</v>
      </c>
      <c r="AJ64" s="15">
        <v>3.25</v>
      </c>
      <c r="AK64" s="15">
        <v>0</v>
      </c>
      <c r="AL64" s="16">
        <v>7</v>
      </c>
      <c r="AM64" s="62"/>
      <c r="AN64" s="64" t="s">
        <v>40</v>
      </c>
      <c r="AO64" s="20">
        <v>8</v>
      </c>
      <c r="AP64" s="21">
        <v>7.29</v>
      </c>
      <c r="AQ64" s="7"/>
      <c r="AR64" s="31" t="s">
        <v>37</v>
      </c>
      <c r="AS64" s="52" t="s">
        <v>75</v>
      </c>
      <c r="AT64" s="32" t="s">
        <v>38</v>
      </c>
      <c r="AU64" s="53">
        <v>3.4000000000000002E-2</v>
      </c>
      <c r="AV64" s="1"/>
      <c r="AW64" s="117" t="s">
        <v>45</v>
      </c>
      <c r="AX64" s="112">
        <v>733710000</v>
      </c>
      <c r="AY64" s="112">
        <v>608770800</v>
      </c>
      <c r="AZ64" s="113">
        <v>184562000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01"/>
      <c r="B65" s="68" t="s">
        <v>44</v>
      </c>
      <c r="C65" s="73">
        <f t="shared" ref="C65:J65" si="72">C60</f>
        <v>404080000</v>
      </c>
      <c r="D65" s="74">
        <f t="shared" si="72"/>
        <v>3536280</v>
      </c>
      <c r="E65" s="74">
        <f t="shared" si="72"/>
        <v>9089320</v>
      </c>
      <c r="F65" s="75">
        <f t="shared" si="72"/>
        <v>14442800</v>
      </c>
      <c r="G65" s="73">
        <f t="shared" si="72"/>
        <v>546311000</v>
      </c>
      <c r="H65" s="74">
        <f t="shared" si="72"/>
        <v>4900240</v>
      </c>
      <c r="I65" s="74">
        <f t="shared" si="72"/>
        <v>13341600</v>
      </c>
      <c r="J65" s="75">
        <f t="shared" si="72"/>
        <v>20833700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261769400</v>
      </c>
      <c r="S65" s="57"/>
      <c r="T65" s="196"/>
      <c r="U65" s="199"/>
      <c r="V65" s="57"/>
      <c r="W65" s="87" t="s">
        <v>7</v>
      </c>
      <c r="X65" s="5">
        <f t="shared" ref="X65:AE65" si="73">X60</f>
        <v>5348</v>
      </c>
      <c r="Y65" s="5">
        <f t="shared" si="73"/>
        <v>7313.6</v>
      </c>
      <c r="Z65" s="5">
        <f t="shared" si="73"/>
        <v>69.2</v>
      </c>
      <c r="AA65" s="5">
        <f t="shared" si="73"/>
        <v>92.9</v>
      </c>
      <c r="AB65" s="5">
        <f t="shared" si="73"/>
        <v>5604.3</v>
      </c>
      <c r="AC65" s="5">
        <f t="shared" si="73"/>
        <v>7653.9</v>
      </c>
      <c r="AD65" s="5">
        <f t="shared" si="73"/>
        <v>123</v>
      </c>
      <c r="AE65" s="81">
        <f t="shared" si="73"/>
        <v>17.8</v>
      </c>
      <c r="AF65" s="7"/>
      <c r="AG65" s="87" t="s">
        <v>26</v>
      </c>
      <c r="AH65" s="6">
        <f>(AH64*10.74)</f>
        <v>20.80875</v>
      </c>
      <c r="AI65" s="6">
        <f>(AI64*2.2)</f>
        <v>9.0750000000000011</v>
      </c>
      <c r="AJ65" s="6">
        <f>(AJ64*0.25)</f>
        <v>0.8125</v>
      </c>
      <c r="AK65" s="166">
        <f>AK64+AL64</f>
        <v>7</v>
      </c>
      <c r="AL65" s="167"/>
      <c r="AM65" s="10"/>
      <c r="AN65" s="22" t="s">
        <v>41</v>
      </c>
      <c r="AO65" s="23">
        <v>8.3000000000000007</v>
      </c>
      <c r="AP65" s="24">
        <v>7.13</v>
      </c>
      <c r="AQ65" s="7"/>
      <c r="AR65" s="33" t="s">
        <v>36</v>
      </c>
      <c r="AS65" s="12" t="s">
        <v>75</v>
      </c>
      <c r="AT65" s="2" t="s">
        <v>39</v>
      </c>
      <c r="AU65" s="36">
        <v>1.2989999999999999</v>
      </c>
      <c r="AV65" s="1"/>
      <c r="AW65" s="118" t="s">
        <v>71</v>
      </c>
      <c r="AX65" s="111">
        <f t="shared" ref="AX65:AZ65" si="74">AX60</f>
        <v>733710000</v>
      </c>
      <c r="AY65" s="111">
        <f t="shared" si="74"/>
        <v>607765800</v>
      </c>
      <c r="AZ65" s="114">
        <f t="shared" si="74"/>
        <v>184527000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02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864000</v>
      </c>
      <c r="H66" s="76">
        <f t="shared" si="75"/>
        <v>0</v>
      </c>
      <c r="I66" s="76">
        <f t="shared" si="75"/>
        <v>32000</v>
      </c>
      <c r="J66" s="77">
        <f t="shared" si="75"/>
        <v>59900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859100</v>
      </c>
      <c r="S66" s="58"/>
      <c r="T66" s="197"/>
      <c r="U66" s="200"/>
      <c r="V66" s="58"/>
      <c r="W66" s="45" t="s">
        <v>3</v>
      </c>
      <c r="X66" s="46">
        <f>X64-X65</f>
        <v>0</v>
      </c>
      <c r="Y66" s="46">
        <f t="shared" ref="Y66:AE66" si="76">Y64-Y65</f>
        <v>11.799999999999272</v>
      </c>
      <c r="Z66" s="46">
        <f t="shared" si="76"/>
        <v>0</v>
      </c>
      <c r="AA66" s="46">
        <f t="shared" si="76"/>
        <v>0</v>
      </c>
      <c r="AB66" s="46">
        <f t="shared" si="76"/>
        <v>0</v>
      </c>
      <c r="AC66" s="46">
        <f t="shared" si="76"/>
        <v>12.5</v>
      </c>
      <c r="AD66" s="46">
        <f t="shared" si="76"/>
        <v>0.20000000000000284</v>
      </c>
      <c r="AE66" s="83">
        <f t="shared" si="76"/>
        <v>0</v>
      </c>
      <c r="AF66" s="7"/>
      <c r="AG66" s="88" t="s">
        <v>28</v>
      </c>
      <c r="AH66" s="86">
        <f>(AH65)/((K64/1000000)*8.34)</f>
        <v>2.8877939315214496</v>
      </c>
      <c r="AI66" s="86">
        <f>(AI65)/((K64/1000000)*8.34)</f>
        <v>1.2594091393551827</v>
      </c>
      <c r="AJ66" s="86">
        <f>(AJ65)/((K64/1000000)*8.34)</f>
        <v>0.11275701660893508</v>
      </c>
      <c r="AK66" s="168">
        <f>(AK65)/((K64/1000000)*8.34)</f>
        <v>0.97144506616928683</v>
      </c>
      <c r="AL66" s="169"/>
      <c r="AM66" s="10"/>
      <c r="AN66" s="1"/>
      <c r="AO66" s="1"/>
      <c r="AP66" s="1"/>
      <c r="AQ66" s="7"/>
      <c r="AR66" s="89" t="s">
        <v>55</v>
      </c>
      <c r="AS66" s="79">
        <v>3.54</v>
      </c>
      <c r="AT66" s="90" t="s">
        <v>54</v>
      </c>
      <c r="AU66" s="35">
        <v>2.9000000000000001E-2</v>
      </c>
      <c r="AV66" s="1"/>
      <c r="AW66" s="110" t="s">
        <v>3</v>
      </c>
      <c r="AX66" s="115">
        <f>AX64-AX65</f>
        <v>0</v>
      </c>
      <c r="AY66" s="115">
        <f>AY64-AY65</f>
        <v>1005000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82">
        <v>17</v>
      </c>
      <c r="B68" s="67" t="s">
        <v>45</v>
      </c>
      <c r="C68" s="72">
        <v>404080000</v>
      </c>
      <c r="D68" s="37">
        <v>3536280</v>
      </c>
      <c r="E68" s="37">
        <v>9089320</v>
      </c>
      <c r="F68" s="39">
        <v>14442800</v>
      </c>
      <c r="G68" s="72">
        <v>547986000</v>
      </c>
      <c r="H68" s="37">
        <v>4909240</v>
      </c>
      <c r="I68" s="37">
        <v>13373600</v>
      </c>
      <c r="J68" s="39">
        <v>20900600</v>
      </c>
      <c r="K68" s="185">
        <f>C70+G70</f>
        <v>811000</v>
      </c>
      <c r="L68" s="186"/>
      <c r="M68" s="191">
        <f>D70+E70+F70+H70+I70+J70</f>
        <v>16000</v>
      </c>
      <c r="N68" s="186"/>
      <c r="O68" s="203">
        <f>M68+K68</f>
        <v>827000</v>
      </c>
      <c r="P68" s="204"/>
      <c r="Q68" s="42" t="s">
        <v>6</v>
      </c>
      <c r="R68" s="39">
        <v>263562200</v>
      </c>
      <c r="S68" s="57"/>
      <c r="T68" s="195">
        <v>0</v>
      </c>
      <c r="U68" s="198">
        <v>0.86</v>
      </c>
      <c r="V68" s="57"/>
      <c r="W68" s="85" t="s">
        <v>6</v>
      </c>
      <c r="X68" s="44">
        <v>5348</v>
      </c>
      <c r="Y68" s="44">
        <v>7336.4</v>
      </c>
      <c r="Z68" s="44">
        <v>69.400000000000006</v>
      </c>
      <c r="AA68" s="44">
        <v>92.9</v>
      </c>
      <c r="AB68" s="44">
        <v>5604.3</v>
      </c>
      <c r="AC68" s="44">
        <v>7677.7</v>
      </c>
      <c r="AD68" s="44">
        <v>123.2</v>
      </c>
      <c r="AE68" s="82">
        <v>17.8</v>
      </c>
      <c r="AF68" s="7"/>
      <c r="AG68" s="85" t="s">
        <v>29</v>
      </c>
      <c r="AH68" s="15">
        <v>1.625</v>
      </c>
      <c r="AI68" s="15">
        <v>3.75</v>
      </c>
      <c r="AJ68" s="15">
        <v>3.125</v>
      </c>
      <c r="AK68" s="15">
        <v>0</v>
      </c>
      <c r="AL68" s="16">
        <v>7</v>
      </c>
      <c r="AM68" s="62"/>
      <c r="AN68" s="64" t="s">
        <v>40</v>
      </c>
      <c r="AO68" s="20">
        <v>8.3000000000000007</v>
      </c>
      <c r="AP68" s="21">
        <v>7.25</v>
      </c>
      <c r="AQ68" s="7"/>
      <c r="AR68" s="31" t="s">
        <v>37</v>
      </c>
      <c r="AS68" s="52" t="s">
        <v>75</v>
      </c>
      <c r="AT68" s="32" t="s">
        <v>38</v>
      </c>
      <c r="AU68" s="53">
        <v>3.7999999999999999E-2</v>
      </c>
      <c r="AV68" s="1"/>
      <c r="AW68" s="117" t="s">
        <v>45</v>
      </c>
      <c r="AX68" s="112">
        <v>733710000</v>
      </c>
      <c r="AY68" s="112">
        <v>609675900</v>
      </c>
      <c r="AZ68" s="113">
        <v>184562000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01"/>
      <c r="B69" s="68" t="s">
        <v>44</v>
      </c>
      <c r="C69" s="73">
        <f t="shared" ref="C69:J69" si="77">C64</f>
        <v>404080000</v>
      </c>
      <c r="D69" s="73">
        <f t="shared" si="77"/>
        <v>3536280</v>
      </c>
      <c r="E69" s="73">
        <f t="shared" si="77"/>
        <v>9089320</v>
      </c>
      <c r="F69" s="73">
        <f t="shared" si="77"/>
        <v>14442800</v>
      </c>
      <c r="G69" s="73">
        <f t="shared" si="77"/>
        <v>547175000</v>
      </c>
      <c r="H69" s="73">
        <f t="shared" si="77"/>
        <v>4900240</v>
      </c>
      <c r="I69" s="73">
        <f t="shared" si="77"/>
        <v>13373600</v>
      </c>
      <c r="J69" s="73">
        <f t="shared" si="77"/>
        <v>20893600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262628500</v>
      </c>
      <c r="S69" s="57"/>
      <c r="T69" s="196"/>
      <c r="U69" s="199"/>
      <c r="V69" s="57"/>
      <c r="W69" s="87" t="s">
        <v>7</v>
      </c>
      <c r="X69" s="5">
        <f>X64</f>
        <v>5348</v>
      </c>
      <c r="Y69" s="5">
        <f t="shared" ref="Y69:AE69" si="78">Y64</f>
        <v>7325.4</v>
      </c>
      <c r="Z69" s="5">
        <f t="shared" si="78"/>
        <v>69.2</v>
      </c>
      <c r="AA69" s="5">
        <f t="shared" si="78"/>
        <v>92.9</v>
      </c>
      <c r="AB69" s="5">
        <f t="shared" si="78"/>
        <v>5604.3</v>
      </c>
      <c r="AC69" s="5">
        <f t="shared" si="78"/>
        <v>7666.4</v>
      </c>
      <c r="AD69" s="5">
        <f t="shared" si="78"/>
        <v>123.2</v>
      </c>
      <c r="AE69" s="5">
        <f t="shared" si="78"/>
        <v>17.8</v>
      </c>
      <c r="AF69" s="7"/>
      <c r="AG69" s="87" t="s">
        <v>26</v>
      </c>
      <c r="AH69" s="6">
        <f>(AH68*10.74)</f>
        <v>17.452500000000001</v>
      </c>
      <c r="AI69" s="6">
        <f>(AI68*2.2)</f>
        <v>8.25</v>
      </c>
      <c r="AJ69" s="6">
        <f>(AJ68*0.25)</f>
        <v>0.78125</v>
      </c>
      <c r="AK69" s="166">
        <f>AK68+AL68</f>
        <v>7</v>
      </c>
      <c r="AL69" s="167"/>
      <c r="AM69" s="10"/>
      <c r="AN69" s="22" t="s">
        <v>41</v>
      </c>
      <c r="AO69" s="23">
        <v>8.1</v>
      </c>
      <c r="AP69" s="24">
        <v>7.19</v>
      </c>
      <c r="AQ69" s="7"/>
      <c r="AR69" s="33" t="s">
        <v>36</v>
      </c>
      <c r="AS69" s="12" t="s">
        <v>75</v>
      </c>
      <c r="AT69" s="2" t="s">
        <v>39</v>
      </c>
      <c r="AU69" s="36">
        <v>0.71799999999999997</v>
      </c>
      <c r="AV69" s="1"/>
      <c r="AW69" s="118" t="s">
        <v>71</v>
      </c>
      <c r="AX69" s="111">
        <f t="shared" ref="AX69:AZ69" si="79">AX64</f>
        <v>733710000</v>
      </c>
      <c r="AY69" s="111">
        <f t="shared" si="79"/>
        <v>608770800</v>
      </c>
      <c r="AZ69" s="114">
        <f t="shared" si="79"/>
        <v>184562000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02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811000</v>
      </c>
      <c r="H70" s="76">
        <f t="shared" si="80"/>
        <v>9000</v>
      </c>
      <c r="I70" s="76">
        <f t="shared" si="80"/>
        <v>0</v>
      </c>
      <c r="J70" s="77">
        <f t="shared" si="80"/>
        <v>7000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933700</v>
      </c>
      <c r="S70" s="58"/>
      <c r="T70" s="197"/>
      <c r="U70" s="200"/>
      <c r="V70" s="58"/>
      <c r="W70" s="45" t="s">
        <v>3</v>
      </c>
      <c r="X70" s="46">
        <f>X68-X69</f>
        <v>0</v>
      </c>
      <c r="Y70" s="46">
        <f t="shared" ref="Y70:AE70" si="81">Y68-Y69</f>
        <v>11</v>
      </c>
      <c r="Z70" s="46">
        <f t="shared" si="81"/>
        <v>0.20000000000000284</v>
      </c>
      <c r="AA70" s="46">
        <f t="shared" si="81"/>
        <v>0</v>
      </c>
      <c r="AB70" s="46">
        <f t="shared" si="81"/>
        <v>0</v>
      </c>
      <c r="AC70" s="46">
        <f t="shared" si="81"/>
        <v>11.300000000000182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2.580303205031536</v>
      </c>
      <c r="AI70" s="86">
        <f>(AI69)/((K68/1000000)*8.34)</f>
        <v>1.21973937496119</v>
      </c>
      <c r="AJ70" s="86">
        <f>(AJ69)/((K68/1000000)*8.34)</f>
        <v>0.11550562262890057</v>
      </c>
      <c r="AK70" s="168">
        <f>(AK69)/((K68/1000000)*8.34)</f>
        <v>1.0349303787549491</v>
      </c>
      <c r="AL70" s="169"/>
      <c r="AM70" s="10"/>
      <c r="AN70" s="1"/>
      <c r="AO70" s="1"/>
      <c r="AP70" s="1"/>
      <c r="AQ70" s="7"/>
      <c r="AR70" s="89" t="s">
        <v>55</v>
      </c>
      <c r="AS70" s="79">
        <v>2.86</v>
      </c>
      <c r="AT70" s="90" t="s">
        <v>54</v>
      </c>
      <c r="AU70" s="35">
        <v>3.2000000000000001E-2</v>
      </c>
      <c r="AV70" s="1"/>
      <c r="AW70" s="110" t="s">
        <v>3</v>
      </c>
      <c r="AX70" s="115">
        <f>AX68-AX69</f>
        <v>0</v>
      </c>
      <c r="AY70" s="115">
        <f>AY68-AY69</f>
        <v>905100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82">
        <v>18</v>
      </c>
      <c r="B72" s="67" t="s">
        <v>45</v>
      </c>
      <c r="C72" s="72">
        <v>404080000</v>
      </c>
      <c r="D72" s="37">
        <v>3536280</v>
      </c>
      <c r="E72" s="37">
        <v>9089320</v>
      </c>
      <c r="F72" s="39">
        <v>14442800</v>
      </c>
      <c r="G72" s="72">
        <v>548555000</v>
      </c>
      <c r="H72" s="37">
        <v>4909240</v>
      </c>
      <c r="I72" s="37">
        <v>13405600</v>
      </c>
      <c r="J72" s="39">
        <v>20942600</v>
      </c>
      <c r="K72" s="185">
        <f>C74+G74</f>
        <v>569000</v>
      </c>
      <c r="L72" s="186"/>
      <c r="M72" s="191">
        <f>D74+E74+F74+H74+I74+J74</f>
        <v>74000</v>
      </c>
      <c r="N72" s="186"/>
      <c r="O72" s="203">
        <f>M72+K72</f>
        <v>643000</v>
      </c>
      <c r="P72" s="204"/>
      <c r="Q72" s="42" t="s">
        <v>6</v>
      </c>
      <c r="R72" s="39">
        <v>264327900</v>
      </c>
      <c r="S72" s="57"/>
      <c r="T72" s="195">
        <v>0</v>
      </c>
      <c r="U72" s="198">
        <v>0.88</v>
      </c>
      <c r="V72" s="57"/>
      <c r="W72" s="85" t="s">
        <v>6</v>
      </c>
      <c r="X72" s="44">
        <v>5348</v>
      </c>
      <c r="Y72" s="44">
        <v>7344.3</v>
      </c>
      <c r="Z72" s="44">
        <v>69.400000000000006</v>
      </c>
      <c r="AA72" s="44">
        <v>93</v>
      </c>
      <c r="AB72" s="44">
        <v>5604.3</v>
      </c>
      <c r="AC72" s="44">
        <v>7686.1</v>
      </c>
      <c r="AD72" s="44">
        <v>123.4</v>
      </c>
      <c r="AE72" s="82">
        <v>17.8</v>
      </c>
      <c r="AF72" s="7"/>
      <c r="AG72" s="85" t="s">
        <v>29</v>
      </c>
      <c r="AH72" s="15">
        <v>1</v>
      </c>
      <c r="AI72" s="15">
        <v>2.25</v>
      </c>
      <c r="AJ72" s="15">
        <v>2.35</v>
      </c>
      <c r="AK72" s="15">
        <v>0</v>
      </c>
      <c r="AL72" s="16">
        <v>5</v>
      </c>
      <c r="AM72" s="62"/>
      <c r="AN72" s="64" t="s">
        <v>40</v>
      </c>
      <c r="AO72" s="20">
        <v>8.8000000000000007</v>
      </c>
      <c r="AP72" s="21">
        <v>7.4</v>
      </c>
      <c r="AQ72" s="7"/>
      <c r="AR72" s="31" t="s">
        <v>37</v>
      </c>
      <c r="AS72" s="52" t="s">
        <v>75</v>
      </c>
      <c r="AT72" s="32" t="s">
        <v>38</v>
      </c>
      <c r="AU72" s="53">
        <v>3.5999999999999997E-2</v>
      </c>
      <c r="AV72" s="1"/>
      <c r="AW72" s="117" t="s">
        <v>45</v>
      </c>
      <c r="AX72" s="112">
        <v>733710000</v>
      </c>
      <c r="AY72" s="112">
        <v>610336100</v>
      </c>
      <c r="AZ72" s="113">
        <v>184596000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01"/>
      <c r="B73" s="68" t="s">
        <v>44</v>
      </c>
      <c r="C73" s="73">
        <f t="shared" ref="C73:J73" si="82">C68</f>
        <v>404080000</v>
      </c>
      <c r="D73" s="74">
        <f t="shared" si="82"/>
        <v>3536280</v>
      </c>
      <c r="E73" s="74">
        <f t="shared" si="82"/>
        <v>9089320</v>
      </c>
      <c r="F73" s="75">
        <f t="shared" si="82"/>
        <v>14442800</v>
      </c>
      <c r="G73" s="73">
        <f t="shared" si="82"/>
        <v>547986000</v>
      </c>
      <c r="H73" s="74">
        <f t="shared" si="82"/>
        <v>4909240</v>
      </c>
      <c r="I73" s="74">
        <f t="shared" si="82"/>
        <v>13373600</v>
      </c>
      <c r="J73" s="75">
        <f t="shared" si="82"/>
        <v>20900600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263562200</v>
      </c>
      <c r="S73" s="57"/>
      <c r="T73" s="196"/>
      <c r="U73" s="199"/>
      <c r="V73" s="57"/>
      <c r="W73" s="87" t="s">
        <v>7</v>
      </c>
      <c r="X73" s="5">
        <f t="shared" ref="X73:AE73" si="83">X68</f>
        <v>5348</v>
      </c>
      <c r="Y73" s="5">
        <f t="shared" si="83"/>
        <v>7336.4</v>
      </c>
      <c r="Z73" s="5">
        <f t="shared" si="83"/>
        <v>69.400000000000006</v>
      </c>
      <c r="AA73" s="5">
        <f t="shared" si="83"/>
        <v>92.9</v>
      </c>
      <c r="AB73" s="5">
        <f t="shared" si="83"/>
        <v>5604.3</v>
      </c>
      <c r="AC73" s="5">
        <f t="shared" si="83"/>
        <v>7677.7</v>
      </c>
      <c r="AD73" s="5">
        <f t="shared" si="83"/>
        <v>123.2</v>
      </c>
      <c r="AE73" s="81">
        <f t="shared" si="83"/>
        <v>17.8</v>
      </c>
      <c r="AF73" s="7"/>
      <c r="AG73" s="87" t="s">
        <v>26</v>
      </c>
      <c r="AH73" s="6">
        <f>(AH72*10.74)</f>
        <v>10.74</v>
      </c>
      <c r="AI73" s="6">
        <f>(AI72*2.2)</f>
        <v>4.95</v>
      </c>
      <c r="AJ73" s="6">
        <f>(AJ72*0.25)</f>
        <v>0.58750000000000002</v>
      </c>
      <c r="AK73" s="166">
        <f>AK72+AL72</f>
        <v>5</v>
      </c>
      <c r="AL73" s="167"/>
      <c r="AM73" s="10"/>
      <c r="AN73" s="22" t="s">
        <v>41</v>
      </c>
      <c r="AO73" s="23">
        <v>9.8000000000000007</v>
      </c>
      <c r="AP73" s="24">
        <v>7.42</v>
      </c>
      <c r="AQ73" s="7"/>
      <c r="AR73" s="33" t="s">
        <v>36</v>
      </c>
      <c r="AS73" s="12" t="s">
        <v>75</v>
      </c>
      <c r="AT73" s="2" t="s">
        <v>39</v>
      </c>
      <c r="AU73" s="36">
        <v>0.81200000000000006</v>
      </c>
      <c r="AV73" s="1"/>
      <c r="AW73" s="118" t="s">
        <v>71</v>
      </c>
      <c r="AX73" s="111">
        <f t="shared" ref="AX73:AZ73" si="84">AX68</f>
        <v>733710000</v>
      </c>
      <c r="AY73" s="111">
        <f t="shared" si="84"/>
        <v>609675900</v>
      </c>
      <c r="AZ73" s="114">
        <f t="shared" si="84"/>
        <v>184562000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02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569000</v>
      </c>
      <c r="H74" s="76">
        <f t="shared" si="85"/>
        <v>0</v>
      </c>
      <c r="I74" s="76">
        <f t="shared" si="85"/>
        <v>32000</v>
      </c>
      <c r="J74" s="77">
        <f t="shared" si="85"/>
        <v>42000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765700</v>
      </c>
      <c r="S74" s="58"/>
      <c r="T74" s="197"/>
      <c r="U74" s="200"/>
      <c r="V74" s="58"/>
      <c r="W74" s="45" t="s">
        <v>3</v>
      </c>
      <c r="X74" s="46">
        <f>X72-X73</f>
        <v>0</v>
      </c>
      <c r="Y74" s="46">
        <f t="shared" ref="Y74:AE74" si="86">Y72-Y73</f>
        <v>7.9000000000005457</v>
      </c>
      <c r="Z74" s="46">
        <f t="shared" si="86"/>
        <v>0</v>
      </c>
      <c r="AA74" s="46">
        <f t="shared" si="86"/>
        <v>9.9999999999994316E-2</v>
      </c>
      <c r="AB74" s="46">
        <f t="shared" si="86"/>
        <v>0</v>
      </c>
      <c r="AC74" s="46">
        <f t="shared" si="86"/>
        <v>8.4000000000005457</v>
      </c>
      <c r="AD74" s="46">
        <f t="shared" si="86"/>
        <v>0.20000000000000284</v>
      </c>
      <c r="AE74" s="83">
        <f t="shared" si="86"/>
        <v>0</v>
      </c>
      <c r="AF74" s="7"/>
      <c r="AG74" s="88" t="s">
        <v>28</v>
      </c>
      <c r="AH74" s="86">
        <f>(AH73)/((K72/1000000)*8.34)</f>
        <v>2.263215789407139</v>
      </c>
      <c r="AI74" s="86">
        <f>(AI73)/((K72/1000000)*8.34)</f>
        <v>1.0431022493077595</v>
      </c>
      <c r="AJ74" s="86">
        <f>(AJ73)/((K72/1000000)*8.34)</f>
        <v>0.12380253969056743</v>
      </c>
      <c r="AK74" s="168">
        <f>(AK73)/((K72/1000000)*8.34)</f>
        <v>1.0536386356644036</v>
      </c>
      <c r="AL74" s="169"/>
      <c r="AM74" s="10"/>
      <c r="AN74" s="1"/>
      <c r="AO74" s="1"/>
      <c r="AP74" s="1"/>
      <c r="AQ74" s="7"/>
      <c r="AR74" s="89" t="s">
        <v>55</v>
      </c>
      <c r="AS74" s="79">
        <v>2.5</v>
      </c>
      <c r="AT74" s="90" t="s">
        <v>54</v>
      </c>
      <c r="AU74" s="35">
        <v>2.8000000000000001E-2</v>
      </c>
      <c r="AV74" s="1"/>
      <c r="AW74" s="110" t="s">
        <v>3</v>
      </c>
      <c r="AX74" s="115">
        <f>AX72-AX73</f>
        <v>0</v>
      </c>
      <c r="AY74" s="115">
        <f>AY72-AY73</f>
        <v>660200</v>
      </c>
      <c r="AZ74" s="116">
        <f>AZ72-AZ73</f>
        <v>34000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82">
        <v>19</v>
      </c>
      <c r="B76" s="67" t="s">
        <v>45</v>
      </c>
      <c r="C76" s="72">
        <v>404080000</v>
      </c>
      <c r="D76" s="37">
        <v>3536280</v>
      </c>
      <c r="E76" s="37">
        <v>9089320</v>
      </c>
      <c r="F76" s="39">
        <v>14442800</v>
      </c>
      <c r="G76" s="72">
        <v>549415000</v>
      </c>
      <c r="H76" s="37">
        <v>4918240</v>
      </c>
      <c r="I76" s="37">
        <v>13405600</v>
      </c>
      <c r="J76" s="39">
        <v>20949600</v>
      </c>
      <c r="K76" s="185">
        <f>C78+G78</f>
        <v>860000</v>
      </c>
      <c r="L76" s="186"/>
      <c r="M76" s="191">
        <f>D78+E78+F78+H78+I78+J78</f>
        <v>16000</v>
      </c>
      <c r="N76" s="186"/>
      <c r="O76" s="203">
        <f>M76+K76</f>
        <v>876000</v>
      </c>
      <c r="P76" s="204"/>
      <c r="Q76" s="42" t="s">
        <v>6</v>
      </c>
      <c r="R76" s="39">
        <v>265084500</v>
      </c>
      <c r="S76" s="57"/>
      <c r="T76" s="195">
        <v>0.26</v>
      </c>
      <c r="U76" s="198">
        <v>0.86</v>
      </c>
      <c r="V76" s="57"/>
      <c r="W76" s="85" t="s">
        <v>6</v>
      </c>
      <c r="X76" s="44">
        <v>5348</v>
      </c>
      <c r="Y76" s="44">
        <v>7356</v>
      </c>
      <c r="Z76" s="44">
        <v>69.400000000000006</v>
      </c>
      <c r="AA76" s="44">
        <v>93.1</v>
      </c>
      <c r="AB76" s="44">
        <v>5604.3</v>
      </c>
      <c r="AC76" s="44">
        <v>7698.1</v>
      </c>
      <c r="AD76" s="44">
        <v>123.4</v>
      </c>
      <c r="AE76" s="82">
        <v>17.8</v>
      </c>
      <c r="AF76" s="7"/>
      <c r="AG76" s="85" t="s">
        <v>29</v>
      </c>
      <c r="AH76" s="15">
        <v>2</v>
      </c>
      <c r="AI76" s="15">
        <v>4.375</v>
      </c>
      <c r="AJ76" s="15">
        <v>3.25</v>
      </c>
      <c r="AK76" s="15">
        <v>0</v>
      </c>
      <c r="AL76" s="16">
        <v>8</v>
      </c>
      <c r="AM76" s="62"/>
      <c r="AN76" s="64" t="s">
        <v>40</v>
      </c>
      <c r="AO76" s="20">
        <v>7.9</v>
      </c>
      <c r="AP76" s="21">
        <v>7.39</v>
      </c>
      <c r="AQ76" s="7"/>
      <c r="AR76" s="31" t="s">
        <v>37</v>
      </c>
      <c r="AS76" s="52" t="s">
        <v>75</v>
      </c>
      <c r="AT76" s="32" t="s">
        <v>38</v>
      </c>
      <c r="AU76" s="53">
        <v>0.05</v>
      </c>
      <c r="AV76" s="1"/>
      <c r="AW76" s="117" t="s">
        <v>45</v>
      </c>
      <c r="AX76" s="112">
        <v>733710000</v>
      </c>
      <c r="AY76" s="112">
        <v>611291500</v>
      </c>
      <c r="AZ76" s="113">
        <v>184597000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01"/>
      <c r="B77" s="68" t="s">
        <v>44</v>
      </c>
      <c r="C77" s="73">
        <f t="shared" ref="C77:J77" si="87">C72</f>
        <v>404080000</v>
      </c>
      <c r="D77" s="74">
        <f t="shared" si="87"/>
        <v>3536280</v>
      </c>
      <c r="E77" s="74">
        <f t="shared" si="87"/>
        <v>9089320</v>
      </c>
      <c r="F77" s="75">
        <f t="shared" si="87"/>
        <v>14442800</v>
      </c>
      <c r="G77" s="73">
        <f t="shared" si="87"/>
        <v>548555000</v>
      </c>
      <c r="H77" s="74">
        <f t="shared" si="87"/>
        <v>4909240</v>
      </c>
      <c r="I77" s="74">
        <f t="shared" si="87"/>
        <v>13405600</v>
      </c>
      <c r="J77" s="75">
        <f t="shared" si="87"/>
        <v>20942600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264327900</v>
      </c>
      <c r="S77" s="57"/>
      <c r="T77" s="196"/>
      <c r="U77" s="199"/>
      <c r="V77" s="57"/>
      <c r="W77" s="87" t="s">
        <v>7</v>
      </c>
      <c r="X77" s="5">
        <f t="shared" ref="X77:AE77" si="88">X72</f>
        <v>5348</v>
      </c>
      <c r="Y77" s="5">
        <f t="shared" si="88"/>
        <v>7344.3</v>
      </c>
      <c r="Z77" s="5">
        <f t="shared" si="88"/>
        <v>69.400000000000006</v>
      </c>
      <c r="AA77" s="5">
        <f t="shared" si="88"/>
        <v>93</v>
      </c>
      <c r="AB77" s="5">
        <f t="shared" si="88"/>
        <v>5604.3</v>
      </c>
      <c r="AC77" s="5">
        <f t="shared" si="88"/>
        <v>7686.1</v>
      </c>
      <c r="AD77" s="5">
        <f t="shared" si="88"/>
        <v>123.4</v>
      </c>
      <c r="AE77" s="81">
        <f t="shared" si="88"/>
        <v>17.8</v>
      </c>
      <c r="AF77" s="7"/>
      <c r="AG77" s="87" t="s">
        <v>26</v>
      </c>
      <c r="AH77" s="6">
        <f>(AH76*10.74)</f>
        <v>21.48</v>
      </c>
      <c r="AI77" s="6">
        <f>(AI76*2.2)</f>
        <v>9.625</v>
      </c>
      <c r="AJ77" s="6">
        <f>(AJ76*0.25)</f>
        <v>0.8125</v>
      </c>
      <c r="AK77" s="166">
        <f>AK76+AL76</f>
        <v>8</v>
      </c>
      <c r="AL77" s="167"/>
      <c r="AM77" s="10"/>
      <c r="AN77" s="22" t="s">
        <v>41</v>
      </c>
      <c r="AO77" s="23">
        <v>9.1999999999999993</v>
      </c>
      <c r="AP77" s="24">
        <v>7.41</v>
      </c>
      <c r="AQ77" s="7"/>
      <c r="AR77" s="33" t="s">
        <v>36</v>
      </c>
      <c r="AS77" s="12" t="s">
        <v>75</v>
      </c>
      <c r="AT77" s="2" t="s">
        <v>39</v>
      </c>
      <c r="AU77" s="36">
        <v>0.52600000000000002</v>
      </c>
      <c r="AV77" s="1"/>
      <c r="AW77" s="118" t="s">
        <v>71</v>
      </c>
      <c r="AX77" s="111">
        <f t="shared" ref="AX77:AZ77" si="89">AX72</f>
        <v>733710000</v>
      </c>
      <c r="AY77" s="111">
        <f t="shared" si="89"/>
        <v>610336100</v>
      </c>
      <c r="AZ77" s="114">
        <f t="shared" si="89"/>
        <v>184596000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02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860000</v>
      </c>
      <c r="H78" s="76">
        <f t="shared" si="90"/>
        <v>9000</v>
      </c>
      <c r="I78" s="76">
        <f t="shared" si="90"/>
        <v>0</v>
      </c>
      <c r="J78" s="77">
        <f t="shared" si="90"/>
        <v>7000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756600</v>
      </c>
      <c r="S78" s="58"/>
      <c r="T78" s="197"/>
      <c r="U78" s="200"/>
      <c r="V78" s="58"/>
      <c r="W78" s="45" t="s">
        <v>3</v>
      </c>
      <c r="X78" s="46">
        <f>X76-X77</f>
        <v>0</v>
      </c>
      <c r="Y78" s="46">
        <f t="shared" ref="Y78:AE78" si="91">Y76-Y77</f>
        <v>11.699999999999818</v>
      </c>
      <c r="Z78" s="46">
        <f t="shared" si="91"/>
        <v>0</v>
      </c>
      <c r="AA78" s="46">
        <f t="shared" si="91"/>
        <v>9.9999999999994316E-2</v>
      </c>
      <c r="AB78" s="46">
        <f t="shared" si="91"/>
        <v>0</v>
      </c>
      <c r="AC78" s="46">
        <f t="shared" si="91"/>
        <v>12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2.9948134515643301</v>
      </c>
      <c r="AI78" s="86">
        <f>(AI77)/((K76/1000000)*8.34)</f>
        <v>1.3419496960571078</v>
      </c>
      <c r="AJ78" s="86">
        <f>(AJ77)/((K76/1000000)*8.34)</f>
        <v>0.11328146784897664</v>
      </c>
      <c r="AK78" s="168">
        <f>(AK77)/((K76/1000000)*8.34)</f>
        <v>1.1153867603591545</v>
      </c>
      <c r="AL78" s="169"/>
      <c r="AM78" s="10"/>
      <c r="AN78" s="1"/>
      <c r="AO78" s="1"/>
      <c r="AP78" s="1"/>
      <c r="AQ78" s="7"/>
      <c r="AR78" s="89" t="s">
        <v>55</v>
      </c>
      <c r="AS78" s="79">
        <v>2.2599999999999998</v>
      </c>
      <c r="AT78" s="90" t="s">
        <v>54</v>
      </c>
      <c r="AU78" s="35">
        <v>4.2000000000000003E-2</v>
      </c>
      <c r="AV78" s="1"/>
      <c r="AW78" s="110" t="s">
        <v>3</v>
      </c>
      <c r="AX78" s="115">
        <f>AX76-AX77</f>
        <v>0</v>
      </c>
      <c r="AY78" s="115">
        <f>AY76-AY77</f>
        <v>955400</v>
      </c>
      <c r="AZ78" s="116">
        <f>AZ76-AZ77</f>
        <v>1000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82">
        <v>20</v>
      </c>
      <c r="B80" s="67" t="s">
        <v>45</v>
      </c>
      <c r="C80" s="72">
        <v>404080000</v>
      </c>
      <c r="D80" s="37">
        <v>3536280</v>
      </c>
      <c r="E80" s="37">
        <v>9089320</v>
      </c>
      <c r="F80" s="39">
        <v>14442800</v>
      </c>
      <c r="G80" s="72">
        <v>549880000</v>
      </c>
      <c r="H80" s="37">
        <v>4918240</v>
      </c>
      <c r="I80" s="37">
        <v>13405600</v>
      </c>
      <c r="J80" s="39">
        <v>20957600</v>
      </c>
      <c r="K80" s="185">
        <f>C82+G82</f>
        <v>465000</v>
      </c>
      <c r="L80" s="186"/>
      <c r="M80" s="191">
        <f>D82+E82+F82+H82+I82+J82</f>
        <v>8000</v>
      </c>
      <c r="N80" s="186"/>
      <c r="O80" s="203">
        <f>M80+K80</f>
        <v>473000</v>
      </c>
      <c r="P80" s="204"/>
      <c r="Q80" s="42" t="s">
        <v>6</v>
      </c>
      <c r="R80" s="39">
        <v>265924400</v>
      </c>
      <c r="S80" s="57"/>
      <c r="T80" s="195">
        <v>0.02</v>
      </c>
      <c r="U80" s="198">
        <v>0.89</v>
      </c>
      <c r="V80" s="57"/>
      <c r="W80" s="85" t="s">
        <v>6</v>
      </c>
      <c r="X80" s="44">
        <v>5348</v>
      </c>
      <c r="Y80" s="44">
        <v>7362.3</v>
      </c>
      <c r="Z80" s="44">
        <v>69.400000000000006</v>
      </c>
      <c r="AA80" s="44">
        <v>93.1</v>
      </c>
      <c r="AB80" s="44">
        <v>5604.3</v>
      </c>
      <c r="AC80" s="44">
        <v>7704.5</v>
      </c>
      <c r="AD80" s="44">
        <v>123.4</v>
      </c>
      <c r="AE80" s="82">
        <v>17.8</v>
      </c>
      <c r="AF80" s="7"/>
      <c r="AG80" s="85" t="s">
        <v>29</v>
      </c>
      <c r="AH80" s="15">
        <v>1.0625</v>
      </c>
      <c r="AI80" s="15">
        <v>2.5</v>
      </c>
      <c r="AJ80" s="15">
        <v>2.25</v>
      </c>
      <c r="AK80" s="15">
        <v>0</v>
      </c>
      <c r="AL80" s="16">
        <v>5</v>
      </c>
      <c r="AM80" s="62"/>
      <c r="AN80" s="64" t="s">
        <v>40</v>
      </c>
      <c r="AO80" s="20">
        <v>10.1</v>
      </c>
      <c r="AP80" s="21">
        <v>7.38</v>
      </c>
      <c r="AQ80" s="7"/>
      <c r="AR80" s="31" t="s">
        <v>37</v>
      </c>
      <c r="AS80" s="52" t="s">
        <v>75</v>
      </c>
      <c r="AT80" s="32" t="s">
        <v>38</v>
      </c>
      <c r="AU80" s="53">
        <v>3.3000000000000002E-2</v>
      </c>
      <c r="AV80" s="1"/>
      <c r="AW80" s="117" t="s">
        <v>45</v>
      </c>
      <c r="AX80" s="112">
        <v>733710000</v>
      </c>
      <c r="AY80" s="112">
        <v>611802500</v>
      </c>
      <c r="AZ80" s="113">
        <v>184597000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01"/>
      <c r="B81" s="68" t="s">
        <v>44</v>
      </c>
      <c r="C81" s="73">
        <f t="shared" ref="C81:J81" si="92">C76</f>
        <v>404080000</v>
      </c>
      <c r="D81" s="74">
        <f t="shared" si="92"/>
        <v>3536280</v>
      </c>
      <c r="E81" s="74">
        <f t="shared" si="92"/>
        <v>9089320</v>
      </c>
      <c r="F81" s="75">
        <f t="shared" si="92"/>
        <v>14442800</v>
      </c>
      <c r="G81" s="73">
        <f t="shared" si="92"/>
        <v>549415000</v>
      </c>
      <c r="H81" s="74">
        <f t="shared" si="92"/>
        <v>4918240</v>
      </c>
      <c r="I81" s="74">
        <f t="shared" si="92"/>
        <v>13405600</v>
      </c>
      <c r="J81" s="75">
        <f t="shared" si="92"/>
        <v>20949600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265084500</v>
      </c>
      <c r="S81" s="57"/>
      <c r="T81" s="196"/>
      <c r="U81" s="199"/>
      <c r="V81" s="57"/>
      <c r="W81" s="87" t="s">
        <v>7</v>
      </c>
      <c r="X81" s="5">
        <f t="shared" ref="X81:AE81" si="93">X76</f>
        <v>5348</v>
      </c>
      <c r="Y81" s="5">
        <f t="shared" si="93"/>
        <v>7356</v>
      </c>
      <c r="Z81" s="5">
        <f t="shared" si="93"/>
        <v>69.400000000000006</v>
      </c>
      <c r="AA81" s="5">
        <f t="shared" si="93"/>
        <v>93.1</v>
      </c>
      <c r="AB81" s="5">
        <f t="shared" si="93"/>
        <v>5604.3</v>
      </c>
      <c r="AC81" s="5">
        <f t="shared" si="93"/>
        <v>7698.1</v>
      </c>
      <c r="AD81" s="5">
        <f t="shared" si="93"/>
        <v>123.4</v>
      </c>
      <c r="AE81" s="81">
        <f t="shared" si="93"/>
        <v>17.8</v>
      </c>
      <c r="AF81" s="7"/>
      <c r="AG81" s="87" t="s">
        <v>26</v>
      </c>
      <c r="AH81" s="6">
        <f>(AH80*10.74)</f>
        <v>11.411250000000001</v>
      </c>
      <c r="AI81" s="6">
        <f>(AI80*2.2)</f>
        <v>5.5</v>
      </c>
      <c r="AJ81" s="6">
        <f>(AJ80*0.25)</f>
        <v>0.5625</v>
      </c>
      <c r="AK81" s="166">
        <f>AK80+AL80</f>
        <v>5</v>
      </c>
      <c r="AL81" s="167"/>
      <c r="AM81" s="10"/>
      <c r="AN81" s="22" t="s">
        <v>41</v>
      </c>
      <c r="AO81" s="23">
        <v>9.5</v>
      </c>
      <c r="AP81" s="24">
        <v>7.48</v>
      </c>
      <c r="AQ81" s="7"/>
      <c r="AR81" s="33" t="s">
        <v>36</v>
      </c>
      <c r="AS81" s="12" t="s">
        <v>75</v>
      </c>
      <c r="AT81" s="2" t="s">
        <v>39</v>
      </c>
      <c r="AU81" s="36">
        <v>0.621</v>
      </c>
      <c r="AV81" s="1"/>
      <c r="AW81" s="118" t="s">
        <v>71</v>
      </c>
      <c r="AX81" s="111">
        <f t="shared" ref="AX81:AZ81" si="94">AX76</f>
        <v>733710000</v>
      </c>
      <c r="AY81" s="111">
        <f t="shared" si="94"/>
        <v>611291500</v>
      </c>
      <c r="AZ81" s="114">
        <f t="shared" si="94"/>
        <v>184597000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02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465000</v>
      </c>
      <c r="H82" s="76">
        <f t="shared" si="95"/>
        <v>0</v>
      </c>
      <c r="I82" s="76">
        <f t="shared" si="95"/>
        <v>0</v>
      </c>
      <c r="J82" s="77">
        <f t="shared" si="95"/>
        <v>8000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839900</v>
      </c>
      <c r="S82" s="58"/>
      <c r="T82" s="197"/>
      <c r="U82" s="200"/>
      <c r="V82" s="58"/>
      <c r="W82" s="45" t="s">
        <v>3</v>
      </c>
      <c r="X82" s="46">
        <f>X80-X81</f>
        <v>0</v>
      </c>
      <c r="Y82" s="46">
        <f t="shared" ref="Y82:AE82" si="96">Y80-Y81</f>
        <v>6.3000000000001819</v>
      </c>
      <c r="Z82" s="46">
        <f t="shared" si="96"/>
        <v>0</v>
      </c>
      <c r="AA82" s="46">
        <f t="shared" si="96"/>
        <v>0</v>
      </c>
      <c r="AB82" s="46">
        <f t="shared" si="96"/>
        <v>0</v>
      </c>
      <c r="AC82" s="46">
        <f t="shared" si="96"/>
        <v>6.3999999999996362</v>
      </c>
      <c r="AD82" s="46">
        <f t="shared" si="96"/>
        <v>0</v>
      </c>
      <c r="AE82" s="83">
        <f t="shared" si="96"/>
        <v>0</v>
      </c>
      <c r="AF82" s="7"/>
      <c r="AG82" s="88" t="s">
        <v>28</v>
      </c>
      <c r="AH82" s="86">
        <f>(AH81)/((K80/1000000)*8.34)</f>
        <v>2.9424847218998993</v>
      </c>
      <c r="AI82" s="86">
        <f>(AI81)/((K80/1000000)*8.34)</f>
        <v>1.4182202624996776</v>
      </c>
      <c r="AJ82" s="86">
        <f>(AJ81)/((K80/1000000)*8.34)</f>
        <v>0.14504525411928521</v>
      </c>
      <c r="AK82" s="168">
        <f>(AK81)/((K80/1000000)*8.34)</f>
        <v>1.2892911477269795</v>
      </c>
      <c r="AL82" s="169"/>
      <c r="AM82" s="10"/>
      <c r="AN82" s="1"/>
      <c r="AO82" s="1"/>
      <c r="AP82" s="1"/>
      <c r="AQ82" s="7"/>
      <c r="AR82" s="89" t="s">
        <v>55</v>
      </c>
      <c r="AS82" s="79">
        <v>2.5099999999999998</v>
      </c>
      <c r="AT82" s="90" t="s">
        <v>54</v>
      </c>
      <c r="AU82" s="35">
        <v>2.8000000000000001E-2</v>
      </c>
      <c r="AV82" s="1"/>
      <c r="AW82" s="110" t="s">
        <v>3</v>
      </c>
      <c r="AX82" s="115">
        <f>AX80-AX81</f>
        <v>0</v>
      </c>
      <c r="AY82" s="115">
        <f>AY80-AY81</f>
        <v>511000</v>
      </c>
      <c r="AZ82" s="116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82">
        <v>21</v>
      </c>
      <c r="B84" s="67" t="s">
        <v>45</v>
      </c>
      <c r="C84" s="72">
        <v>405153000</v>
      </c>
      <c r="D84" s="37">
        <v>3536280</v>
      </c>
      <c r="E84" s="37">
        <v>9122340</v>
      </c>
      <c r="F84" s="39">
        <v>14490900</v>
      </c>
      <c r="G84" s="72">
        <v>549880000</v>
      </c>
      <c r="H84" s="37">
        <v>4918240</v>
      </c>
      <c r="I84" s="37">
        <v>13405600</v>
      </c>
      <c r="J84" s="39">
        <v>20957600</v>
      </c>
      <c r="K84" s="185">
        <f>C86+G86</f>
        <v>1073000</v>
      </c>
      <c r="L84" s="186"/>
      <c r="M84" s="191">
        <f>D86+E86+F86+H86+I86+J86</f>
        <v>81120</v>
      </c>
      <c r="N84" s="186"/>
      <c r="O84" s="203">
        <f>M84+K84</f>
        <v>1154120</v>
      </c>
      <c r="P84" s="204"/>
      <c r="Q84" s="42" t="s">
        <v>6</v>
      </c>
      <c r="R84" s="39">
        <v>266805900</v>
      </c>
      <c r="S84" s="57"/>
      <c r="T84" s="195">
        <v>0</v>
      </c>
      <c r="U84" s="198">
        <v>0.91</v>
      </c>
      <c r="V84" s="57"/>
      <c r="W84" s="85" t="s">
        <v>6</v>
      </c>
      <c r="X84" s="44">
        <v>5362.2</v>
      </c>
      <c r="Y84" s="44">
        <v>7362.3</v>
      </c>
      <c r="Z84" s="44">
        <v>69.400000000000006</v>
      </c>
      <c r="AA84" s="44">
        <v>93.1</v>
      </c>
      <c r="AB84" s="44">
        <v>5619.2</v>
      </c>
      <c r="AC84" s="44">
        <v>7704.5</v>
      </c>
      <c r="AD84" s="44">
        <v>123.5</v>
      </c>
      <c r="AE84" s="82">
        <v>17.899999999999999</v>
      </c>
      <c r="AF84" s="7"/>
      <c r="AG84" s="85" t="s">
        <v>29</v>
      </c>
      <c r="AH84" s="15">
        <v>1.875</v>
      </c>
      <c r="AI84" s="15">
        <v>4.5</v>
      </c>
      <c r="AJ84" s="15">
        <v>3.75</v>
      </c>
      <c r="AK84" s="15">
        <v>9</v>
      </c>
      <c r="AL84" s="16">
        <v>0</v>
      </c>
      <c r="AM84" s="62"/>
      <c r="AN84" s="64" t="s">
        <v>40</v>
      </c>
      <c r="AO84" s="20">
        <v>6.5</v>
      </c>
      <c r="AP84" s="21">
        <v>7.08</v>
      </c>
      <c r="AQ84" s="7"/>
      <c r="AR84" s="31" t="s">
        <v>37</v>
      </c>
      <c r="AS84" s="52">
        <v>7.3999999999999996E-2</v>
      </c>
      <c r="AT84" s="32" t="s">
        <v>38</v>
      </c>
      <c r="AU84" s="53" t="s">
        <v>75</v>
      </c>
      <c r="AV84" s="1"/>
      <c r="AW84" s="117" t="s">
        <v>45</v>
      </c>
      <c r="AX84" s="112">
        <v>734930000</v>
      </c>
      <c r="AY84" s="112">
        <v>611802500</v>
      </c>
      <c r="AZ84" s="113">
        <v>184633000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01"/>
      <c r="B85" s="68" t="s">
        <v>44</v>
      </c>
      <c r="C85" s="73">
        <f t="shared" ref="C85:J85" si="97">C80</f>
        <v>404080000</v>
      </c>
      <c r="D85" s="74">
        <f t="shared" si="97"/>
        <v>3536280</v>
      </c>
      <c r="E85" s="74">
        <f t="shared" si="97"/>
        <v>9089320</v>
      </c>
      <c r="F85" s="75">
        <f t="shared" si="97"/>
        <v>14442800</v>
      </c>
      <c r="G85" s="73">
        <f t="shared" si="97"/>
        <v>549880000</v>
      </c>
      <c r="H85" s="74">
        <f t="shared" si="97"/>
        <v>4918240</v>
      </c>
      <c r="I85" s="74">
        <f t="shared" si="97"/>
        <v>13405600</v>
      </c>
      <c r="J85" s="75">
        <f t="shared" si="97"/>
        <v>20957600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265924400</v>
      </c>
      <c r="S85" s="57"/>
      <c r="T85" s="196"/>
      <c r="U85" s="199"/>
      <c r="V85" s="57"/>
      <c r="W85" s="87" t="s">
        <v>7</v>
      </c>
      <c r="X85" s="5">
        <f t="shared" ref="X85:AE85" si="98">X80</f>
        <v>5348</v>
      </c>
      <c r="Y85" s="5">
        <f t="shared" si="98"/>
        <v>7362.3</v>
      </c>
      <c r="Z85" s="5">
        <f t="shared" si="98"/>
        <v>69.400000000000006</v>
      </c>
      <c r="AA85" s="5">
        <f t="shared" si="98"/>
        <v>93.1</v>
      </c>
      <c r="AB85" s="5">
        <f t="shared" si="98"/>
        <v>5604.3</v>
      </c>
      <c r="AC85" s="5">
        <f t="shared" si="98"/>
        <v>7704.5</v>
      </c>
      <c r="AD85" s="5">
        <f t="shared" si="98"/>
        <v>123.4</v>
      </c>
      <c r="AE85" s="81">
        <f t="shared" si="98"/>
        <v>17.8</v>
      </c>
      <c r="AF85" s="7"/>
      <c r="AG85" s="87" t="s">
        <v>26</v>
      </c>
      <c r="AH85" s="6">
        <f>(AH84*10.74)</f>
        <v>20.137499999999999</v>
      </c>
      <c r="AI85" s="6">
        <f>(AI84*2.2)</f>
        <v>9.9</v>
      </c>
      <c r="AJ85" s="6">
        <f>(AJ84*0.25)</f>
        <v>0.9375</v>
      </c>
      <c r="AK85" s="166">
        <f>AK84+AL84</f>
        <v>9</v>
      </c>
      <c r="AL85" s="167"/>
      <c r="AM85" s="10"/>
      <c r="AN85" s="22" t="s">
        <v>41</v>
      </c>
      <c r="AO85" s="23">
        <v>8.6</v>
      </c>
      <c r="AP85" s="24">
        <v>7.52</v>
      </c>
      <c r="AQ85" s="7"/>
      <c r="AR85" s="33" t="s">
        <v>36</v>
      </c>
      <c r="AS85" s="12">
        <v>0.86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733710000</v>
      </c>
      <c r="AY85" s="111">
        <f t="shared" si="99"/>
        <v>611802500</v>
      </c>
      <c r="AZ85" s="114">
        <f t="shared" si="99"/>
        <v>184597000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02"/>
      <c r="B86" s="66" t="s">
        <v>3</v>
      </c>
      <c r="C86" s="76">
        <f t="shared" ref="C86:J86" si="100">C84-C85</f>
        <v>1073000</v>
      </c>
      <c r="D86" s="76">
        <f t="shared" si="100"/>
        <v>0</v>
      </c>
      <c r="E86" s="76">
        <f t="shared" si="100"/>
        <v>33020</v>
      </c>
      <c r="F86" s="77">
        <f t="shared" si="100"/>
        <v>48100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881500</v>
      </c>
      <c r="S86" s="58"/>
      <c r="T86" s="197"/>
      <c r="U86" s="200"/>
      <c r="V86" s="58"/>
      <c r="W86" s="45" t="s">
        <v>3</v>
      </c>
      <c r="X86" s="46">
        <f>X84-X85</f>
        <v>14.199999999999818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0</v>
      </c>
      <c r="AB86" s="46">
        <f t="shared" si="101"/>
        <v>14.899999999999636</v>
      </c>
      <c r="AC86" s="46">
        <f t="shared" si="101"/>
        <v>0</v>
      </c>
      <c r="AD86" s="46">
        <f t="shared" si="101"/>
        <v>9.9999999999994316E-2</v>
      </c>
      <c r="AE86" s="83">
        <f t="shared" si="101"/>
        <v>9.9999999999997868E-2</v>
      </c>
      <c r="AF86" s="7"/>
      <c r="AG86" s="88" t="s">
        <v>28</v>
      </c>
      <c r="AH86" s="86">
        <f>(AH85)/((K84/1000000)*8.34)</f>
        <v>2.2502966871609891</v>
      </c>
      <c r="AI86" s="86">
        <f>(AI85)/((K84/1000000)*8.34)</f>
        <v>1.106291108771883</v>
      </c>
      <c r="AJ86" s="86">
        <f>(AJ85)/((K84/1000000)*8.34)</f>
        <v>0.104762415603398</v>
      </c>
      <c r="AK86" s="168">
        <f>(AK85)/((K84/1000000)*8.34)</f>
        <v>1.0057191897926208</v>
      </c>
      <c r="AL86" s="169"/>
      <c r="AM86" s="10"/>
      <c r="AN86" s="1"/>
      <c r="AO86" s="1"/>
      <c r="AP86" s="1"/>
      <c r="AQ86" s="7"/>
      <c r="AR86" s="89" t="s">
        <v>55</v>
      </c>
      <c r="AS86" s="79">
        <v>2.1</v>
      </c>
      <c r="AT86" s="90" t="s">
        <v>54</v>
      </c>
      <c r="AU86" s="35">
        <v>0.03</v>
      </c>
      <c r="AV86" s="1"/>
      <c r="AW86" s="110" t="s">
        <v>3</v>
      </c>
      <c r="AX86" s="115">
        <f>AX84-AX85</f>
        <v>1220000</v>
      </c>
      <c r="AY86" s="115">
        <f>AY84-AY85</f>
        <v>0</v>
      </c>
      <c r="AZ86" s="116">
        <f>AZ84-AZ85</f>
        <v>36000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82">
        <v>22</v>
      </c>
      <c r="B88" s="67" t="s">
        <v>45</v>
      </c>
      <c r="C88" s="72">
        <v>405877000</v>
      </c>
      <c r="D88" s="37">
        <v>3545280</v>
      </c>
      <c r="E88" s="37">
        <v>9154350</v>
      </c>
      <c r="F88" s="39">
        <v>14519900</v>
      </c>
      <c r="G88" s="72">
        <v>549880000</v>
      </c>
      <c r="H88" s="37">
        <v>4918240</v>
      </c>
      <c r="I88" s="37">
        <v>13405600</v>
      </c>
      <c r="J88" s="39">
        <v>20957600</v>
      </c>
      <c r="K88" s="185">
        <f>C90+G90</f>
        <v>724000</v>
      </c>
      <c r="L88" s="186"/>
      <c r="M88" s="191">
        <f>D90+E90+F90+H90+I90+J90</f>
        <v>70010</v>
      </c>
      <c r="N88" s="186"/>
      <c r="O88" s="203">
        <f>M88+K88</f>
        <v>794010</v>
      </c>
      <c r="P88" s="204"/>
      <c r="Q88" s="42" t="s">
        <v>6</v>
      </c>
      <c r="R88" s="39">
        <v>267634800</v>
      </c>
      <c r="S88" s="57"/>
      <c r="T88" s="195">
        <v>0.06</v>
      </c>
      <c r="U88" s="198">
        <v>0.89</v>
      </c>
      <c r="V88" s="57"/>
      <c r="W88" s="85" t="s">
        <v>6</v>
      </c>
      <c r="X88" s="44">
        <v>5371.8</v>
      </c>
      <c r="Y88" s="44">
        <v>7362.3</v>
      </c>
      <c r="Z88" s="44">
        <v>69.400000000000006</v>
      </c>
      <c r="AA88" s="44">
        <v>93.2</v>
      </c>
      <c r="AB88" s="44">
        <v>5629.3</v>
      </c>
      <c r="AC88" s="44">
        <v>7704.5</v>
      </c>
      <c r="AD88" s="44">
        <v>123.7</v>
      </c>
      <c r="AE88" s="82">
        <v>17.899999999999999</v>
      </c>
      <c r="AF88" s="7"/>
      <c r="AG88" s="85" t="s">
        <v>29</v>
      </c>
      <c r="AH88" s="15">
        <v>1.125</v>
      </c>
      <c r="AI88" s="15">
        <v>3.25</v>
      </c>
      <c r="AJ88" s="15">
        <v>2.9375</v>
      </c>
      <c r="AK88" s="15">
        <v>6</v>
      </c>
      <c r="AL88" s="16">
        <v>0</v>
      </c>
      <c r="AM88" s="62"/>
      <c r="AN88" s="64" t="s">
        <v>40</v>
      </c>
      <c r="AO88" s="20">
        <v>10.3</v>
      </c>
      <c r="AP88" s="21">
        <v>7.29</v>
      </c>
      <c r="AQ88" s="7"/>
      <c r="AR88" s="31" t="s">
        <v>37</v>
      </c>
      <c r="AS88" s="52">
        <v>7.5999999999999998E-2</v>
      </c>
      <c r="AT88" s="32" t="s">
        <v>38</v>
      </c>
      <c r="AU88" s="53" t="s">
        <v>75</v>
      </c>
      <c r="AV88" s="1"/>
      <c r="AW88" s="117" t="s">
        <v>45</v>
      </c>
      <c r="AX88" s="112">
        <v>735754000</v>
      </c>
      <c r="AY88" s="112">
        <v>611802500</v>
      </c>
      <c r="AZ88" s="113">
        <v>184669000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01"/>
      <c r="B89" s="68" t="s">
        <v>44</v>
      </c>
      <c r="C89" s="73">
        <f t="shared" ref="C89:J89" si="102">C84</f>
        <v>405153000</v>
      </c>
      <c r="D89" s="74">
        <f t="shared" si="102"/>
        <v>3536280</v>
      </c>
      <c r="E89" s="74">
        <f t="shared" si="102"/>
        <v>9122340</v>
      </c>
      <c r="F89" s="75">
        <f t="shared" si="102"/>
        <v>14490900</v>
      </c>
      <c r="G89" s="73">
        <f t="shared" si="102"/>
        <v>549880000</v>
      </c>
      <c r="H89" s="74">
        <f t="shared" si="102"/>
        <v>4918240</v>
      </c>
      <c r="I89" s="74">
        <f t="shared" si="102"/>
        <v>13405600</v>
      </c>
      <c r="J89" s="75">
        <f t="shared" si="102"/>
        <v>20957600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266805900</v>
      </c>
      <c r="S89" s="57"/>
      <c r="T89" s="196"/>
      <c r="U89" s="199"/>
      <c r="V89" s="57"/>
      <c r="W89" s="87" t="s">
        <v>7</v>
      </c>
      <c r="X89" s="5">
        <f t="shared" ref="X89:AE89" si="103">X84</f>
        <v>5362.2</v>
      </c>
      <c r="Y89" s="5">
        <f t="shared" si="103"/>
        <v>7362.3</v>
      </c>
      <c r="Z89" s="5">
        <f t="shared" si="103"/>
        <v>69.400000000000006</v>
      </c>
      <c r="AA89" s="5">
        <f t="shared" si="103"/>
        <v>93.1</v>
      </c>
      <c r="AB89" s="5">
        <f t="shared" si="103"/>
        <v>5619.2</v>
      </c>
      <c r="AC89" s="5">
        <f t="shared" si="103"/>
        <v>7704.5</v>
      </c>
      <c r="AD89" s="5">
        <f t="shared" si="103"/>
        <v>123.5</v>
      </c>
      <c r="AE89" s="81">
        <f t="shared" si="103"/>
        <v>17.899999999999999</v>
      </c>
      <c r="AF89" s="7"/>
      <c r="AG89" s="87" t="s">
        <v>26</v>
      </c>
      <c r="AH89" s="6">
        <f>(AH88*10.74)</f>
        <v>12.0825</v>
      </c>
      <c r="AI89" s="6">
        <f>(AI88*2.2)</f>
        <v>7.15</v>
      </c>
      <c r="AJ89" s="6">
        <f>(AJ88*0.25)</f>
        <v>0.734375</v>
      </c>
      <c r="AK89" s="166">
        <f>AK88+AL88</f>
        <v>6</v>
      </c>
      <c r="AL89" s="167"/>
      <c r="AM89" s="10"/>
      <c r="AN89" s="22" t="s">
        <v>41</v>
      </c>
      <c r="AO89" s="23">
        <v>9.8000000000000007</v>
      </c>
      <c r="AP89" s="24">
        <v>7.66</v>
      </c>
      <c r="AQ89" s="7"/>
      <c r="AR89" s="33" t="s">
        <v>36</v>
      </c>
      <c r="AS89" s="12">
        <v>0.50600000000000001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734930000</v>
      </c>
      <c r="AY89" s="111">
        <f t="shared" si="104"/>
        <v>611802500</v>
      </c>
      <c r="AZ89" s="114">
        <f t="shared" si="104"/>
        <v>184633000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02"/>
      <c r="B90" s="66" t="s">
        <v>3</v>
      </c>
      <c r="C90" s="76">
        <f t="shared" ref="C90:J90" si="105">C88-C89</f>
        <v>724000</v>
      </c>
      <c r="D90" s="76">
        <f t="shared" si="105"/>
        <v>9000</v>
      </c>
      <c r="E90" s="76">
        <f t="shared" si="105"/>
        <v>32010</v>
      </c>
      <c r="F90" s="77">
        <f t="shared" si="105"/>
        <v>29000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828900</v>
      </c>
      <c r="S90" s="58"/>
      <c r="T90" s="197"/>
      <c r="U90" s="200"/>
      <c r="V90" s="58"/>
      <c r="W90" s="45" t="s">
        <v>3</v>
      </c>
      <c r="X90" s="46">
        <f>X88-X89</f>
        <v>9.6000000000003638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0.10000000000000853</v>
      </c>
      <c r="AB90" s="46">
        <f t="shared" si="106"/>
        <v>10.100000000000364</v>
      </c>
      <c r="AC90" s="46">
        <f t="shared" si="106"/>
        <v>0</v>
      </c>
      <c r="AD90" s="46">
        <f t="shared" si="106"/>
        <v>0.20000000000000284</v>
      </c>
      <c r="AE90" s="83">
        <f t="shared" si="106"/>
        <v>0</v>
      </c>
      <c r="AF90" s="7"/>
      <c r="AG90" s="88" t="s">
        <v>28</v>
      </c>
      <c r="AH90" s="86">
        <f>(AH89)/((K88/1000000)*8.34)</f>
        <v>2.0010234905997852</v>
      </c>
      <c r="AI90" s="86">
        <f>(AI89)/((K88/1000000)*8.34)</f>
        <v>1.1841355644765956</v>
      </c>
      <c r="AJ90" s="86">
        <f>(AJ89)/((K88/1000000)*8.34)</f>
        <v>0.12162231540734264</v>
      </c>
      <c r="AK90" s="168">
        <f>(AK89)/((K88/1000000)*8.34)</f>
        <v>0.99368019396637397</v>
      </c>
      <c r="AL90" s="169"/>
      <c r="AM90" s="10"/>
      <c r="AN90" s="1"/>
      <c r="AO90" s="1"/>
      <c r="AP90" s="1"/>
      <c r="AQ90" s="7"/>
      <c r="AR90" s="89" t="s">
        <v>55</v>
      </c>
      <c r="AS90" s="79">
        <v>1.93</v>
      </c>
      <c r="AT90" s="90" t="s">
        <v>54</v>
      </c>
      <c r="AU90" s="35">
        <v>0.03</v>
      </c>
      <c r="AV90" s="1"/>
      <c r="AW90" s="110" t="s">
        <v>3</v>
      </c>
      <c r="AX90" s="115">
        <f>AX88-AX89</f>
        <v>824000</v>
      </c>
      <c r="AY90" s="115">
        <f>AY88-AY89</f>
        <v>0</v>
      </c>
      <c r="AZ90" s="116">
        <f>AZ88-AZ89</f>
        <v>36000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82">
        <v>23</v>
      </c>
      <c r="B92" s="67" t="s">
        <v>45</v>
      </c>
      <c r="C92" s="72">
        <v>407060000</v>
      </c>
      <c r="D92" s="37">
        <v>3555280</v>
      </c>
      <c r="E92" s="37">
        <v>9187360</v>
      </c>
      <c r="F92" s="39">
        <v>14546900</v>
      </c>
      <c r="G92" s="72">
        <v>549880000</v>
      </c>
      <c r="H92" s="37">
        <v>4918240</v>
      </c>
      <c r="I92" s="37">
        <v>13405600</v>
      </c>
      <c r="J92" s="39">
        <v>20957600</v>
      </c>
      <c r="K92" s="185">
        <f>C94+G94</f>
        <v>1183000</v>
      </c>
      <c r="L92" s="186"/>
      <c r="M92" s="191">
        <f>D94+E94+F94+H94+I94+J94</f>
        <v>70010</v>
      </c>
      <c r="N92" s="186"/>
      <c r="O92" s="203">
        <f>M92+K92</f>
        <v>1253010</v>
      </c>
      <c r="P92" s="204"/>
      <c r="Q92" s="42" t="s">
        <v>6</v>
      </c>
      <c r="R92" s="39">
        <v>268739700</v>
      </c>
      <c r="S92" s="57"/>
      <c r="T92" s="195">
        <v>0.33</v>
      </c>
      <c r="U92" s="198">
        <v>0.88</v>
      </c>
      <c r="V92" s="57"/>
      <c r="W92" s="85" t="s">
        <v>6</v>
      </c>
      <c r="X92" s="44">
        <v>5387.5</v>
      </c>
      <c r="Y92" s="44">
        <v>7362.3</v>
      </c>
      <c r="Z92" s="44">
        <v>69.400000000000006</v>
      </c>
      <c r="AA92" s="44">
        <v>93.3</v>
      </c>
      <c r="AB92" s="44">
        <v>5645.7</v>
      </c>
      <c r="AC92" s="44">
        <v>7704.5</v>
      </c>
      <c r="AD92" s="44">
        <v>123.9</v>
      </c>
      <c r="AE92" s="82">
        <v>17.899999999999999</v>
      </c>
      <c r="AF92" s="7"/>
      <c r="AG92" s="85" t="s">
        <v>29</v>
      </c>
      <c r="AH92" s="15">
        <v>2.25</v>
      </c>
      <c r="AI92" s="15">
        <v>5.25</v>
      </c>
      <c r="AJ92" s="15">
        <v>4.5</v>
      </c>
      <c r="AK92" s="15">
        <v>10</v>
      </c>
      <c r="AL92" s="16">
        <v>0</v>
      </c>
      <c r="AM92" s="62"/>
      <c r="AN92" s="64" t="s">
        <v>40</v>
      </c>
      <c r="AO92" s="20">
        <v>11.3</v>
      </c>
      <c r="AP92" s="21">
        <v>7.39</v>
      </c>
      <c r="AQ92" s="7"/>
      <c r="AR92" s="31" t="s">
        <v>37</v>
      </c>
      <c r="AS92" s="52">
        <v>7.6999999999999999E-2</v>
      </c>
      <c r="AT92" s="32" t="s">
        <v>38</v>
      </c>
      <c r="AU92" s="53" t="s">
        <v>75</v>
      </c>
      <c r="AV92" s="1"/>
      <c r="AW92" s="117" t="s">
        <v>45</v>
      </c>
      <c r="AX92" s="112">
        <v>737070000</v>
      </c>
      <c r="AY92" s="112">
        <v>611802500</v>
      </c>
      <c r="AZ92" s="113">
        <v>184705000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01"/>
      <c r="B93" s="68" t="s">
        <v>44</v>
      </c>
      <c r="C93" s="73">
        <f t="shared" ref="C93:J93" si="107">C88</f>
        <v>405877000</v>
      </c>
      <c r="D93" s="74">
        <f t="shared" si="107"/>
        <v>3545280</v>
      </c>
      <c r="E93" s="74">
        <f t="shared" si="107"/>
        <v>9154350</v>
      </c>
      <c r="F93" s="75">
        <f t="shared" si="107"/>
        <v>14519900</v>
      </c>
      <c r="G93" s="73">
        <f t="shared" si="107"/>
        <v>549880000</v>
      </c>
      <c r="H93" s="74">
        <f t="shared" si="107"/>
        <v>4918240</v>
      </c>
      <c r="I93" s="74">
        <f t="shared" si="107"/>
        <v>13405600</v>
      </c>
      <c r="J93" s="75">
        <f t="shared" si="107"/>
        <v>20957600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267634800</v>
      </c>
      <c r="S93" s="57"/>
      <c r="T93" s="196"/>
      <c r="U93" s="199"/>
      <c r="V93" s="57"/>
      <c r="W93" s="87" t="s">
        <v>7</v>
      </c>
      <c r="X93" s="5">
        <f t="shared" ref="X93:AE93" si="108">X88</f>
        <v>5371.8</v>
      </c>
      <c r="Y93" s="5">
        <f t="shared" si="108"/>
        <v>7362.3</v>
      </c>
      <c r="Z93" s="5">
        <f t="shared" si="108"/>
        <v>69.400000000000006</v>
      </c>
      <c r="AA93" s="5">
        <f t="shared" si="108"/>
        <v>93.2</v>
      </c>
      <c r="AB93" s="5">
        <f t="shared" si="108"/>
        <v>5629.3</v>
      </c>
      <c r="AC93" s="5">
        <f t="shared" si="108"/>
        <v>7704.5</v>
      </c>
      <c r="AD93" s="5">
        <f t="shared" si="108"/>
        <v>123.7</v>
      </c>
      <c r="AE93" s="81">
        <f t="shared" si="108"/>
        <v>17.899999999999999</v>
      </c>
      <c r="AF93" s="7"/>
      <c r="AG93" s="87" t="s">
        <v>26</v>
      </c>
      <c r="AH93" s="6">
        <f>(AH92*10.74)</f>
        <v>24.164999999999999</v>
      </c>
      <c r="AI93" s="6">
        <f>(AI92*2.2)</f>
        <v>11.55</v>
      </c>
      <c r="AJ93" s="6">
        <f>(AJ92*0.25)</f>
        <v>1.125</v>
      </c>
      <c r="AK93" s="166">
        <f>AK92+AL92</f>
        <v>10</v>
      </c>
      <c r="AL93" s="167"/>
      <c r="AM93" s="10"/>
      <c r="AN93" s="22" t="s">
        <v>41</v>
      </c>
      <c r="AO93" s="23">
        <v>9.4</v>
      </c>
      <c r="AP93" s="24">
        <v>7.57</v>
      </c>
      <c r="AQ93" s="7"/>
      <c r="AR93" s="33" t="s">
        <v>36</v>
      </c>
      <c r="AS93" s="12">
        <v>0.67500000000000004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735754000</v>
      </c>
      <c r="AY93" s="111">
        <f t="shared" si="109"/>
        <v>611802500</v>
      </c>
      <c r="AZ93" s="114">
        <f t="shared" si="109"/>
        <v>184669000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02"/>
      <c r="B94" s="66" t="s">
        <v>3</v>
      </c>
      <c r="C94" s="76">
        <f t="shared" ref="C94:J94" si="110">C92-C93</f>
        <v>1183000</v>
      </c>
      <c r="D94" s="76">
        <f t="shared" si="110"/>
        <v>10000</v>
      </c>
      <c r="E94" s="76">
        <f t="shared" si="110"/>
        <v>33010</v>
      </c>
      <c r="F94" s="77">
        <f t="shared" si="110"/>
        <v>27000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1104900</v>
      </c>
      <c r="S94" s="58"/>
      <c r="T94" s="197"/>
      <c r="U94" s="200"/>
      <c r="V94" s="58"/>
      <c r="W94" s="45" t="s">
        <v>3</v>
      </c>
      <c r="X94" s="46">
        <f>X92-X93</f>
        <v>15.699999999999818</v>
      </c>
      <c r="Y94" s="46">
        <f t="shared" ref="Y94:AE94" si="111">Y92-Y93</f>
        <v>0</v>
      </c>
      <c r="Z94" s="46">
        <f t="shared" si="111"/>
        <v>0</v>
      </c>
      <c r="AA94" s="46">
        <f t="shared" si="111"/>
        <v>9.9999999999994316E-2</v>
      </c>
      <c r="AB94" s="46">
        <f t="shared" si="111"/>
        <v>16.399999999999636</v>
      </c>
      <c r="AC94" s="46">
        <f t="shared" si="111"/>
        <v>0</v>
      </c>
      <c r="AD94" s="46">
        <f t="shared" si="111"/>
        <v>0.20000000000000284</v>
      </c>
      <c r="AE94" s="83">
        <f t="shared" si="111"/>
        <v>0</v>
      </c>
      <c r="AF94" s="7"/>
      <c r="AG94" s="88" t="s">
        <v>28</v>
      </c>
      <c r="AH94" s="86">
        <f>(AH93)/((K92/1000000)*8.34)</f>
        <v>2.4492662843520616</v>
      </c>
      <c r="AI94" s="86">
        <f>(AI93)/((K92/1000000)*8.34)</f>
        <v>1.1706611042526927</v>
      </c>
      <c r="AJ94" s="86">
        <f>(AJ93)/((K92/1000000)*8.34)</f>
        <v>0.11402543223240512</v>
      </c>
      <c r="AK94" s="168">
        <f>(AK93)/((K92/1000000)*8.34)</f>
        <v>1.0135593976213788</v>
      </c>
      <c r="AL94" s="169"/>
      <c r="AM94" s="10"/>
      <c r="AN94" s="1"/>
      <c r="AO94" s="1"/>
      <c r="AP94" s="1"/>
      <c r="AQ94" s="7"/>
      <c r="AR94" s="89" t="s">
        <v>55</v>
      </c>
      <c r="AS94" s="79">
        <v>2.02</v>
      </c>
      <c r="AT94" s="90" t="s">
        <v>54</v>
      </c>
      <c r="AU94" s="35">
        <v>0.03</v>
      </c>
      <c r="AV94" s="1"/>
      <c r="AW94" s="110" t="s">
        <v>3</v>
      </c>
      <c r="AX94" s="115">
        <f>AX92-AX93</f>
        <v>1316000</v>
      </c>
      <c r="AY94" s="115">
        <f>AY92-AY93</f>
        <v>0</v>
      </c>
      <c r="AZ94" s="116">
        <f>AZ92-AZ93</f>
        <v>36000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82">
        <v>24</v>
      </c>
      <c r="B96" s="67" t="s">
        <v>45</v>
      </c>
      <c r="C96" s="72">
        <v>407769000</v>
      </c>
      <c r="D96" s="37">
        <v>3555280</v>
      </c>
      <c r="E96" s="37">
        <v>9187360</v>
      </c>
      <c r="F96" s="39">
        <v>14553900</v>
      </c>
      <c r="G96" s="72">
        <v>549880000</v>
      </c>
      <c r="H96" s="37">
        <v>4918240</v>
      </c>
      <c r="I96" s="37">
        <v>13405600</v>
      </c>
      <c r="J96" s="39">
        <v>20957600</v>
      </c>
      <c r="K96" s="185">
        <f>C98+G98</f>
        <v>709000</v>
      </c>
      <c r="L96" s="186"/>
      <c r="M96" s="191">
        <f>D98+E98+F98+H98+I98+J98</f>
        <v>7000</v>
      </c>
      <c r="N96" s="186"/>
      <c r="O96" s="203">
        <f>M96+K96</f>
        <v>716000</v>
      </c>
      <c r="P96" s="204"/>
      <c r="Q96" s="42" t="s">
        <v>6</v>
      </c>
      <c r="R96" s="39">
        <v>269482000</v>
      </c>
      <c r="S96" s="57"/>
      <c r="T96" s="195">
        <v>0.27</v>
      </c>
      <c r="U96" s="198">
        <v>0.88</v>
      </c>
      <c r="V96" s="57"/>
      <c r="W96" s="85" t="s">
        <v>6</v>
      </c>
      <c r="X96" s="44">
        <v>5396.9</v>
      </c>
      <c r="Y96" s="44">
        <v>7362.3</v>
      </c>
      <c r="Z96" s="44">
        <v>69.400000000000006</v>
      </c>
      <c r="AA96" s="44">
        <v>93.3</v>
      </c>
      <c r="AB96" s="44">
        <v>5655.2</v>
      </c>
      <c r="AC96" s="44">
        <v>7704.5</v>
      </c>
      <c r="AD96" s="44">
        <v>123.9</v>
      </c>
      <c r="AE96" s="82">
        <v>18</v>
      </c>
      <c r="AF96" s="7"/>
      <c r="AG96" s="85" t="s">
        <v>29</v>
      </c>
      <c r="AH96" s="15">
        <v>1.5</v>
      </c>
      <c r="AI96" s="15">
        <v>3.75</v>
      </c>
      <c r="AJ96" s="15">
        <v>3.125</v>
      </c>
      <c r="AK96" s="15">
        <v>6</v>
      </c>
      <c r="AL96" s="16">
        <v>0</v>
      </c>
      <c r="AM96" s="62"/>
      <c r="AN96" s="64" t="s">
        <v>40</v>
      </c>
      <c r="AO96" s="20">
        <v>8.3000000000000007</v>
      </c>
      <c r="AP96" s="21">
        <v>7.52</v>
      </c>
      <c r="AQ96" s="7"/>
      <c r="AR96" s="31" t="s">
        <v>37</v>
      </c>
      <c r="AS96" s="52">
        <v>8.5000000000000006E-2</v>
      </c>
      <c r="AT96" s="32" t="s">
        <v>38</v>
      </c>
      <c r="AU96" s="53" t="s">
        <v>75</v>
      </c>
      <c r="AV96" s="1"/>
      <c r="AW96" s="117" t="s">
        <v>45</v>
      </c>
      <c r="AX96" s="112">
        <v>737843000</v>
      </c>
      <c r="AY96" s="112">
        <v>611802500</v>
      </c>
      <c r="AZ96" s="113">
        <v>184705000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01"/>
      <c r="B97" s="68" t="s">
        <v>44</v>
      </c>
      <c r="C97" s="73">
        <f t="shared" ref="C97:J97" si="112">C92</f>
        <v>407060000</v>
      </c>
      <c r="D97" s="74">
        <f t="shared" si="112"/>
        <v>3555280</v>
      </c>
      <c r="E97" s="74">
        <f t="shared" si="112"/>
        <v>9187360</v>
      </c>
      <c r="F97" s="75">
        <f t="shared" si="112"/>
        <v>14546900</v>
      </c>
      <c r="G97" s="73">
        <f t="shared" si="112"/>
        <v>549880000</v>
      </c>
      <c r="H97" s="74">
        <f t="shared" si="112"/>
        <v>4918240</v>
      </c>
      <c r="I97" s="74">
        <f t="shared" si="112"/>
        <v>13405600</v>
      </c>
      <c r="J97" s="75">
        <f t="shared" si="112"/>
        <v>20957600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268739700</v>
      </c>
      <c r="S97" s="57"/>
      <c r="T97" s="196"/>
      <c r="U97" s="199"/>
      <c r="V97" s="57"/>
      <c r="W97" s="87" t="s">
        <v>7</v>
      </c>
      <c r="X97" s="5">
        <f t="shared" ref="X97:AE97" si="113">X92</f>
        <v>5387.5</v>
      </c>
      <c r="Y97" s="5">
        <f t="shared" si="113"/>
        <v>7362.3</v>
      </c>
      <c r="Z97" s="5">
        <f t="shared" si="113"/>
        <v>69.400000000000006</v>
      </c>
      <c r="AA97" s="5">
        <f t="shared" si="113"/>
        <v>93.3</v>
      </c>
      <c r="AB97" s="5">
        <f t="shared" si="113"/>
        <v>5645.7</v>
      </c>
      <c r="AC97" s="5">
        <f t="shared" si="113"/>
        <v>7704.5</v>
      </c>
      <c r="AD97" s="5">
        <f t="shared" si="113"/>
        <v>123.9</v>
      </c>
      <c r="AE97" s="81">
        <f t="shared" si="113"/>
        <v>17.899999999999999</v>
      </c>
      <c r="AF97" s="7"/>
      <c r="AG97" s="87" t="s">
        <v>26</v>
      </c>
      <c r="AH97" s="6">
        <f>(AH96*10.74)</f>
        <v>16.11</v>
      </c>
      <c r="AI97" s="6">
        <f>(AI96*2.2)</f>
        <v>8.25</v>
      </c>
      <c r="AJ97" s="6">
        <f>(AJ96*0.25)</f>
        <v>0.78125</v>
      </c>
      <c r="AK97" s="166">
        <f>AK96+AL96</f>
        <v>6</v>
      </c>
      <c r="AL97" s="167"/>
      <c r="AM97" s="10"/>
      <c r="AN97" s="22" t="s">
        <v>41</v>
      </c>
      <c r="AO97" s="23">
        <v>8.5</v>
      </c>
      <c r="AP97" s="24">
        <v>7.73</v>
      </c>
      <c r="AQ97" s="7"/>
      <c r="AR97" s="33" t="s">
        <v>36</v>
      </c>
      <c r="AS97" s="12">
        <v>0.90500000000000003</v>
      </c>
      <c r="AT97" s="2" t="s">
        <v>39</v>
      </c>
      <c r="AU97" s="36" t="s">
        <v>75</v>
      </c>
      <c r="AV97" s="1"/>
      <c r="AW97" s="118" t="s">
        <v>71</v>
      </c>
      <c r="AX97" s="111">
        <f t="shared" ref="AX97:AY97" si="114">AX92</f>
        <v>737070000</v>
      </c>
      <c r="AY97" s="111">
        <f t="shared" si="114"/>
        <v>611802500</v>
      </c>
      <c r="AZ97" s="114">
        <f>AZ92</f>
        <v>184705000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02"/>
      <c r="B98" s="66" t="s">
        <v>3</v>
      </c>
      <c r="C98" s="76">
        <f t="shared" ref="C98:J98" si="115">C96-C97</f>
        <v>709000</v>
      </c>
      <c r="D98" s="76">
        <f t="shared" si="115"/>
        <v>0</v>
      </c>
      <c r="E98" s="76">
        <f t="shared" si="115"/>
        <v>0</v>
      </c>
      <c r="F98" s="77">
        <f t="shared" si="115"/>
        <v>7000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742300</v>
      </c>
      <c r="S98" s="58"/>
      <c r="T98" s="197"/>
      <c r="U98" s="200"/>
      <c r="V98" s="58"/>
      <c r="W98" s="45" t="s">
        <v>3</v>
      </c>
      <c r="X98" s="46">
        <f>X96-X97</f>
        <v>9.3999999999996362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</v>
      </c>
      <c r="AB98" s="46">
        <f t="shared" si="116"/>
        <v>9.5</v>
      </c>
      <c r="AC98" s="46">
        <f t="shared" si="116"/>
        <v>0</v>
      </c>
      <c r="AD98" s="46">
        <f t="shared" si="116"/>
        <v>0</v>
      </c>
      <c r="AE98" s="83">
        <f t="shared" si="116"/>
        <v>0.10000000000000142</v>
      </c>
      <c r="AF98" s="7"/>
      <c r="AG98" s="88" t="s">
        <v>28</v>
      </c>
      <c r="AH98" s="86">
        <f>(AH97)/((K96/1000000)*8.34)</f>
        <v>2.7244776816064777</v>
      </c>
      <c r="AI98" s="86">
        <f>(AI97)/((K96/1000000)*8.34)</f>
        <v>1.3952166898357197</v>
      </c>
      <c r="AJ98" s="86">
        <f>(AJ97)/((K96/1000000)*8.34)</f>
        <v>0.13212279259807952</v>
      </c>
      <c r="AK98" s="168">
        <f>(AK97)/((K96/1000000)*8.34)</f>
        <v>1.0147030471532505</v>
      </c>
      <c r="AL98" s="169"/>
      <c r="AM98" s="10"/>
      <c r="AN98" s="1"/>
      <c r="AO98" s="1"/>
      <c r="AP98" s="1"/>
      <c r="AQ98" s="7"/>
      <c r="AR98" s="89" t="s">
        <v>55</v>
      </c>
      <c r="AS98" s="79">
        <v>2.16</v>
      </c>
      <c r="AT98" s="90" t="s">
        <v>54</v>
      </c>
      <c r="AU98" s="35">
        <v>4.2000000000000003E-2</v>
      </c>
      <c r="AV98" s="1"/>
      <c r="AW98" s="110" t="s">
        <v>3</v>
      </c>
      <c r="AX98" s="115">
        <f>AX96-AX97</f>
        <v>773000</v>
      </c>
      <c r="AY98" s="115">
        <f>AY96-AY97</f>
        <v>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82">
        <v>25</v>
      </c>
      <c r="B100" s="67" t="s">
        <v>45</v>
      </c>
      <c r="C100" s="72">
        <v>408477000</v>
      </c>
      <c r="D100" s="37">
        <v>3564280</v>
      </c>
      <c r="E100" s="37">
        <v>9187360</v>
      </c>
      <c r="F100" s="39">
        <v>14561900</v>
      </c>
      <c r="G100" s="72">
        <v>549880000</v>
      </c>
      <c r="H100" s="37">
        <v>4918240</v>
      </c>
      <c r="I100" s="37">
        <v>13405600</v>
      </c>
      <c r="J100" s="39">
        <v>20957600</v>
      </c>
      <c r="K100" s="185">
        <f>C102+G102</f>
        <v>708000</v>
      </c>
      <c r="L100" s="186"/>
      <c r="M100" s="191">
        <f>D102+E102+F102+H102+I102+J102</f>
        <v>17000</v>
      </c>
      <c r="N100" s="186"/>
      <c r="O100" s="203">
        <f>M100+K100</f>
        <v>725000</v>
      </c>
      <c r="P100" s="204"/>
      <c r="Q100" s="42" t="s">
        <v>6</v>
      </c>
      <c r="R100" s="39">
        <v>270275000</v>
      </c>
      <c r="S100" s="57"/>
      <c r="T100" s="195">
        <v>0.27</v>
      </c>
      <c r="U100" s="198">
        <v>0.88</v>
      </c>
      <c r="V100" s="57"/>
      <c r="W100" s="85" t="s">
        <v>6</v>
      </c>
      <c r="X100" s="44">
        <v>5406.3</v>
      </c>
      <c r="Y100" s="44">
        <v>7362.3</v>
      </c>
      <c r="Z100" s="44">
        <v>69.400000000000006</v>
      </c>
      <c r="AA100" s="44">
        <v>93.4</v>
      </c>
      <c r="AB100" s="44">
        <v>5664.8</v>
      </c>
      <c r="AC100" s="44">
        <v>7704.5</v>
      </c>
      <c r="AD100" s="44">
        <v>123.9</v>
      </c>
      <c r="AE100" s="82">
        <v>18</v>
      </c>
      <c r="AF100" s="7"/>
      <c r="AG100" s="85" t="s">
        <v>29</v>
      </c>
      <c r="AH100" s="15">
        <v>1.125</v>
      </c>
      <c r="AI100" s="15">
        <v>3.25</v>
      </c>
      <c r="AJ100" s="15">
        <v>2.5</v>
      </c>
      <c r="AK100" s="15">
        <v>6</v>
      </c>
      <c r="AL100" s="16">
        <v>0</v>
      </c>
      <c r="AM100" s="62"/>
      <c r="AN100" s="64" t="s">
        <v>40</v>
      </c>
      <c r="AO100" s="20">
        <v>8.3000000000000007</v>
      </c>
      <c r="AP100" s="21">
        <v>7.39</v>
      </c>
      <c r="AQ100" s="7"/>
      <c r="AR100" s="31" t="s">
        <v>37</v>
      </c>
      <c r="AS100" s="52">
        <v>7.6999999999999999E-2</v>
      </c>
      <c r="AT100" s="32" t="s">
        <v>38</v>
      </c>
      <c r="AU100" s="53" t="s">
        <v>75</v>
      </c>
      <c r="AV100" s="1"/>
      <c r="AW100" s="117" t="s">
        <v>45</v>
      </c>
      <c r="AX100" s="112">
        <v>738628000</v>
      </c>
      <c r="AY100" s="112">
        <v>611802500</v>
      </c>
      <c r="AZ100" s="113">
        <v>184705000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01"/>
      <c r="B101" s="68" t="s">
        <v>44</v>
      </c>
      <c r="C101" s="73">
        <f t="shared" ref="C101:J101" si="117">C96</f>
        <v>407769000</v>
      </c>
      <c r="D101" s="74">
        <f t="shared" si="117"/>
        <v>3555280</v>
      </c>
      <c r="E101" s="74">
        <f t="shared" si="117"/>
        <v>9187360</v>
      </c>
      <c r="F101" s="75">
        <f t="shared" si="117"/>
        <v>14553900</v>
      </c>
      <c r="G101" s="73">
        <f t="shared" si="117"/>
        <v>549880000</v>
      </c>
      <c r="H101" s="74">
        <f t="shared" si="117"/>
        <v>4918240</v>
      </c>
      <c r="I101" s="74">
        <f t="shared" si="117"/>
        <v>13405600</v>
      </c>
      <c r="J101" s="75">
        <f t="shared" si="117"/>
        <v>20957600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269482000</v>
      </c>
      <c r="S101" s="57"/>
      <c r="T101" s="196"/>
      <c r="U101" s="199"/>
      <c r="V101" s="57"/>
      <c r="W101" s="87" t="s">
        <v>7</v>
      </c>
      <c r="X101" s="5">
        <f t="shared" ref="X101:AE101" si="118">X96</f>
        <v>5396.9</v>
      </c>
      <c r="Y101" s="5">
        <f t="shared" si="118"/>
        <v>7362.3</v>
      </c>
      <c r="Z101" s="5">
        <f t="shared" si="118"/>
        <v>69.400000000000006</v>
      </c>
      <c r="AA101" s="5">
        <f t="shared" si="118"/>
        <v>93.3</v>
      </c>
      <c r="AB101" s="5">
        <f t="shared" si="118"/>
        <v>5655.2</v>
      </c>
      <c r="AC101" s="5">
        <f t="shared" si="118"/>
        <v>7704.5</v>
      </c>
      <c r="AD101" s="5">
        <f t="shared" si="118"/>
        <v>123.9</v>
      </c>
      <c r="AE101" s="81">
        <f t="shared" si="118"/>
        <v>18</v>
      </c>
      <c r="AF101" s="7"/>
      <c r="AG101" s="87" t="s">
        <v>26</v>
      </c>
      <c r="AH101" s="6">
        <f>(AH100*10.74)</f>
        <v>12.0825</v>
      </c>
      <c r="AI101" s="6">
        <f>(AI100*2.2)</f>
        <v>7.15</v>
      </c>
      <c r="AJ101" s="6">
        <f>(AJ100*0.25)</f>
        <v>0.625</v>
      </c>
      <c r="AK101" s="166">
        <f>AK100+AL100</f>
        <v>6</v>
      </c>
      <c r="AL101" s="167"/>
      <c r="AM101" s="10"/>
      <c r="AN101" s="22" t="s">
        <v>41</v>
      </c>
      <c r="AO101" s="23">
        <v>8.6</v>
      </c>
      <c r="AP101" s="24">
        <v>7.79</v>
      </c>
      <c r="AQ101" s="7"/>
      <c r="AR101" s="33" t="s">
        <v>36</v>
      </c>
      <c r="AS101" s="12">
        <v>0.80900000000000005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737843000</v>
      </c>
      <c r="AY101" s="111">
        <f t="shared" si="119"/>
        <v>611802500</v>
      </c>
      <c r="AZ101" s="114">
        <f t="shared" si="119"/>
        <v>184705000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02"/>
      <c r="B102" s="66" t="s">
        <v>3</v>
      </c>
      <c r="C102" s="76">
        <f t="shared" ref="C102:J102" si="120">C100-C101</f>
        <v>708000</v>
      </c>
      <c r="D102" s="76">
        <f t="shared" si="120"/>
        <v>9000</v>
      </c>
      <c r="E102" s="76">
        <f t="shared" si="120"/>
        <v>0</v>
      </c>
      <c r="F102" s="77">
        <f t="shared" si="120"/>
        <v>8000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793000</v>
      </c>
      <c r="S102" s="58"/>
      <c r="T102" s="197"/>
      <c r="U102" s="200"/>
      <c r="V102" s="58"/>
      <c r="W102" s="45" t="s">
        <v>3</v>
      </c>
      <c r="X102" s="46">
        <f>X100-X101</f>
        <v>9.4000000000005457</v>
      </c>
      <c r="Y102" s="46">
        <f t="shared" ref="Y102:AE102" si="121">Y100-Y101</f>
        <v>0</v>
      </c>
      <c r="Z102" s="46">
        <f t="shared" si="121"/>
        <v>0</v>
      </c>
      <c r="AA102" s="46">
        <f t="shared" si="121"/>
        <v>0.10000000000000853</v>
      </c>
      <c r="AB102" s="46">
        <f t="shared" si="121"/>
        <v>9.6000000000003638</v>
      </c>
      <c r="AC102" s="46">
        <f t="shared" si="121"/>
        <v>0</v>
      </c>
      <c r="AD102" s="46">
        <f t="shared" si="121"/>
        <v>0</v>
      </c>
      <c r="AE102" s="83">
        <f t="shared" si="121"/>
        <v>0</v>
      </c>
      <c r="AF102" s="7"/>
      <c r="AG102" s="88" t="s">
        <v>28</v>
      </c>
      <c r="AH102" s="86">
        <f>(AH101)/((K100/1000000)*8.34)</f>
        <v>2.0462443604438483</v>
      </c>
      <c r="AI102" s="86">
        <f>(AI101)/((K100/1000000)*8.34)</f>
        <v>1.2108956902274792</v>
      </c>
      <c r="AJ102" s="86">
        <f>(AJ101)/((K100/1000000)*8.34)</f>
        <v>0.10584752536953489</v>
      </c>
      <c r="AK102" s="168">
        <f>(AK101)/((K100/1000000)*8.34)</f>
        <v>1.016136243547535</v>
      </c>
      <c r="AL102" s="169"/>
      <c r="AM102" s="10"/>
      <c r="AN102" s="1"/>
      <c r="AO102" s="1"/>
      <c r="AP102" s="1"/>
      <c r="AQ102" s="7"/>
      <c r="AR102" s="89" t="s">
        <v>55</v>
      </c>
      <c r="AS102" s="79">
        <v>2.38</v>
      </c>
      <c r="AT102" s="90" t="s">
        <v>54</v>
      </c>
      <c r="AU102" s="35">
        <v>0.03</v>
      </c>
      <c r="AV102" s="1"/>
      <c r="AW102" s="110" t="s">
        <v>3</v>
      </c>
      <c r="AX102" s="115">
        <f>AX100-AX101</f>
        <v>785000</v>
      </c>
      <c r="AY102" s="115">
        <f>AY100-AY101</f>
        <v>0</v>
      </c>
      <c r="AZ102" s="116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82">
        <v>26</v>
      </c>
      <c r="B104" s="67" t="s">
        <v>45</v>
      </c>
      <c r="C104" s="72">
        <v>409401000</v>
      </c>
      <c r="D104" s="37">
        <v>3573280</v>
      </c>
      <c r="E104" s="37">
        <v>9219380</v>
      </c>
      <c r="F104" s="39">
        <v>14606900</v>
      </c>
      <c r="G104" s="72">
        <v>549880000</v>
      </c>
      <c r="H104" s="37">
        <v>4918240</v>
      </c>
      <c r="I104" s="37">
        <v>13405600</v>
      </c>
      <c r="J104" s="39">
        <v>20957600</v>
      </c>
      <c r="K104" s="185">
        <f>C106+G106</f>
        <v>924000</v>
      </c>
      <c r="L104" s="186"/>
      <c r="M104" s="191">
        <f>D106+E106+F106+H106+I106+J106</f>
        <v>86020</v>
      </c>
      <c r="N104" s="186"/>
      <c r="O104" s="203">
        <f>M104+K104</f>
        <v>1010020</v>
      </c>
      <c r="P104" s="204"/>
      <c r="Q104" s="42" t="s">
        <v>6</v>
      </c>
      <c r="R104" s="39">
        <v>271117100</v>
      </c>
      <c r="S104" s="57"/>
      <c r="T104" s="195">
        <v>0.01</v>
      </c>
      <c r="U104" s="198">
        <v>0.87</v>
      </c>
      <c r="V104" s="57"/>
      <c r="W104" s="85" t="s">
        <v>6</v>
      </c>
      <c r="X104" s="44">
        <v>5418.5</v>
      </c>
      <c r="Y104" s="44">
        <v>7362.3</v>
      </c>
      <c r="Z104" s="44">
        <v>69.400000000000006</v>
      </c>
      <c r="AA104" s="44">
        <v>93.6</v>
      </c>
      <c r="AB104" s="44">
        <v>5677.8</v>
      </c>
      <c r="AC104" s="44">
        <v>7704.5</v>
      </c>
      <c r="AD104" s="44">
        <v>124</v>
      </c>
      <c r="AE104" s="82">
        <v>18</v>
      </c>
      <c r="AF104" s="7"/>
      <c r="AG104" s="85" t="s">
        <v>29</v>
      </c>
      <c r="AH104" s="15">
        <v>1.75</v>
      </c>
      <c r="AI104" s="15">
        <v>4.5</v>
      </c>
      <c r="AJ104" s="15">
        <v>3.625</v>
      </c>
      <c r="AK104" s="15">
        <v>8</v>
      </c>
      <c r="AL104" s="16">
        <v>0</v>
      </c>
      <c r="AM104" s="62"/>
      <c r="AN104" s="64" t="s">
        <v>40</v>
      </c>
      <c r="AO104" s="20">
        <v>8.5</v>
      </c>
      <c r="AP104" s="21">
        <v>7.39</v>
      </c>
      <c r="AQ104" s="7"/>
      <c r="AR104" s="31" t="s">
        <v>37</v>
      </c>
      <c r="AS104" s="52">
        <v>7.8E-2</v>
      </c>
      <c r="AT104" s="32" t="s">
        <v>38</v>
      </c>
      <c r="AU104" s="53" t="s">
        <v>75</v>
      </c>
      <c r="AV104" s="1"/>
      <c r="AW104" s="117" t="s">
        <v>45</v>
      </c>
      <c r="AX104" s="112">
        <v>739686000</v>
      </c>
      <c r="AY104" s="112">
        <v>611802500</v>
      </c>
      <c r="AZ104" s="113">
        <v>184741000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01"/>
      <c r="B105" s="68" t="s">
        <v>44</v>
      </c>
      <c r="C105" s="73">
        <f t="shared" ref="C105:J105" si="122">C100</f>
        <v>408477000</v>
      </c>
      <c r="D105" s="74">
        <f t="shared" si="122"/>
        <v>3564280</v>
      </c>
      <c r="E105" s="74">
        <f t="shared" si="122"/>
        <v>9187360</v>
      </c>
      <c r="F105" s="75">
        <f t="shared" si="122"/>
        <v>14561900</v>
      </c>
      <c r="G105" s="73">
        <f t="shared" si="122"/>
        <v>549880000</v>
      </c>
      <c r="H105" s="74">
        <f t="shared" si="122"/>
        <v>4918240</v>
      </c>
      <c r="I105" s="74">
        <f t="shared" si="122"/>
        <v>13405600</v>
      </c>
      <c r="J105" s="75">
        <f t="shared" si="122"/>
        <v>20957600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270275000</v>
      </c>
      <c r="S105" s="57"/>
      <c r="T105" s="196"/>
      <c r="U105" s="199"/>
      <c r="V105" s="57"/>
      <c r="W105" s="87" t="s">
        <v>7</v>
      </c>
      <c r="X105" s="5">
        <f t="shared" ref="X105:AE105" si="123">X100</f>
        <v>5406.3</v>
      </c>
      <c r="Y105" s="5">
        <f t="shared" si="123"/>
        <v>7362.3</v>
      </c>
      <c r="Z105" s="5">
        <f t="shared" si="123"/>
        <v>69.400000000000006</v>
      </c>
      <c r="AA105" s="5">
        <f t="shared" si="123"/>
        <v>93.4</v>
      </c>
      <c r="AB105" s="5">
        <f t="shared" si="123"/>
        <v>5664.8</v>
      </c>
      <c r="AC105" s="5">
        <f t="shared" si="123"/>
        <v>7704.5</v>
      </c>
      <c r="AD105" s="5">
        <f t="shared" si="123"/>
        <v>123.9</v>
      </c>
      <c r="AE105" s="81">
        <f t="shared" si="123"/>
        <v>18</v>
      </c>
      <c r="AF105" s="7"/>
      <c r="AG105" s="87" t="s">
        <v>26</v>
      </c>
      <c r="AH105" s="6">
        <f>(AH104*10.74)</f>
        <v>18.795000000000002</v>
      </c>
      <c r="AI105" s="6">
        <f>(AI104*2.2)</f>
        <v>9.9</v>
      </c>
      <c r="AJ105" s="6">
        <f>(AJ104*0.25)</f>
        <v>0.90625</v>
      </c>
      <c r="AK105" s="166">
        <f>AK104+AL104</f>
        <v>8</v>
      </c>
      <c r="AL105" s="167"/>
      <c r="AM105" s="10"/>
      <c r="AN105" s="22" t="s">
        <v>41</v>
      </c>
      <c r="AO105" s="23">
        <v>8.6</v>
      </c>
      <c r="AP105" s="24">
        <v>7.83</v>
      </c>
      <c r="AQ105" s="7"/>
      <c r="AR105" s="33" t="s">
        <v>36</v>
      </c>
      <c r="AS105" s="12">
        <v>0.98399999999999999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738628000</v>
      </c>
      <c r="AY105" s="111">
        <f t="shared" si="124"/>
        <v>611802500</v>
      </c>
      <c r="AZ105" s="114">
        <f t="shared" si="124"/>
        <v>184705000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02"/>
      <c r="B106" s="66" t="s">
        <v>3</v>
      </c>
      <c r="C106" s="76">
        <f t="shared" ref="C106:J106" si="125">C104-C105</f>
        <v>924000</v>
      </c>
      <c r="D106" s="76">
        <f t="shared" si="125"/>
        <v>9000</v>
      </c>
      <c r="E106" s="76">
        <f t="shared" si="125"/>
        <v>32020</v>
      </c>
      <c r="F106" s="77">
        <f t="shared" si="125"/>
        <v>45000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842100</v>
      </c>
      <c r="S106" s="58"/>
      <c r="T106" s="197"/>
      <c r="U106" s="200"/>
      <c r="V106" s="58"/>
      <c r="W106" s="45" t="s">
        <v>3</v>
      </c>
      <c r="X106" s="46">
        <f>X104-X105</f>
        <v>12.199999999999818</v>
      </c>
      <c r="Y106" s="46">
        <f t="shared" ref="Y106:AE106" si="126">Y104-Y105</f>
        <v>0</v>
      </c>
      <c r="Z106" s="46">
        <f t="shared" si="126"/>
        <v>0</v>
      </c>
      <c r="AA106" s="46">
        <f t="shared" si="126"/>
        <v>0.19999999999998863</v>
      </c>
      <c r="AB106" s="46">
        <f t="shared" si="126"/>
        <v>13</v>
      </c>
      <c r="AC106" s="46">
        <f t="shared" si="126"/>
        <v>0</v>
      </c>
      <c r="AD106" s="46">
        <f t="shared" si="126"/>
        <v>9.9999999999994316E-2</v>
      </c>
      <c r="AE106" s="83">
        <f t="shared" si="126"/>
        <v>0</v>
      </c>
      <c r="AF106" s="7"/>
      <c r="AG106" s="88" t="s">
        <v>28</v>
      </c>
      <c r="AH106" s="86">
        <f>(AH105)/((K104/1000000)*8.34)</f>
        <v>2.4389579245694355</v>
      </c>
      <c r="AI106" s="86">
        <f>(AI105)/((K104/1000000)*8.34)</f>
        <v>1.2846865364850977</v>
      </c>
      <c r="AJ106" s="86">
        <f>(AJ105)/((K104/1000000)*8.34)</f>
        <v>0.11760072461511309</v>
      </c>
      <c r="AK106" s="168">
        <f>(AK105)/((K104/1000000)*8.34)</f>
        <v>1.0381305345334122</v>
      </c>
      <c r="AL106" s="169"/>
      <c r="AM106" s="10"/>
      <c r="AN106" s="1"/>
      <c r="AO106" s="1"/>
      <c r="AP106" s="1"/>
      <c r="AQ106" s="7"/>
      <c r="AR106" s="89" t="s">
        <v>55</v>
      </c>
      <c r="AS106" s="79">
        <v>2.4900000000000002</v>
      </c>
      <c r="AT106" s="90" t="s">
        <v>54</v>
      </c>
      <c r="AU106" s="35">
        <v>0.03</v>
      </c>
      <c r="AV106" s="1"/>
      <c r="AW106" s="110" t="s">
        <v>3</v>
      </c>
      <c r="AX106" s="115">
        <f>AX104-AX105</f>
        <v>1058000</v>
      </c>
      <c r="AY106" s="115">
        <f>AY104-AY105</f>
        <v>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82">
        <v>27</v>
      </c>
      <c r="B108" s="67" t="s">
        <v>45</v>
      </c>
      <c r="C108" s="72">
        <v>410135000</v>
      </c>
      <c r="D108" s="37">
        <v>3573280</v>
      </c>
      <c r="E108" s="37">
        <v>9252390</v>
      </c>
      <c r="F108" s="39">
        <v>14656900</v>
      </c>
      <c r="G108" s="72">
        <v>549880000</v>
      </c>
      <c r="H108" s="37">
        <v>4918240</v>
      </c>
      <c r="I108" s="37">
        <v>13405600</v>
      </c>
      <c r="J108" s="39">
        <v>20957600</v>
      </c>
      <c r="K108" s="185">
        <f>C110+G110</f>
        <v>734000</v>
      </c>
      <c r="L108" s="186"/>
      <c r="M108" s="191">
        <f>D110+E110+F110+H110+I110+J110</f>
        <v>83010</v>
      </c>
      <c r="N108" s="186"/>
      <c r="O108" s="203">
        <f>M108+K108</f>
        <v>817010</v>
      </c>
      <c r="P108" s="204"/>
      <c r="Q108" s="42" t="s">
        <v>6</v>
      </c>
      <c r="R108" s="39">
        <v>271937500</v>
      </c>
      <c r="S108" s="57"/>
      <c r="T108" s="195">
        <v>0.19</v>
      </c>
      <c r="U108" s="198">
        <v>0.88</v>
      </c>
      <c r="V108" s="57"/>
      <c r="W108" s="85" t="s">
        <v>6</v>
      </c>
      <c r="X108" s="44">
        <v>5428.3</v>
      </c>
      <c r="Y108" s="44">
        <v>7362.3</v>
      </c>
      <c r="Z108" s="44">
        <v>69.400000000000006</v>
      </c>
      <c r="AA108" s="44">
        <v>93.6</v>
      </c>
      <c r="AB108" s="44">
        <v>5688.2</v>
      </c>
      <c r="AC108" s="44">
        <v>7704.5</v>
      </c>
      <c r="AD108" s="44">
        <v>124.2</v>
      </c>
      <c r="AE108" s="82">
        <v>18.100000000000001</v>
      </c>
      <c r="AF108" s="7"/>
      <c r="AG108" s="85" t="s">
        <v>29</v>
      </c>
      <c r="AH108" s="15">
        <v>1.25</v>
      </c>
      <c r="AI108" s="15">
        <v>3.25</v>
      </c>
      <c r="AJ108" s="15">
        <v>3.75</v>
      </c>
      <c r="AK108" s="15">
        <v>6</v>
      </c>
      <c r="AL108" s="16">
        <v>0</v>
      </c>
      <c r="AM108" s="62"/>
      <c r="AN108" s="64" t="s">
        <v>40</v>
      </c>
      <c r="AO108" s="20">
        <v>8.4</v>
      </c>
      <c r="AP108" s="21">
        <v>7.37</v>
      </c>
      <c r="AQ108" s="7"/>
      <c r="AR108" s="31" t="s">
        <v>37</v>
      </c>
      <c r="AS108" s="52">
        <v>0.08</v>
      </c>
      <c r="AT108" s="32" t="s">
        <v>38</v>
      </c>
      <c r="AU108" s="53" t="s">
        <v>75</v>
      </c>
      <c r="AV108" s="1"/>
      <c r="AW108" s="117" t="s">
        <v>45</v>
      </c>
      <c r="AX108" s="112">
        <v>740538000</v>
      </c>
      <c r="AY108" s="112">
        <v>611802500</v>
      </c>
      <c r="AZ108" s="113">
        <v>184777000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01"/>
      <c r="B109" s="68" t="s">
        <v>44</v>
      </c>
      <c r="C109" s="73">
        <f t="shared" ref="C109:J109" si="127">C104</f>
        <v>409401000</v>
      </c>
      <c r="D109" s="74">
        <f t="shared" si="127"/>
        <v>3573280</v>
      </c>
      <c r="E109" s="74">
        <f t="shared" si="127"/>
        <v>9219380</v>
      </c>
      <c r="F109" s="75">
        <f t="shared" si="127"/>
        <v>14606900</v>
      </c>
      <c r="G109" s="73">
        <f t="shared" si="127"/>
        <v>549880000</v>
      </c>
      <c r="H109" s="74">
        <f t="shared" si="127"/>
        <v>4918240</v>
      </c>
      <c r="I109" s="74">
        <f t="shared" si="127"/>
        <v>13405600</v>
      </c>
      <c r="J109" s="75">
        <f t="shared" si="127"/>
        <v>20957600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271117100</v>
      </c>
      <c r="S109" s="57"/>
      <c r="T109" s="196"/>
      <c r="U109" s="199"/>
      <c r="V109" s="57"/>
      <c r="W109" s="87" t="s">
        <v>7</v>
      </c>
      <c r="X109" s="5">
        <f t="shared" ref="X109:AE109" si="128">X104</f>
        <v>5418.5</v>
      </c>
      <c r="Y109" s="5">
        <f t="shared" si="128"/>
        <v>7362.3</v>
      </c>
      <c r="Z109" s="5">
        <f t="shared" si="128"/>
        <v>69.400000000000006</v>
      </c>
      <c r="AA109" s="5">
        <f t="shared" si="128"/>
        <v>93.6</v>
      </c>
      <c r="AB109" s="5">
        <f t="shared" si="128"/>
        <v>5677.8</v>
      </c>
      <c r="AC109" s="5">
        <f t="shared" si="128"/>
        <v>7704.5</v>
      </c>
      <c r="AD109" s="5">
        <f t="shared" si="128"/>
        <v>124</v>
      </c>
      <c r="AE109" s="81">
        <f t="shared" si="128"/>
        <v>18</v>
      </c>
      <c r="AF109" s="7"/>
      <c r="AG109" s="87" t="s">
        <v>26</v>
      </c>
      <c r="AH109" s="6">
        <f>(AH108*10.74)</f>
        <v>13.425000000000001</v>
      </c>
      <c r="AI109" s="6">
        <f>(AI108*2.2)</f>
        <v>7.15</v>
      </c>
      <c r="AJ109" s="6">
        <f>(AJ108*0.25)</f>
        <v>0.9375</v>
      </c>
      <c r="AK109" s="166">
        <f>AK108+AL108</f>
        <v>6</v>
      </c>
      <c r="AL109" s="167"/>
      <c r="AM109" s="10"/>
      <c r="AN109" s="22" t="s">
        <v>41</v>
      </c>
      <c r="AO109" s="23">
        <v>8.5</v>
      </c>
      <c r="AP109" s="24">
        <v>7.75</v>
      </c>
      <c r="AQ109" s="7"/>
      <c r="AR109" s="33" t="s">
        <v>36</v>
      </c>
      <c r="AS109" s="12">
        <v>1.2549999999999999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739686000</v>
      </c>
      <c r="AY109" s="111">
        <f t="shared" si="129"/>
        <v>611802500</v>
      </c>
      <c r="AZ109" s="114">
        <f t="shared" si="129"/>
        <v>184741000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02"/>
      <c r="B110" s="66" t="s">
        <v>3</v>
      </c>
      <c r="C110" s="76">
        <f t="shared" ref="C110:J110" si="130">C108-C109</f>
        <v>734000</v>
      </c>
      <c r="D110" s="76">
        <f t="shared" si="130"/>
        <v>0</v>
      </c>
      <c r="E110" s="76">
        <f t="shared" si="130"/>
        <v>33010</v>
      </c>
      <c r="F110" s="77">
        <f t="shared" si="130"/>
        <v>50000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820400</v>
      </c>
      <c r="S110" s="58"/>
      <c r="T110" s="197"/>
      <c r="U110" s="200"/>
      <c r="V110" s="58"/>
      <c r="W110" s="45" t="s">
        <v>3</v>
      </c>
      <c r="X110" s="46">
        <f>X108-X109</f>
        <v>9.8000000000001819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0</v>
      </c>
      <c r="AB110" s="46">
        <f t="shared" si="131"/>
        <v>10.399999999999636</v>
      </c>
      <c r="AC110" s="46">
        <f t="shared" si="131"/>
        <v>0</v>
      </c>
      <c r="AD110" s="46">
        <f t="shared" si="131"/>
        <v>0.20000000000000284</v>
      </c>
      <c r="AE110" s="83">
        <f t="shared" si="131"/>
        <v>0.10000000000000142</v>
      </c>
      <c r="AF110" s="7"/>
      <c r="AG110" s="88" t="s">
        <v>28</v>
      </c>
      <c r="AH110" s="86">
        <f>(AH109)/((K108/1000000)*8.34)</f>
        <v>2.1930684335365496</v>
      </c>
      <c r="AI110" s="86">
        <f>(AI109)/((K108/1000000)*8.34)</f>
        <v>1.1680029273583858</v>
      </c>
      <c r="AJ110" s="86">
        <f>(AJ109)/((K108/1000000)*8.34)</f>
        <v>0.15314723697880933</v>
      </c>
      <c r="AK110" s="168">
        <f>(AK109)/((K108/1000000)*8.34)</f>
        <v>0.98014231666437968</v>
      </c>
      <c r="AL110" s="169"/>
      <c r="AM110" s="10"/>
      <c r="AN110" s="1"/>
      <c r="AO110" s="1"/>
      <c r="AP110" s="1"/>
      <c r="AQ110" s="7"/>
      <c r="AR110" s="89" t="s">
        <v>55</v>
      </c>
      <c r="AS110" s="79">
        <v>2.41</v>
      </c>
      <c r="AT110" s="90" t="s">
        <v>54</v>
      </c>
      <c r="AU110" s="35">
        <v>3.1E-2</v>
      </c>
      <c r="AV110" s="1"/>
      <c r="AW110" s="110" t="s">
        <v>3</v>
      </c>
      <c r="AX110" s="115">
        <f>AX108-AX109</f>
        <v>852000</v>
      </c>
      <c r="AY110" s="115">
        <f>AY108-AY109</f>
        <v>0</v>
      </c>
      <c r="AZ110" s="116">
        <f>AZ108-AZ109</f>
        <v>36000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82">
        <v>28</v>
      </c>
      <c r="B112" s="67" t="s">
        <v>45</v>
      </c>
      <c r="C112" s="72">
        <v>410899000</v>
      </c>
      <c r="D112" s="37">
        <v>3582280</v>
      </c>
      <c r="E112" s="37">
        <v>9252390</v>
      </c>
      <c r="F112" s="39">
        <v>14666900</v>
      </c>
      <c r="G112" s="72">
        <v>549880000</v>
      </c>
      <c r="H112" s="37">
        <v>4918240</v>
      </c>
      <c r="I112" s="37">
        <v>13405600</v>
      </c>
      <c r="J112" s="39">
        <v>20957600</v>
      </c>
      <c r="K112" s="185">
        <f>C114+G114</f>
        <v>764000</v>
      </c>
      <c r="L112" s="186"/>
      <c r="M112" s="191">
        <f>D114+E114+F114+H114+I114+J114</f>
        <v>19000</v>
      </c>
      <c r="N112" s="186"/>
      <c r="O112" s="203">
        <f>M112+K112</f>
        <v>783000</v>
      </c>
      <c r="P112" s="204"/>
      <c r="Q112" s="42" t="s">
        <v>6</v>
      </c>
      <c r="R112" s="39">
        <v>272765000</v>
      </c>
      <c r="S112" s="57"/>
      <c r="T112" s="195">
        <v>0.32</v>
      </c>
      <c r="U112" s="198">
        <v>0.91</v>
      </c>
      <c r="V112" s="57"/>
      <c r="W112" s="85" t="s">
        <v>6</v>
      </c>
      <c r="X112" s="44">
        <v>5438.4</v>
      </c>
      <c r="Y112" s="44">
        <v>7362.3</v>
      </c>
      <c r="Z112" s="44">
        <v>69.400000000000006</v>
      </c>
      <c r="AA112" s="44">
        <v>93.7</v>
      </c>
      <c r="AB112" s="44">
        <v>5698.6</v>
      </c>
      <c r="AC112" s="44">
        <v>7704.5</v>
      </c>
      <c r="AD112" s="44">
        <v>124.2</v>
      </c>
      <c r="AE112" s="82">
        <v>18.100000000000001</v>
      </c>
      <c r="AF112" s="7"/>
      <c r="AG112" s="85" t="s">
        <v>29</v>
      </c>
      <c r="AH112" s="15">
        <v>1.3125</v>
      </c>
      <c r="AI112" s="15">
        <v>3.25</v>
      </c>
      <c r="AJ112" s="15">
        <v>2.9375</v>
      </c>
      <c r="AK112" s="15">
        <v>6</v>
      </c>
      <c r="AL112" s="16">
        <v>0</v>
      </c>
      <c r="AM112" s="62"/>
      <c r="AN112" s="64" t="s">
        <v>40</v>
      </c>
      <c r="AO112" s="20">
        <v>8.6</v>
      </c>
      <c r="AP112" s="21">
        <v>7.34</v>
      </c>
      <c r="AQ112" s="7"/>
      <c r="AR112" s="31" t="s">
        <v>37</v>
      </c>
      <c r="AS112" s="52">
        <v>8.3000000000000004E-2</v>
      </c>
      <c r="AT112" s="32" t="s">
        <v>38</v>
      </c>
      <c r="AU112" s="53" t="s">
        <v>75</v>
      </c>
      <c r="AV112" s="1"/>
      <c r="AW112" s="117" t="s">
        <v>45</v>
      </c>
      <c r="AX112" s="112">
        <v>741386000</v>
      </c>
      <c r="AY112" s="112">
        <v>611802500</v>
      </c>
      <c r="AZ112" s="113">
        <v>184777000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01"/>
      <c r="B113" s="68" t="s">
        <v>44</v>
      </c>
      <c r="C113" s="73">
        <f t="shared" ref="C113:J113" si="132">C108</f>
        <v>410135000</v>
      </c>
      <c r="D113" s="74">
        <f t="shared" si="132"/>
        <v>3573280</v>
      </c>
      <c r="E113" s="74">
        <f t="shared" si="132"/>
        <v>9252390</v>
      </c>
      <c r="F113" s="75">
        <f t="shared" si="132"/>
        <v>14656900</v>
      </c>
      <c r="G113" s="73">
        <f t="shared" si="132"/>
        <v>549880000</v>
      </c>
      <c r="H113" s="74">
        <f t="shared" si="132"/>
        <v>4918240</v>
      </c>
      <c r="I113" s="74">
        <f t="shared" si="132"/>
        <v>13405600</v>
      </c>
      <c r="J113" s="75">
        <f t="shared" si="132"/>
        <v>20957600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271937500</v>
      </c>
      <c r="S113" s="57"/>
      <c r="T113" s="196"/>
      <c r="U113" s="199"/>
      <c r="V113" s="57"/>
      <c r="W113" s="87" t="s">
        <v>7</v>
      </c>
      <c r="X113" s="5">
        <f t="shared" ref="X113:AE113" si="133">X108</f>
        <v>5428.3</v>
      </c>
      <c r="Y113" s="5">
        <f t="shared" si="133"/>
        <v>7362.3</v>
      </c>
      <c r="Z113" s="5">
        <f t="shared" si="133"/>
        <v>69.400000000000006</v>
      </c>
      <c r="AA113" s="5">
        <f t="shared" si="133"/>
        <v>93.6</v>
      </c>
      <c r="AB113" s="5">
        <f t="shared" si="133"/>
        <v>5688.2</v>
      </c>
      <c r="AC113" s="5">
        <f t="shared" si="133"/>
        <v>7704.5</v>
      </c>
      <c r="AD113" s="5">
        <f t="shared" si="133"/>
        <v>124.2</v>
      </c>
      <c r="AE113" s="81">
        <f t="shared" si="133"/>
        <v>18.100000000000001</v>
      </c>
      <c r="AF113" s="7"/>
      <c r="AG113" s="87" t="s">
        <v>26</v>
      </c>
      <c r="AH113" s="6">
        <f>(AH112*10.74)</f>
        <v>14.09625</v>
      </c>
      <c r="AI113" s="6">
        <f>(AI112*2.2)</f>
        <v>7.15</v>
      </c>
      <c r="AJ113" s="6">
        <f>(AJ112*0.25)</f>
        <v>0.734375</v>
      </c>
      <c r="AK113" s="166">
        <f>AK112+AL112</f>
        <v>6</v>
      </c>
      <c r="AL113" s="167"/>
      <c r="AM113" s="10"/>
      <c r="AN113" s="22" t="s">
        <v>41</v>
      </c>
      <c r="AO113" s="23">
        <v>9.1</v>
      </c>
      <c r="AP113" s="24">
        <v>7.72</v>
      </c>
      <c r="AQ113" s="7"/>
      <c r="AR113" s="33" t="s">
        <v>36</v>
      </c>
      <c r="AS113" s="12">
        <v>0.78600000000000003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740538000</v>
      </c>
      <c r="AY113" s="111">
        <f t="shared" si="134"/>
        <v>611802500</v>
      </c>
      <c r="AZ113" s="114">
        <f t="shared" si="134"/>
        <v>184777000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02"/>
      <c r="B114" s="66" t="s">
        <v>3</v>
      </c>
      <c r="C114" s="76">
        <f t="shared" ref="C114:J114" si="135">C112-C113</f>
        <v>764000</v>
      </c>
      <c r="D114" s="76">
        <f t="shared" si="135"/>
        <v>9000</v>
      </c>
      <c r="E114" s="76">
        <f t="shared" si="135"/>
        <v>0</v>
      </c>
      <c r="F114" s="77">
        <f t="shared" si="135"/>
        <v>10000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827500</v>
      </c>
      <c r="S114" s="58"/>
      <c r="T114" s="197"/>
      <c r="U114" s="200"/>
      <c r="V114" s="58"/>
      <c r="W114" s="45" t="s">
        <v>3</v>
      </c>
      <c r="X114" s="46">
        <f>X112-X113</f>
        <v>10.099999999999454</v>
      </c>
      <c r="Y114" s="46">
        <f t="shared" ref="Y114:AE114" si="136">Y112-Y113</f>
        <v>0</v>
      </c>
      <c r="Z114" s="46">
        <f t="shared" si="136"/>
        <v>0</v>
      </c>
      <c r="AA114" s="46">
        <f t="shared" si="136"/>
        <v>0.10000000000000853</v>
      </c>
      <c r="AB114" s="46">
        <f t="shared" si="136"/>
        <v>10.400000000000546</v>
      </c>
      <c r="AC114" s="46">
        <f t="shared" si="136"/>
        <v>0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2.2123008399563071</v>
      </c>
      <c r="AI114" s="86">
        <f>(AI113)/((K112/1000000)*8.34)</f>
        <v>1.1221389380642084</v>
      </c>
      <c r="AJ114" s="86">
        <f>(AJ113)/((K112/1000000)*8.34)</f>
        <v>0.1152546549148116</v>
      </c>
      <c r="AK114" s="168">
        <f>(AK113)/((K112/1000000)*8.34)</f>
        <v>0.94165505292101392</v>
      </c>
      <c r="AL114" s="169"/>
      <c r="AM114" s="10"/>
      <c r="AN114" s="1"/>
      <c r="AO114" s="1"/>
      <c r="AP114" s="1"/>
      <c r="AQ114" s="7"/>
      <c r="AR114" s="89" t="s">
        <v>55</v>
      </c>
      <c r="AS114" s="79">
        <v>2.46</v>
      </c>
      <c r="AT114" s="90" t="s">
        <v>54</v>
      </c>
      <c r="AU114" s="35">
        <v>3.5999999999999997E-2</v>
      </c>
      <c r="AV114" s="1"/>
      <c r="AW114" s="110" t="s">
        <v>3</v>
      </c>
      <c r="AX114" s="115">
        <f>AX112-AX113</f>
        <v>848000</v>
      </c>
      <c r="AY114" s="115">
        <f>AY112-AY113</f>
        <v>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82">
        <v>29</v>
      </c>
      <c r="B116" s="67" t="s">
        <v>45</v>
      </c>
      <c r="C116" s="72">
        <v>411796000</v>
      </c>
      <c r="D116" s="37">
        <v>3591280</v>
      </c>
      <c r="E116" s="37">
        <v>9284400</v>
      </c>
      <c r="F116" s="39">
        <v>14696900</v>
      </c>
      <c r="G116" s="72">
        <v>549880000</v>
      </c>
      <c r="H116" s="37">
        <v>4918240</v>
      </c>
      <c r="I116" s="37">
        <v>13405600</v>
      </c>
      <c r="J116" s="39">
        <v>20957600</v>
      </c>
      <c r="K116" s="185">
        <f>C118+G118</f>
        <v>897000</v>
      </c>
      <c r="L116" s="186"/>
      <c r="M116" s="191">
        <f>D118+E118+F118+H118+I118+J118</f>
        <v>71010</v>
      </c>
      <c r="N116" s="186"/>
      <c r="O116" s="203">
        <f>M116+K116</f>
        <v>968010</v>
      </c>
      <c r="P116" s="204"/>
      <c r="Q116" s="42" t="s">
        <v>6</v>
      </c>
      <c r="R116" s="39">
        <v>273605800</v>
      </c>
      <c r="S116" s="57"/>
      <c r="T116" s="195">
        <v>0</v>
      </c>
      <c r="U116" s="198">
        <v>0.91</v>
      </c>
      <c r="V116" s="57"/>
      <c r="W116" s="85" t="s">
        <v>6</v>
      </c>
      <c r="X116" s="44">
        <v>5450.4</v>
      </c>
      <c r="Y116" s="44">
        <v>7362.3</v>
      </c>
      <c r="Z116" s="44">
        <v>69.400000000000006</v>
      </c>
      <c r="AA116" s="44">
        <v>93.8</v>
      </c>
      <c r="AB116" s="44">
        <v>5711</v>
      </c>
      <c r="AC116" s="44">
        <v>7704.5</v>
      </c>
      <c r="AD116" s="44">
        <v>124.3</v>
      </c>
      <c r="AE116" s="82">
        <v>18.2</v>
      </c>
      <c r="AF116" s="7"/>
      <c r="AG116" s="85" t="s">
        <v>29</v>
      </c>
      <c r="AH116" s="15">
        <v>1.75</v>
      </c>
      <c r="AI116" s="15">
        <v>4.25</v>
      </c>
      <c r="AJ116" s="15">
        <v>3.375</v>
      </c>
      <c r="AK116" s="15">
        <v>7</v>
      </c>
      <c r="AL116" s="16">
        <v>0</v>
      </c>
      <c r="AM116" s="62"/>
      <c r="AN116" s="64" t="s">
        <v>40</v>
      </c>
      <c r="AO116" s="20">
        <v>6.1</v>
      </c>
      <c r="AP116" s="21">
        <v>7.28</v>
      </c>
      <c r="AQ116" s="7"/>
      <c r="AR116" s="31" t="s">
        <v>37</v>
      </c>
      <c r="AS116" s="52">
        <v>3.7999999999999999E-2</v>
      </c>
      <c r="AT116" s="32" t="s">
        <v>38</v>
      </c>
      <c r="AU116" s="53" t="s">
        <v>75</v>
      </c>
      <c r="AV116" s="1"/>
      <c r="AW116" s="117" t="s">
        <v>45</v>
      </c>
      <c r="AX116" s="112">
        <v>742396000</v>
      </c>
      <c r="AY116" s="112">
        <v>611802500</v>
      </c>
      <c r="AZ116" s="113">
        <v>184813000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01"/>
      <c r="B117" s="68" t="s">
        <v>44</v>
      </c>
      <c r="C117" s="73">
        <f t="shared" ref="C117:J117" si="137">C112</f>
        <v>410899000</v>
      </c>
      <c r="D117" s="74">
        <f t="shared" si="137"/>
        <v>3582280</v>
      </c>
      <c r="E117" s="74">
        <f t="shared" si="137"/>
        <v>9252390</v>
      </c>
      <c r="F117" s="75">
        <f t="shared" si="137"/>
        <v>14666900</v>
      </c>
      <c r="G117" s="73">
        <f t="shared" si="137"/>
        <v>549880000</v>
      </c>
      <c r="H117" s="74">
        <f t="shared" si="137"/>
        <v>4918240</v>
      </c>
      <c r="I117" s="74">
        <f t="shared" si="137"/>
        <v>13405600</v>
      </c>
      <c r="J117" s="75">
        <f t="shared" si="137"/>
        <v>20957600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272765000</v>
      </c>
      <c r="S117" s="57"/>
      <c r="T117" s="196"/>
      <c r="U117" s="199"/>
      <c r="V117" s="57"/>
      <c r="W117" s="87" t="s">
        <v>7</v>
      </c>
      <c r="X117" s="5">
        <f t="shared" ref="X117:AE117" si="138">X112</f>
        <v>5438.4</v>
      </c>
      <c r="Y117" s="5">
        <f t="shared" si="138"/>
        <v>7362.3</v>
      </c>
      <c r="Z117" s="5">
        <f t="shared" si="138"/>
        <v>69.400000000000006</v>
      </c>
      <c r="AA117" s="5">
        <f t="shared" si="138"/>
        <v>93.7</v>
      </c>
      <c r="AB117" s="5">
        <f t="shared" si="138"/>
        <v>5698.6</v>
      </c>
      <c r="AC117" s="5">
        <f t="shared" si="138"/>
        <v>7704.5</v>
      </c>
      <c r="AD117" s="5">
        <f t="shared" si="138"/>
        <v>124.2</v>
      </c>
      <c r="AE117" s="81">
        <f t="shared" si="138"/>
        <v>18.100000000000001</v>
      </c>
      <c r="AF117" s="7"/>
      <c r="AG117" s="87" t="s">
        <v>26</v>
      </c>
      <c r="AH117" s="6">
        <f>(AH116*10.74)</f>
        <v>18.795000000000002</v>
      </c>
      <c r="AI117" s="6">
        <f>(AI116*2.2)</f>
        <v>9.3500000000000014</v>
      </c>
      <c r="AJ117" s="6">
        <f>(AJ116*0.25)</f>
        <v>0.84375</v>
      </c>
      <c r="AK117" s="166">
        <f>AK116+AL116</f>
        <v>7</v>
      </c>
      <c r="AL117" s="167"/>
      <c r="AM117" s="10"/>
      <c r="AN117" s="22" t="s">
        <v>41</v>
      </c>
      <c r="AO117" s="23">
        <v>9</v>
      </c>
      <c r="AP117" s="24">
        <v>7.58</v>
      </c>
      <c r="AQ117" s="7"/>
      <c r="AR117" s="33" t="s">
        <v>36</v>
      </c>
      <c r="AS117" s="12">
        <v>1.1850000000000001</v>
      </c>
      <c r="AT117" s="2" t="s">
        <v>39</v>
      </c>
      <c r="AU117" s="36" t="s">
        <v>75</v>
      </c>
      <c r="AV117" s="1"/>
      <c r="AW117" s="118" t="s">
        <v>71</v>
      </c>
      <c r="AX117" s="111">
        <f t="shared" ref="AX117:AZ117" si="139">AX112</f>
        <v>741386000</v>
      </c>
      <c r="AY117" s="111">
        <f t="shared" si="139"/>
        <v>611802500</v>
      </c>
      <c r="AZ117" s="114">
        <f t="shared" si="139"/>
        <v>184777000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02"/>
      <c r="B118" s="66" t="s">
        <v>3</v>
      </c>
      <c r="C118" s="76">
        <f t="shared" ref="C118:J118" si="140">C116-C117</f>
        <v>897000</v>
      </c>
      <c r="D118" s="76">
        <f t="shared" si="140"/>
        <v>9000</v>
      </c>
      <c r="E118" s="76">
        <f t="shared" si="140"/>
        <v>32010</v>
      </c>
      <c r="F118" s="77">
        <f t="shared" si="140"/>
        <v>30000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840800</v>
      </c>
      <c r="S118" s="58"/>
      <c r="T118" s="197"/>
      <c r="U118" s="200"/>
      <c r="V118" s="58"/>
      <c r="W118" s="45" t="s">
        <v>3</v>
      </c>
      <c r="X118" s="46">
        <f>X116-X117</f>
        <v>12</v>
      </c>
      <c r="Y118" s="46">
        <f t="shared" ref="Y118:AE118" si="141">Y116-Y117</f>
        <v>0</v>
      </c>
      <c r="Z118" s="46">
        <f t="shared" si="141"/>
        <v>0</v>
      </c>
      <c r="AA118" s="46">
        <f t="shared" si="141"/>
        <v>9.9999999999994316E-2</v>
      </c>
      <c r="AB118" s="46">
        <f t="shared" si="141"/>
        <v>12.399999999999636</v>
      </c>
      <c r="AC118" s="46">
        <f t="shared" si="141"/>
        <v>0</v>
      </c>
      <c r="AD118" s="46">
        <f t="shared" si="141"/>
        <v>9.9999999999994316E-2</v>
      </c>
      <c r="AE118" s="83">
        <f t="shared" si="141"/>
        <v>9.9999999999997868E-2</v>
      </c>
      <c r="AF118" s="7"/>
      <c r="AG118" s="88" t="s">
        <v>28</v>
      </c>
      <c r="AH118" s="86">
        <f>(AH117)/((K116/1000000)*8.34)</f>
        <v>2.5123713738039672</v>
      </c>
      <c r="AI118" s="86">
        <f>(AI117)/((K116/1000000)*8.34)</f>
        <v>1.2498362514002179</v>
      </c>
      <c r="AJ118" s="86">
        <f>(AJ117)/((K116/1000000)*8.34)</f>
        <v>0.11278602536031376</v>
      </c>
      <c r="AK118" s="168">
        <f>(AK117)/((K116/1000000)*8.34)</f>
        <v>0.93570628447075122</v>
      </c>
      <c r="AL118" s="169"/>
      <c r="AM118" s="10"/>
      <c r="AN118" s="1"/>
      <c r="AO118" s="1"/>
      <c r="AP118" s="1"/>
      <c r="AQ118" s="7"/>
      <c r="AR118" s="89" t="s">
        <v>55</v>
      </c>
      <c r="AS118" s="79">
        <v>2.95</v>
      </c>
      <c r="AT118" s="90" t="s">
        <v>54</v>
      </c>
      <c r="AU118" s="35">
        <v>3.1E-2</v>
      </c>
      <c r="AV118" s="1"/>
      <c r="AW118" s="110" t="s">
        <v>3</v>
      </c>
      <c r="AX118" s="115">
        <f>AX116-AX117</f>
        <v>1010000</v>
      </c>
      <c r="AY118" s="115">
        <f>AY116-AY117</f>
        <v>0</v>
      </c>
      <c r="AZ118" s="116">
        <f>AZ116-AZ117</f>
        <v>36000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82">
        <v>30</v>
      </c>
      <c r="B120" s="67" t="s">
        <v>45</v>
      </c>
      <c r="C120" s="72">
        <v>412484000</v>
      </c>
      <c r="D120" s="37">
        <v>3591280</v>
      </c>
      <c r="E120" s="37">
        <v>9317420</v>
      </c>
      <c r="F120" s="39">
        <v>14726000</v>
      </c>
      <c r="G120" s="72">
        <v>549880000</v>
      </c>
      <c r="H120" s="37">
        <v>4918240</v>
      </c>
      <c r="I120" s="37">
        <v>13405600</v>
      </c>
      <c r="J120" s="39">
        <v>20957600</v>
      </c>
      <c r="K120" s="185">
        <f>C122+G122</f>
        <v>688000</v>
      </c>
      <c r="L120" s="186"/>
      <c r="M120" s="191">
        <f>D122+E122+F122+H122+I122+J122</f>
        <v>62120</v>
      </c>
      <c r="N120" s="186"/>
      <c r="O120" s="203">
        <f>M120+K120</f>
        <v>750120</v>
      </c>
      <c r="P120" s="204"/>
      <c r="Q120" s="42" t="s">
        <v>6</v>
      </c>
      <c r="R120" s="39">
        <v>274404200</v>
      </c>
      <c r="S120" s="57"/>
      <c r="T120" s="195">
        <v>0.12</v>
      </c>
      <c r="U120" s="198">
        <v>0.87</v>
      </c>
      <c r="V120" s="57"/>
      <c r="W120" s="85" t="s">
        <v>6</v>
      </c>
      <c r="X120" s="44">
        <v>5459.5</v>
      </c>
      <c r="Y120" s="44">
        <v>7362.3</v>
      </c>
      <c r="Z120" s="44">
        <v>69.400000000000006</v>
      </c>
      <c r="AA120" s="44">
        <v>93.8</v>
      </c>
      <c r="AB120" s="44">
        <v>5720.5</v>
      </c>
      <c r="AC120" s="44">
        <v>7704.5</v>
      </c>
      <c r="AD120" s="44">
        <v>124.5</v>
      </c>
      <c r="AE120" s="82">
        <v>18.2</v>
      </c>
      <c r="AF120" s="7"/>
      <c r="AG120" s="85" t="s">
        <v>29</v>
      </c>
      <c r="AH120" s="15">
        <v>1.375</v>
      </c>
      <c r="AI120" s="15">
        <v>3.0625</v>
      </c>
      <c r="AJ120" s="15">
        <v>2.75</v>
      </c>
      <c r="AK120" s="15">
        <v>5</v>
      </c>
      <c r="AL120" s="16">
        <v>0</v>
      </c>
      <c r="AM120" s="62"/>
      <c r="AN120" s="64" t="s">
        <v>40</v>
      </c>
      <c r="AO120" s="20">
        <v>9.1</v>
      </c>
      <c r="AP120" s="21">
        <v>7.32</v>
      </c>
      <c r="AQ120" s="7"/>
      <c r="AR120" s="31" t="s">
        <v>37</v>
      </c>
      <c r="AS120" s="52">
        <v>3.9E-2</v>
      </c>
      <c r="AT120" s="32" t="s">
        <v>38</v>
      </c>
      <c r="AU120" s="53" t="s">
        <v>75</v>
      </c>
      <c r="AV120" s="1"/>
      <c r="AW120" s="117" t="s">
        <v>45</v>
      </c>
      <c r="AX120" s="112">
        <v>743171000</v>
      </c>
      <c r="AY120" s="112">
        <v>611802500</v>
      </c>
      <c r="AZ120" s="113">
        <v>184849000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01"/>
      <c r="B121" s="68" t="s">
        <v>44</v>
      </c>
      <c r="C121" s="73">
        <f t="shared" ref="C121:J121" si="142">C116</f>
        <v>411796000</v>
      </c>
      <c r="D121" s="74">
        <f t="shared" si="142"/>
        <v>3591280</v>
      </c>
      <c r="E121" s="74">
        <f t="shared" si="142"/>
        <v>9284400</v>
      </c>
      <c r="F121" s="75">
        <f t="shared" si="142"/>
        <v>14696900</v>
      </c>
      <c r="G121" s="73">
        <f t="shared" si="142"/>
        <v>549880000</v>
      </c>
      <c r="H121" s="74">
        <f t="shared" si="142"/>
        <v>4918240</v>
      </c>
      <c r="I121" s="74">
        <f t="shared" si="142"/>
        <v>13405600</v>
      </c>
      <c r="J121" s="75">
        <f t="shared" si="142"/>
        <v>20957600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273605800</v>
      </c>
      <c r="S121" s="57"/>
      <c r="T121" s="196"/>
      <c r="U121" s="199"/>
      <c r="V121" s="57"/>
      <c r="W121" s="87" t="s">
        <v>7</v>
      </c>
      <c r="X121" s="5">
        <f t="shared" ref="X121:AE121" si="143">X116</f>
        <v>5450.4</v>
      </c>
      <c r="Y121" s="5">
        <f t="shared" si="143"/>
        <v>7362.3</v>
      </c>
      <c r="Z121" s="5">
        <f t="shared" si="143"/>
        <v>69.400000000000006</v>
      </c>
      <c r="AA121" s="5">
        <f t="shared" si="143"/>
        <v>93.8</v>
      </c>
      <c r="AB121" s="5">
        <f t="shared" si="143"/>
        <v>5711</v>
      </c>
      <c r="AC121" s="5">
        <f t="shared" si="143"/>
        <v>7704.5</v>
      </c>
      <c r="AD121" s="5">
        <f t="shared" si="143"/>
        <v>124.3</v>
      </c>
      <c r="AE121" s="81">
        <f t="shared" si="143"/>
        <v>18.2</v>
      </c>
      <c r="AF121" s="7"/>
      <c r="AG121" s="87" t="s">
        <v>26</v>
      </c>
      <c r="AH121" s="6">
        <f>(AH120*10.74)</f>
        <v>14.7675</v>
      </c>
      <c r="AI121" s="6">
        <f>(AI120*2.2)</f>
        <v>6.7375000000000007</v>
      </c>
      <c r="AJ121" s="6">
        <f>(AJ120*0.25)</f>
        <v>0.6875</v>
      </c>
      <c r="AK121" s="166">
        <f>AK120+AL120</f>
        <v>5</v>
      </c>
      <c r="AL121" s="167"/>
      <c r="AM121" s="10"/>
      <c r="AN121" s="22" t="s">
        <v>41</v>
      </c>
      <c r="AO121" s="23">
        <v>8.9</v>
      </c>
      <c r="AP121" s="24">
        <v>7.72</v>
      </c>
      <c r="AQ121" s="7"/>
      <c r="AR121" s="33" t="s">
        <v>36</v>
      </c>
      <c r="AS121" s="12">
        <v>1.2490000000000001</v>
      </c>
      <c r="AT121" s="2" t="s">
        <v>39</v>
      </c>
      <c r="AU121" s="36" t="s">
        <v>75</v>
      </c>
      <c r="AV121" s="1"/>
      <c r="AW121" s="118" t="s">
        <v>71</v>
      </c>
      <c r="AX121" s="111">
        <f t="shared" ref="AX121:AZ121" si="144">AX116</f>
        <v>742396000</v>
      </c>
      <c r="AY121" s="111">
        <f t="shared" si="144"/>
        <v>611802500</v>
      </c>
      <c r="AZ121" s="114">
        <f t="shared" si="144"/>
        <v>184813000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02"/>
      <c r="B122" s="66" t="s">
        <v>3</v>
      </c>
      <c r="C122" s="76">
        <f t="shared" ref="C122:J122" si="145">C120-C121</f>
        <v>688000</v>
      </c>
      <c r="D122" s="76">
        <f t="shared" si="145"/>
        <v>0</v>
      </c>
      <c r="E122" s="76">
        <f t="shared" si="145"/>
        <v>33020</v>
      </c>
      <c r="F122" s="77">
        <f t="shared" si="145"/>
        <v>29100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89"/>
      <c r="L122" s="190"/>
      <c r="M122" s="190"/>
      <c r="N122" s="190"/>
      <c r="O122" s="207"/>
      <c r="P122" s="208"/>
      <c r="Q122" s="48" t="s">
        <v>3</v>
      </c>
      <c r="R122" s="41">
        <f>R120-R121</f>
        <v>798400</v>
      </c>
      <c r="S122" s="58"/>
      <c r="T122" s="197"/>
      <c r="U122" s="200"/>
      <c r="V122" s="58"/>
      <c r="W122" s="45" t="s">
        <v>3</v>
      </c>
      <c r="X122" s="46">
        <f>X120-X121</f>
        <v>9.1000000000003638</v>
      </c>
      <c r="Y122" s="46">
        <f t="shared" ref="Y122:AE122" si="146">Y120-Y121</f>
        <v>0</v>
      </c>
      <c r="Z122" s="46">
        <f t="shared" si="146"/>
        <v>0</v>
      </c>
      <c r="AA122" s="46">
        <f t="shared" si="146"/>
        <v>0</v>
      </c>
      <c r="AB122" s="46">
        <f t="shared" si="146"/>
        <v>9.5</v>
      </c>
      <c r="AC122" s="46">
        <f t="shared" si="146"/>
        <v>0</v>
      </c>
      <c r="AD122" s="46">
        <f t="shared" si="146"/>
        <v>0.20000000000000284</v>
      </c>
      <c r="AE122" s="83">
        <f t="shared" si="146"/>
        <v>0</v>
      </c>
      <c r="AF122" s="7"/>
      <c r="AG122" s="88" t="s">
        <v>28</v>
      </c>
      <c r="AH122" s="86">
        <f>(AH121)/((K120/1000000)*8.34)</f>
        <v>2.5736678099380965</v>
      </c>
      <c r="AI122" s="86">
        <f>(AI121)/((K120/1000000)*8.34)</f>
        <v>1.1742059840499697</v>
      </c>
      <c r="AJ122" s="86">
        <f>(AJ121)/((K120/1000000)*8.34)</f>
        <v>0.11981693714795608</v>
      </c>
      <c r="AK122" s="168">
        <f>(AK121)/((K120/1000000)*8.34)</f>
        <v>0.87139590653058963</v>
      </c>
      <c r="AL122" s="169"/>
      <c r="AM122" s="10"/>
      <c r="AN122" s="1"/>
      <c r="AO122" s="1"/>
      <c r="AP122" s="1"/>
      <c r="AQ122" s="7"/>
      <c r="AR122" s="89" t="s">
        <v>55</v>
      </c>
      <c r="AS122" s="79">
        <v>2.63</v>
      </c>
      <c r="AT122" s="90" t="s">
        <v>54</v>
      </c>
      <c r="AU122" s="35">
        <v>3.1E-2</v>
      </c>
      <c r="AV122" s="1"/>
      <c r="AW122" s="110" t="s">
        <v>3</v>
      </c>
      <c r="AX122" s="115">
        <f>AX120-AX121</f>
        <v>775000</v>
      </c>
      <c r="AY122" s="115">
        <f>AY120-AY121</f>
        <v>0</v>
      </c>
      <c r="AZ122" s="116">
        <f>AZ120-AZ121</f>
        <v>36000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82">
        <v>31</v>
      </c>
      <c r="B124" s="67" t="s">
        <v>45</v>
      </c>
      <c r="C124" s="72">
        <v>413341000</v>
      </c>
      <c r="D124" s="37">
        <v>3600280</v>
      </c>
      <c r="E124" s="37">
        <v>9317420</v>
      </c>
      <c r="F124" s="39">
        <v>14734000</v>
      </c>
      <c r="G124" s="72">
        <v>549880000</v>
      </c>
      <c r="H124" s="37">
        <v>4918240</v>
      </c>
      <c r="I124" s="37">
        <v>13405600</v>
      </c>
      <c r="J124" s="39">
        <v>20957600</v>
      </c>
      <c r="K124" s="185">
        <f>C126+G126</f>
        <v>857000</v>
      </c>
      <c r="L124" s="186"/>
      <c r="M124" s="191">
        <f>D126+E126+F126+H126+I126+J126</f>
        <v>17000</v>
      </c>
      <c r="N124" s="186"/>
      <c r="O124" s="203">
        <f>M124+K124</f>
        <v>874000</v>
      </c>
      <c r="P124" s="204"/>
      <c r="Q124" s="42" t="s">
        <v>6</v>
      </c>
      <c r="R124" s="39">
        <v>275246900</v>
      </c>
      <c r="S124" s="57"/>
      <c r="T124" s="195">
        <v>0.64</v>
      </c>
      <c r="U124" s="198">
        <v>0.85</v>
      </c>
      <c r="V124" s="57"/>
      <c r="W124" s="85" t="s">
        <v>6</v>
      </c>
      <c r="X124" s="44">
        <v>5470.8</v>
      </c>
      <c r="Y124" s="44">
        <v>7362.3</v>
      </c>
      <c r="Z124" s="44">
        <v>69.400000000000006</v>
      </c>
      <c r="AA124" s="44">
        <v>93.8</v>
      </c>
      <c r="AB124" s="44">
        <v>5732.1</v>
      </c>
      <c r="AC124" s="44">
        <v>7704.5</v>
      </c>
      <c r="AD124" s="44">
        <v>124.5</v>
      </c>
      <c r="AE124" s="82">
        <v>18.2</v>
      </c>
      <c r="AF124" s="7"/>
      <c r="AG124" s="85" t="s">
        <v>29</v>
      </c>
      <c r="AH124" s="15">
        <v>1.5</v>
      </c>
      <c r="AI124" s="15">
        <v>3.25</v>
      </c>
      <c r="AJ124" s="15">
        <v>3.5</v>
      </c>
      <c r="AK124" s="15">
        <v>7</v>
      </c>
      <c r="AL124" s="16">
        <v>0</v>
      </c>
      <c r="AM124" s="62"/>
      <c r="AN124" s="64" t="s">
        <v>40</v>
      </c>
      <c r="AO124" s="20">
        <v>9.1999999999999993</v>
      </c>
      <c r="AP124" s="21">
        <v>7.25</v>
      </c>
      <c r="AQ124" s="7"/>
      <c r="AR124" s="31" t="s">
        <v>37</v>
      </c>
      <c r="AS124" s="52">
        <v>4.2999999999999997E-2</v>
      </c>
      <c r="AT124" s="32" t="s">
        <v>38</v>
      </c>
      <c r="AU124" s="53" t="s">
        <v>75</v>
      </c>
      <c r="AV124" s="1"/>
      <c r="AW124" s="117" t="s">
        <v>45</v>
      </c>
      <c r="AX124" s="112">
        <v>744115000</v>
      </c>
      <c r="AY124" s="112">
        <v>611802500</v>
      </c>
      <c r="AZ124" s="113">
        <v>184849000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201"/>
      <c r="B125" s="68" t="s">
        <v>44</v>
      </c>
      <c r="C125" s="73">
        <f t="shared" ref="C125:J125" si="147">C120</f>
        <v>412484000</v>
      </c>
      <c r="D125" s="74">
        <f t="shared" si="147"/>
        <v>3591280</v>
      </c>
      <c r="E125" s="74">
        <f t="shared" si="147"/>
        <v>9317420</v>
      </c>
      <c r="F125" s="75">
        <f t="shared" si="147"/>
        <v>14726000</v>
      </c>
      <c r="G125" s="73">
        <f t="shared" si="147"/>
        <v>549880000</v>
      </c>
      <c r="H125" s="74">
        <f t="shared" si="147"/>
        <v>4918240</v>
      </c>
      <c r="I125" s="74">
        <f t="shared" si="147"/>
        <v>13405600</v>
      </c>
      <c r="J125" s="75">
        <f t="shared" si="147"/>
        <v>20957600</v>
      </c>
      <c r="K125" s="187"/>
      <c r="L125" s="188"/>
      <c r="M125" s="188"/>
      <c r="N125" s="188"/>
      <c r="O125" s="205"/>
      <c r="P125" s="206"/>
      <c r="Q125" s="14" t="s">
        <v>7</v>
      </c>
      <c r="R125" s="40">
        <f>R120</f>
        <v>274404200</v>
      </c>
      <c r="S125" s="57"/>
      <c r="T125" s="196"/>
      <c r="U125" s="199"/>
      <c r="V125" s="57"/>
      <c r="W125" s="87" t="s">
        <v>7</v>
      </c>
      <c r="X125" s="5">
        <f t="shared" ref="X125:AE125" si="148">X120</f>
        <v>5459.5</v>
      </c>
      <c r="Y125" s="5">
        <f t="shared" si="148"/>
        <v>7362.3</v>
      </c>
      <c r="Z125" s="5">
        <f t="shared" si="148"/>
        <v>69.400000000000006</v>
      </c>
      <c r="AA125" s="5">
        <f t="shared" si="148"/>
        <v>93.8</v>
      </c>
      <c r="AB125" s="5">
        <f t="shared" si="148"/>
        <v>5720.5</v>
      </c>
      <c r="AC125" s="5">
        <f t="shared" si="148"/>
        <v>7704.5</v>
      </c>
      <c r="AD125" s="5">
        <f t="shared" si="148"/>
        <v>124.5</v>
      </c>
      <c r="AE125" s="81">
        <f t="shared" si="148"/>
        <v>18.2</v>
      </c>
      <c r="AF125" s="7"/>
      <c r="AG125" s="87" t="s">
        <v>26</v>
      </c>
      <c r="AH125" s="6">
        <f>(AH124*10.74)</f>
        <v>16.11</v>
      </c>
      <c r="AI125" s="6">
        <f>(AI124*2.2)</f>
        <v>7.15</v>
      </c>
      <c r="AJ125" s="6">
        <f>(AJ124*0.25)</f>
        <v>0.875</v>
      </c>
      <c r="AK125" s="166">
        <f>AK124+AL124</f>
        <v>7</v>
      </c>
      <c r="AL125" s="167"/>
      <c r="AM125" s="10"/>
      <c r="AN125" s="22" t="s">
        <v>41</v>
      </c>
      <c r="AO125" s="23">
        <v>8.8000000000000007</v>
      </c>
      <c r="AP125" s="24">
        <v>7.61</v>
      </c>
      <c r="AQ125" s="7"/>
      <c r="AR125" s="33" t="s">
        <v>36</v>
      </c>
      <c r="AS125" s="12">
        <v>0.71299999999999997</v>
      </c>
      <c r="AT125" s="2" t="s">
        <v>39</v>
      </c>
      <c r="AU125" s="36" t="s">
        <v>75</v>
      </c>
      <c r="AV125" s="1"/>
      <c r="AW125" s="118" t="s">
        <v>71</v>
      </c>
      <c r="AX125" s="111">
        <f t="shared" ref="AX125:AZ125" si="149">AX120</f>
        <v>743171000</v>
      </c>
      <c r="AY125" s="111">
        <f t="shared" si="149"/>
        <v>611802500</v>
      </c>
      <c r="AZ125" s="114">
        <f t="shared" si="149"/>
        <v>184849000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202"/>
      <c r="B126" s="66" t="s">
        <v>3</v>
      </c>
      <c r="C126" s="76">
        <f t="shared" ref="C126:J126" si="150">C124-C125</f>
        <v>857000</v>
      </c>
      <c r="D126" s="76">
        <f t="shared" si="150"/>
        <v>9000</v>
      </c>
      <c r="E126" s="76">
        <f t="shared" si="150"/>
        <v>0</v>
      </c>
      <c r="F126" s="77">
        <f t="shared" si="150"/>
        <v>8000</v>
      </c>
      <c r="G126" s="76">
        <f t="shared" si="150"/>
        <v>0</v>
      </c>
      <c r="H126" s="76">
        <f t="shared" si="150"/>
        <v>0</v>
      </c>
      <c r="I126" s="76">
        <f t="shared" si="150"/>
        <v>0</v>
      </c>
      <c r="J126" s="77">
        <f t="shared" si="150"/>
        <v>0</v>
      </c>
      <c r="K126" s="211"/>
      <c r="L126" s="212"/>
      <c r="M126" s="212"/>
      <c r="N126" s="212"/>
      <c r="O126" s="205"/>
      <c r="P126" s="206"/>
      <c r="Q126" s="98" t="s">
        <v>3</v>
      </c>
      <c r="R126" s="99">
        <f>R124-R125</f>
        <v>842700</v>
      </c>
      <c r="S126" s="58"/>
      <c r="T126" s="196"/>
      <c r="U126" s="199"/>
      <c r="V126" s="58"/>
      <c r="W126" s="45" t="s">
        <v>3</v>
      </c>
      <c r="X126" s="46">
        <f>X124-X125</f>
        <v>11.300000000000182</v>
      </c>
      <c r="Y126" s="46">
        <f t="shared" ref="Y126:AE126" si="151">Y124-Y125</f>
        <v>0</v>
      </c>
      <c r="Z126" s="46">
        <f t="shared" si="151"/>
        <v>0</v>
      </c>
      <c r="AA126" s="46">
        <f t="shared" si="151"/>
        <v>0</v>
      </c>
      <c r="AB126" s="46">
        <f t="shared" si="151"/>
        <v>11.600000000000364</v>
      </c>
      <c r="AC126" s="46">
        <f t="shared" si="151"/>
        <v>0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>
        <f>(AH125)/((K124/1000000)*8.34)</f>
        <v>2.2539727844328969</v>
      </c>
      <c r="AI126" s="101">
        <f>(AI125)/((K124/1000000)*8.34)</f>
        <v>1.0003665678892126</v>
      </c>
      <c r="AJ126" s="101">
        <f>(AJ125)/((K124/1000000)*8.34)</f>
        <v>0.1224224820843442</v>
      </c>
      <c r="AK126" s="209">
        <f>(AK125)/((K124/1000000)*8.34)</f>
        <v>0.97937985667475358</v>
      </c>
      <c r="AL126" s="210"/>
      <c r="AM126" s="10"/>
      <c r="AN126" s="1"/>
      <c r="AO126" s="1"/>
      <c r="AP126" s="1"/>
      <c r="AQ126" s="7"/>
      <c r="AR126" s="89" t="s">
        <v>55</v>
      </c>
      <c r="AS126" s="79">
        <v>2.33</v>
      </c>
      <c r="AT126" s="90" t="s">
        <v>54</v>
      </c>
      <c r="AU126" s="35">
        <v>3.1E-2</v>
      </c>
      <c r="AV126" s="1"/>
      <c r="AW126" s="110" t="s">
        <v>3</v>
      </c>
      <c r="AX126" s="115">
        <f>AX124-AX125</f>
        <v>944000</v>
      </c>
      <c r="AY126" s="115">
        <f>AY124-AY125</f>
        <v>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61" t="s">
        <v>60</v>
      </c>
      <c r="L127" s="161"/>
      <c r="M127" s="161"/>
      <c r="N127" s="161"/>
      <c r="O127" s="161"/>
      <c r="P127" s="161"/>
      <c r="Q127" s="161"/>
      <c r="R127" s="161"/>
      <c r="S127" s="161"/>
      <c r="T127" s="16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61" t="s">
        <v>62</v>
      </c>
      <c r="AI127" s="161"/>
      <c r="AJ127" s="161"/>
      <c r="AK127" s="161"/>
      <c r="AL127" s="161"/>
      <c r="AM127" s="1"/>
      <c r="AN127" s="1"/>
      <c r="AO127" s="160" t="s">
        <v>59</v>
      </c>
      <c r="AP127" s="160"/>
      <c r="AQ127" s="1"/>
      <c r="AR127" s="7"/>
      <c r="AS127" s="7"/>
      <c r="AT127" s="153" t="s">
        <v>63</v>
      </c>
      <c r="AU127" s="153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55">
        <f>SUM(K4:L126)</f>
        <v>24250000</v>
      </c>
      <c r="L128" s="156"/>
      <c r="M128" s="157">
        <f t="shared" ref="M128" si="152">SUM(M4:N126)</f>
        <v>1674120</v>
      </c>
      <c r="N128" s="158"/>
      <c r="O128" s="157">
        <f t="shared" ref="O128" si="153">SUM(O4:P126)</f>
        <v>25924120</v>
      </c>
      <c r="P128" s="158"/>
      <c r="Q128" s="1"/>
      <c r="R128" s="100">
        <f>R124-R5</f>
        <v>25932000</v>
      </c>
      <c r="S128" s="1"/>
      <c r="T128" s="93">
        <f>SUM(T4:T126)</f>
        <v>4.51</v>
      </c>
      <c r="U128" s="97">
        <f>AVERAGE(U4:U126)</f>
        <v>0.86129032258064508</v>
      </c>
      <c r="V128" s="13"/>
      <c r="W128" s="3"/>
      <c r="X128" s="84"/>
      <c r="Y128" s="84"/>
      <c r="Z128" s="84"/>
      <c r="AA128" s="84"/>
      <c r="AB128" s="84">
        <f t="shared" ref="AB128:AC128" si="154">AB124-AB5</f>
        <v>193.30000000000018</v>
      </c>
      <c r="AC128" s="84">
        <f t="shared" si="154"/>
        <v>149.5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504.77999999999992</v>
      </c>
      <c r="AI128" s="93">
        <f t="shared" ref="AI128:AJ128" si="155">SUM(AI125,AI121,AI117,AI113,AI109,AI105,AI101,AI97,AI93,AI89,AI85,AI81,AI77,AI73,AI69,AI65,AI61,AI57,AI53,AI49,AI45,AI41,AI37,AI33,AI29,AI25,AI21,AI17,AI13,AI9,AI5)</f>
        <v>249.15</v>
      </c>
      <c r="AJ128" s="93">
        <f t="shared" si="155"/>
        <v>23.503124999999997</v>
      </c>
      <c r="AK128" s="159">
        <f>SUM(AK125,AK121,AK117,AK113,AK109,AK105,AK101,AK97,AK93,AK89,AK85,AK81,AK77,AK73,AK69,AK65,AK61,AK57,AK53,AK49,AK45,AK41,AK37,AK33,AK29,AK25,AK21,AK17,AK13,AK9,AK5)</f>
        <v>223</v>
      </c>
      <c r="AL128" s="156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8.387096774193548</v>
      </c>
      <c r="AP128" s="96">
        <f>AVERAGE(AP125,AP121,AP117,AP113,AP109,AP105,AP101,AP97,AP93,AP89,AP85,AP81,AP77,AP73,AP69,AP65,AP61,AP57,AP53,AP49,AP45,AP41,AP37,AP33,AP29,AP25,AP21,AP17,AP13,AP9,AP5)</f>
        <v>7.6535483870967722</v>
      </c>
      <c r="AQ128" s="1"/>
      <c r="AR128" s="7"/>
      <c r="AS128" s="7"/>
      <c r="AT128" s="154">
        <f>AVERAGE(AU126,AU122,AU118,AU114,AU110,AU106,AU102,AU98,AU94,AU90,AU86,AU82,AU78,AU74,AU70,AU66,AU62,AU58,AU54,AU50,AU46,AU42,AU38,AU34,AU30,AU26,AU22,AU18,AU14,AU10,AU6)</f>
        <v>3.3483870967741948E-2</v>
      </c>
      <c r="AU128" s="154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70">
        <f>AB128+AC128</f>
        <v>342.80000000000018</v>
      </c>
      <c r="AC129" s="171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o4Ah3kn728znv4yJx2Q8HiMWtGPnZgeu6bHfVMcXxUFOHJCNhtpsdWCx54Ei672gWOfMj1Em7CsTrh1c5YfbHA==" saltValue="PVfoVhpQLz2Dv0MwLaqf1w==" spinCount="100000" sheet="1" objects="1" scenarios="1" selectLockedCells="1" selectUnlockedCells="1"/>
  <mergeCells count="271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72A8E-3958-4859-B6D7-5DFD1C614EEC}">
  <dimension ref="A1:CC584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1" max="42" width="10.1406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8.28515625" customWidth="1"/>
  </cols>
  <sheetData>
    <row r="1" spans="1:81" ht="30.75" thickBot="1" x14ac:dyDescent="0.45">
      <c r="A1" s="177" t="s">
        <v>85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49" t="s">
        <v>56</v>
      </c>
      <c r="V2" s="59"/>
      <c r="W2" s="178" t="s">
        <v>10</v>
      </c>
      <c r="X2" s="179"/>
      <c r="Y2" s="179"/>
      <c r="Z2" s="179"/>
      <c r="AA2" s="179"/>
      <c r="AB2" s="179"/>
      <c r="AC2" s="179"/>
      <c r="AD2" s="179"/>
      <c r="AE2" s="181"/>
      <c r="AF2" s="1"/>
      <c r="AG2" s="150" t="s">
        <v>27</v>
      </c>
      <c r="AH2" s="151"/>
      <c r="AI2" s="151"/>
      <c r="AJ2" s="151"/>
      <c r="AK2" s="151"/>
      <c r="AL2" s="152"/>
      <c r="AM2" s="59"/>
      <c r="AN2" s="150" t="s">
        <v>31</v>
      </c>
      <c r="AO2" s="151"/>
      <c r="AP2" s="152"/>
      <c r="AQ2" s="1"/>
      <c r="AR2" s="150" t="s">
        <v>30</v>
      </c>
      <c r="AS2" s="151"/>
      <c r="AT2" s="151"/>
      <c r="AU2" s="152"/>
      <c r="AV2" s="1"/>
      <c r="AW2" s="150" t="s">
        <v>72</v>
      </c>
      <c r="AX2" s="151"/>
      <c r="AY2" s="151"/>
      <c r="AZ2" s="152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76" t="s">
        <v>0</v>
      </c>
      <c r="AS3" s="174"/>
      <c r="AT3" s="174" t="s">
        <v>1</v>
      </c>
      <c r="AU3" s="17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82">
        <v>1</v>
      </c>
      <c r="B4" s="67" t="s">
        <v>45</v>
      </c>
      <c r="C4" s="72">
        <v>414207000</v>
      </c>
      <c r="D4" s="37">
        <v>3609280</v>
      </c>
      <c r="E4" s="37">
        <v>9349430</v>
      </c>
      <c r="F4" s="39">
        <v>14763000</v>
      </c>
      <c r="G4" s="72">
        <v>549880000</v>
      </c>
      <c r="H4" s="37">
        <v>4918240</v>
      </c>
      <c r="I4" s="37">
        <v>13405600</v>
      </c>
      <c r="J4" s="39">
        <v>20957600</v>
      </c>
      <c r="K4" s="185">
        <f>C6+G6</f>
        <v>866000</v>
      </c>
      <c r="L4" s="186"/>
      <c r="M4" s="191">
        <f>D6+E6+F6+H6+I6+J6</f>
        <v>70010</v>
      </c>
      <c r="N4" s="186"/>
      <c r="O4" s="191">
        <f>M4+K4</f>
        <v>936010</v>
      </c>
      <c r="P4" s="186"/>
      <c r="Q4" s="38" t="s">
        <v>6</v>
      </c>
      <c r="R4" s="39">
        <v>276140500</v>
      </c>
      <c r="S4" s="57"/>
      <c r="T4" s="195">
        <v>0.24</v>
      </c>
      <c r="U4" s="198">
        <v>0.84</v>
      </c>
      <c r="V4" s="57"/>
      <c r="W4" s="85" t="s">
        <v>6</v>
      </c>
      <c r="X4" s="44">
        <v>5482.3</v>
      </c>
      <c r="Y4" s="44">
        <v>7362.3</v>
      </c>
      <c r="Z4" s="44">
        <v>69.400000000000006</v>
      </c>
      <c r="AA4" s="44">
        <v>94</v>
      </c>
      <c r="AB4" s="44">
        <v>5744.3</v>
      </c>
      <c r="AC4" s="44">
        <v>7704.5</v>
      </c>
      <c r="AD4" s="44">
        <v>124.6</v>
      </c>
      <c r="AE4" s="82">
        <v>18.3</v>
      </c>
      <c r="AF4" s="7"/>
      <c r="AG4" s="17" t="s">
        <v>29</v>
      </c>
      <c r="AH4" s="18">
        <v>2.5</v>
      </c>
      <c r="AI4" s="18">
        <v>4</v>
      </c>
      <c r="AJ4" s="18">
        <v>3.375</v>
      </c>
      <c r="AK4" s="18">
        <v>7</v>
      </c>
      <c r="AL4" s="19">
        <v>0</v>
      </c>
      <c r="AM4" s="62"/>
      <c r="AN4" s="63" t="s">
        <v>40</v>
      </c>
      <c r="AO4" s="25">
        <v>8.5</v>
      </c>
      <c r="AP4" s="21">
        <v>7.25</v>
      </c>
      <c r="AQ4" s="7"/>
      <c r="AR4" s="31" t="s">
        <v>37</v>
      </c>
      <c r="AS4" s="52">
        <v>3.9E-2</v>
      </c>
      <c r="AT4" s="32" t="s">
        <v>38</v>
      </c>
      <c r="AU4" s="53" t="s">
        <v>75</v>
      </c>
      <c r="AV4" s="1"/>
      <c r="AW4" s="117" t="s">
        <v>45</v>
      </c>
      <c r="AX4" s="112">
        <v>745094000</v>
      </c>
      <c r="AY4" s="112">
        <v>611802500</v>
      </c>
      <c r="AZ4" s="113">
        <v>184885000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3"/>
      <c r="B5" s="68" t="s">
        <v>44</v>
      </c>
      <c r="C5" s="73">
        <f>'Mar, 2023'!C124</f>
        <v>413341000</v>
      </c>
      <c r="D5" s="73">
        <f>'Mar, 2023'!D124</f>
        <v>3600280</v>
      </c>
      <c r="E5" s="73">
        <f>'Mar, 2023'!E124</f>
        <v>9317420</v>
      </c>
      <c r="F5" s="73">
        <f>'Mar, 2023'!F124</f>
        <v>14734000</v>
      </c>
      <c r="G5" s="73">
        <f>'Mar, 2023'!G124</f>
        <v>549880000</v>
      </c>
      <c r="H5" s="73">
        <f>'Mar, 2023'!H124</f>
        <v>4918240</v>
      </c>
      <c r="I5" s="73">
        <f>'Mar, 2023'!I124</f>
        <v>13405600</v>
      </c>
      <c r="J5" s="73">
        <f>'Mar, 2023'!J124</f>
        <v>20957600</v>
      </c>
      <c r="K5" s="187"/>
      <c r="L5" s="188"/>
      <c r="M5" s="188"/>
      <c r="N5" s="188"/>
      <c r="O5" s="188"/>
      <c r="P5" s="188"/>
      <c r="Q5" s="9" t="s">
        <v>7</v>
      </c>
      <c r="R5" s="73">
        <f>'Mar, 2023'!R124</f>
        <v>275246900</v>
      </c>
      <c r="S5" s="57"/>
      <c r="T5" s="196"/>
      <c r="U5" s="199"/>
      <c r="V5" s="57"/>
      <c r="W5" s="87" t="s">
        <v>7</v>
      </c>
      <c r="X5" s="104">
        <f>'Mar, 2023'!X124</f>
        <v>5470.8</v>
      </c>
      <c r="Y5" s="104">
        <f>'Mar, 2023'!Y124</f>
        <v>7362.3</v>
      </c>
      <c r="Z5" s="104">
        <f>'Mar, 2023'!Z124</f>
        <v>69.400000000000006</v>
      </c>
      <c r="AA5" s="104">
        <f>'Mar, 2023'!AA124</f>
        <v>93.8</v>
      </c>
      <c r="AB5" s="104">
        <f>'Mar, 2023'!AB124</f>
        <v>5732.1</v>
      </c>
      <c r="AC5" s="104">
        <f>'Mar, 2023'!AC124</f>
        <v>7704.5</v>
      </c>
      <c r="AD5" s="104">
        <f>'Mar, 2023'!AD124</f>
        <v>124.5</v>
      </c>
      <c r="AE5" s="104">
        <f>'Mar, 2023'!AE124</f>
        <v>18.2</v>
      </c>
      <c r="AF5" s="7"/>
      <c r="AG5" s="87" t="s">
        <v>26</v>
      </c>
      <c r="AH5" s="6">
        <f>(AH4*10.74)</f>
        <v>26.85</v>
      </c>
      <c r="AI5" s="6">
        <f>(AI4*2.2)</f>
        <v>8.8000000000000007</v>
      </c>
      <c r="AJ5" s="6">
        <f>(AJ4*0.25)</f>
        <v>0.84375</v>
      </c>
      <c r="AK5" s="162">
        <f>AK4+AL4</f>
        <v>7</v>
      </c>
      <c r="AL5" s="163"/>
      <c r="AM5" s="10"/>
      <c r="AN5" s="27" t="s">
        <v>41</v>
      </c>
      <c r="AO5" s="26">
        <v>8.6</v>
      </c>
      <c r="AP5" s="24">
        <v>7.66</v>
      </c>
      <c r="AQ5" s="7"/>
      <c r="AR5" s="33" t="s">
        <v>36</v>
      </c>
      <c r="AS5" s="12">
        <v>1.1639999999999999</v>
      </c>
      <c r="AT5" s="2" t="s">
        <v>39</v>
      </c>
      <c r="AU5" s="36" t="s">
        <v>75</v>
      </c>
      <c r="AV5" s="1"/>
      <c r="AW5" s="118" t="s">
        <v>71</v>
      </c>
      <c r="AX5" s="123">
        <f>'Mar, 2023'!AX124</f>
        <v>744115000</v>
      </c>
      <c r="AY5" s="123">
        <f>'Mar, 2023'!AY124</f>
        <v>611802500</v>
      </c>
      <c r="AZ5" s="123">
        <f>'Mar, 2023'!AZ124</f>
        <v>184849000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4"/>
      <c r="B6" s="66" t="s">
        <v>3</v>
      </c>
      <c r="C6" s="76">
        <f>C4-C5</f>
        <v>866000</v>
      </c>
      <c r="D6" s="76">
        <f t="shared" ref="D6:J6" si="0">D4-D5</f>
        <v>9000</v>
      </c>
      <c r="E6" s="76">
        <f t="shared" si="0"/>
        <v>32010</v>
      </c>
      <c r="F6" s="76">
        <f t="shared" si="0"/>
        <v>29000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893600</v>
      </c>
      <c r="S6" s="58"/>
      <c r="T6" s="197"/>
      <c r="U6" s="200"/>
      <c r="V6" s="58"/>
      <c r="W6" s="45" t="s">
        <v>3</v>
      </c>
      <c r="X6" s="46">
        <f>X4-X5</f>
        <v>11.5</v>
      </c>
      <c r="Y6" s="46">
        <f t="shared" ref="Y6:AE6" si="1">Y4-Y5</f>
        <v>0</v>
      </c>
      <c r="Z6" s="46">
        <f t="shared" si="1"/>
        <v>0</v>
      </c>
      <c r="AA6" s="46">
        <f t="shared" si="1"/>
        <v>0.20000000000000284</v>
      </c>
      <c r="AB6" s="46">
        <f t="shared" si="1"/>
        <v>12.199999999999818</v>
      </c>
      <c r="AC6" s="46">
        <f t="shared" si="1"/>
        <v>0</v>
      </c>
      <c r="AD6" s="46">
        <f t="shared" si="1"/>
        <v>9.9999999999994316E-2</v>
      </c>
      <c r="AE6" s="83">
        <f t="shared" si="1"/>
        <v>0.10000000000000142</v>
      </c>
      <c r="AF6" s="7"/>
      <c r="AG6" s="88" t="s">
        <v>28</v>
      </c>
      <c r="AH6" s="86">
        <f>(AH5)/((K4/1000000)*8.34)</f>
        <v>3.7175802083506406</v>
      </c>
      <c r="AI6" s="86">
        <f>(AI5)/((K4/1000000)*8.34)</f>
        <v>1.2184247982676215</v>
      </c>
      <c r="AJ6" s="86">
        <f>(AJ5)/((K4/1000000)*8.34)</f>
        <v>0.11682340040208018</v>
      </c>
      <c r="AK6" s="164">
        <f>(AK5)/((K4/1000000)*8.34)</f>
        <v>0.96920154407651715</v>
      </c>
      <c r="AL6" s="165"/>
      <c r="AM6" s="10"/>
      <c r="AN6" s="1"/>
      <c r="AO6" s="1"/>
      <c r="AP6" s="1"/>
      <c r="AQ6" s="7"/>
      <c r="AR6" s="89" t="s">
        <v>55</v>
      </c>
      <c r="AS6" s="79">
        <v>4.21</v>
      </c>
      <c r="AT6" s="90" t="s">
        <v>54</v>
      </c>
      <c r="AU6" s="35">
        <v>0.03</v>
      </c>
      <c r="AV6" s="1"/>
      <c r="AW6" s="110" t="s">
        <v>3</v>
      </c>
      <c r="AX6" s="115">
        <f>AX4-AX5</f>
        <v>979000</v>
      </c>
      <c r="AY6" s="115">
        <f>AY4-AY5</f>
        <v>0</v>
      </c>
      <c r="AZ6" s="116">
        <f>AZ4-AZ5</f>
        <v>36000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82">
        <v>2</v>
      </c>
      <c r="B8" s="67" t="s">
        <v>45</v>
      </c>
      <c r="C8" s="72">
        <v>415005000</v>
      </c>
      <c r="D8" s="37">
        <v>3609280</v>
      </c>
      <c r="E8" s="37">
        <v>9382440</v>
      </c>
      <c r="F8" s="39">
        <v>14797000</v>
      </c>
      <c r="G8" s="72">
        <v>549880000</v>
      </c>
      <c r="H8" s="37">
        <v>4918240</v>
      </c>
      <c r="I8" s="37">
        <v>13405600</v>
      </c>
      <c r="J8" s="39">
        <v>20957600</v>
      </c>
      <c r="K8" s="185">
        <f>C10+G10</f>
        <v>798000</v>
      </c>
      <c r="L8" s="186"/>
      <c r="M8" s="191">
        <f>D10+E10+F10+H10+I10+J10</f>
        <v>67010</v>
      </c>
      <c r="N8" s="186"/>
      <c r="O8" s="192">
        <f>M8+K8</f>
        <v>865010</v>
      </c>
      <c r="P8" s="192"/>
      <c r="Q8" s="42" t="s">
        <v>6</v>
      </c>
      <c r="R8" s="39">
        <v>276919500</v>
      </c>
      <c r="S8" s="57"/>
      <c r="T8" s="195">
        <v>0.11</v>
      </c>
      <c r="U8" s="198">
        <v>0.84</v>
      </c>
      <c r="V8" s="57"/>
      <c r="W8" s="85" t="s">
        <v>6</v>
      </c>
      <c r="X8" s="44">
        <v>5492.9</v>
      </c>
      <c r="Y8" s="44">
        <v>7362.3</v>
      </c>
      <c r="Z8" s="44">
        <v>69.400000000000006</v>
      </c>
      <c r="AA8" s="44">
        <v>94</v>
      </c>
      <c r="AB8" s="44">
        <v>5755.3</v>
      </c>
      <c r="AC8" s="44">
        <v>7704.5</v>
      </c>
      <c r="AD8" s="44">
        <v>124.8</v>
      </c>
      <c r="AE8" s="82">
        <v>18.3</v>
      </c>
      <c r="AF8" s="7"/>
      <c r="AG8" s="85" t="s">
        <v>29</v>
      </c>
      <c r="AH8" s="15">
        <v>2</v>
      </c>
      <c r="AI8" s="15">
        <v>3.5</v>
      </c>
      <c r="AJ8" s="15">
        <v>3.25</v>
      </c>
      <c r="AK8" s="15">
        <v>7</v>
      </c>
      <c r="AL8" s="16">
        <v>0</v>
      </c>
      <c r="AM8" s="62"/>
      <c r="AN8" s="64" t="s">
        <v>40</v>
      </c>
      <c r="AO8" s="20">
        <v>8.5</v>
      </c>
      <c r="AP8" s="21">
        <v>7.21</v>
      </c>
      <c r="AQ8" s="7"/>
      <c r="AR8" s="31" t="s">
        <v>37</v>
      </c>
      <c r="AS8" s="52">
        <v>0.04</v>
      </c>
      <c r="AT8" s="32" t="s">
        <v>38</v>
      </c>
      <c r="AU8" s="53" t="s">
        <v>75</v>
      </c>
      <c r="AV8" s="1"/>
      <c r="AW8" s="117" t="s">
        <v>45</v>
      </c>
      <c r="AX8" s="112">
        <v>745992000</v>
      </c>
      <c r="AY8" s="112">
        <v>611802500</v>
      </c>
      <c r="AZ8" s="113">
        <v>184921000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3"/>
      <c r="B9" s="68" t="s">
        <v>44</v>
      </c>
      <c r="C9" s="73">
        <f>C4</f>
        <v>414207000</v>
      </c>
      <c r="D9" s="74">
        <f t="shared" ref="D9:J9" si="2">D4</f>
        <v>3609280</v>
      </c>
      <c r="E9" s="74">
        <f t="shared" si="2"/>
        <v>9349430</v>
      </c>
      <c r="F9" s="75">
        <f t="shared" si="2"/>
        <v>14763000</v>
      </c>
      <c r="G9" s="73">
        <f t="shared" si="2"/>
        <v>549880000</v>
      </c>
      <c r="H9" s="74">
        <f t="shared" si="2"/>
        <v>4918240</v>
      </c>
      <c r="I9" s="74">
        <f t="shared" si="2"/>
        <v>13405600</v>
      </c>
      <c r="J9" s="75">
        <f t="shared" si="2"/>
        <v>20957600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276140500</v>
      </c>
      <c r="S9" s="57"/>
      <c r="T9" s="196"/>
      <c r="U9" s="199"/>
      <c r="V9" s="57"/>
      <c r="W9" s="87" t="s">
        <v>7</v>
      </c>
      <c r="X9" s="5">
        <f>X4</f>
        <v>5482.3</v>
      </c>
      <c r="Y9" s="5">
        <f t="shared" ref="Y9:AE9" si="3">Y4</f>
        <v>7362.3</v>
      </c>
      <c r="Z9" s="5">
        <f t="shared" si="3"/>
        <v>69.400000000000006</v>
      </c>
      <c r="AA9" s="5">
        <f t="shared" si="3"/>
        <v>94</v>
      </c>
      <c r="AB9" s="5">
        <f>AB4</f>
        <v>5744.3</v>
      </c>
      <c r="AC9" s="5">
        <f t="shared" si="3"/>
        <v>7704.5</v>
      </c>
      <c r="AD9" s="5">
        <f t="shared" si="3"/>
        <v>124.6</v>
      </c>
      <c r="AE9" s="81">
        <f t="shared" si="3"/>
        <v>18.3</v>
      </c>
      <c r="AF9" s="7"/>
      <c r="AG9" s="87" t="s">
        <v>26</v>
      </c>
      <c r="AH9" s="6">
        <f>(AH8*10.74)</f>
        <v>21.48</v>
      </c>
      <c r="AI9" s="6">
        <f>(AI8*2.2)</f>
        <v>7.7000000000000011</v>
      </c>
      <c r="AJ9" s="6">
        <f>(AJ8*0.25)</f>
        <v>0.8125</v>
      </c>
      <c r="AK9" s="162">
        <f>AK8+AL8</f>
        <v>7</v>
      </c>
      <c r="AL9" s="163"/>
      <c r="AM9" s="10"/>
      <c r="AN9" s="22" t="s">
        <v>41</v>
      </c>
      <c r="AO9" s="23">
        <v>9.1</v>
      </c>
      <c r="AP9" s="24">
        <v>7.52</v>
      </c>
      <c r="AQ9" s="7"/>
      <c r="AR9" s="33" t="s">
        <v>36</v>
      </c>
      <c r="AS9" s="12">
        <v>1.4359999999999999</v>
      </c>
      <c r="AT9" s="2" t="s">
        <v>39</v>
      </c>
      <c r="AU9" s="36" t="s">
        <v>75</v>
      </c>
      <c r="AV9" s="1"/>
      <c r="AW9" s="118" t="s">
        <v>71</v>
      </c>
      <c r="AX9" s="111">
        <f>AX4</f>
        <v>745094000</v>
      </c>
      <c r="AY9" s="111">
        <f t="shared" ref="AY9:AZ9" si="4">AY4</f>
        <v>611802500</v>
      </c>
      <c r="AZ9" s="114">
        <f t="shared" si="4"/>
        <v>184885000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4"/>
      <c r="B10" s="66" t="s">
        <v>3</v>
      </c>
      <c r="C10" s="76">
        <f t="shared" ref="C10:J10" si="5">C8-C9</f>
        <v>798000</v>
      </c>
      <c r="D10" s="76">
        <f t="shared" si="5"/>
        <v>0</v>
      </c>
      <c r="E10" s="76">
        <f t="shared" si="5"/>
        <v>33010</v>
      </c>
      <c r="F10" s="77">
        <f t="shared" si="5"/>
        <v>34000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779000</v>
      </c>
      <c r="S10" s="58"/>
      <c r="T10" s="197"/>
      <c r="U10" s="200"/>
      <c r="V10" s="58"/>
      <c r="W10" s="45" t="s">
        <v>3</v>
      </c>
      <c r="X10" s="46">
        <f>X8-X9</f>
        <v>10.599999999999454</v>
      </c>
      <c r="Y10" s="46">
        <f t="shared" ref="Y10:AE10" si="6">Y8-Y9</f>
        <v>0</v>
      </c>
      <c r="Z10" s="46">
        <f t="shared" si="6"/>
        <v>0</v>
      </c>
      <c r="AA10" s="46">
        <f t="shared" si="6"/>
        <v>0</v>
      </c>
      <c r="AB10" s="46">
        <f t="shared" si="6"/>
        <v>11</v>
      </c>
      <c r="AC10" s="46">
        <f t="shared" si="6"/>
        <v>0</v>
      </c>
      <c r="AD10" s="46">
        <f t="shared" si="6"/>
        <v>0.20000000000000284</v>
      </c>
      <c r="AE10" s="83">
        <f t="shared" si="6"/>
        <v>0</v>
      </c>
      <c r="AF10" s="7"/>
      <c r="AG10" s="88" t="s">
        <v>28</v>
      </c>
      <c r="AH10" s="86">
        <f>(AH9)/((K8/1000000)*8.34)</f>
        <v>3.2274931934151923</v>
      </c>
      <c r="AI10" s="86">
        <f>(AI9)/((K8/1000000)*8.34)</f>
        <v>1.156969161512895</v>
      </c>
      <c r="AJ10" s="86">
        <f>(AJ9)/((K8/1000000)*8.34)</f>
        <v>0.12208278489989961</v>
      </c>
      <c r="AK10" s="164">
        <f>(AK9)/((K8/1000000)*8.34)</f>
        <v>1.0517901468299045</v>
      </c>
      <c r="AL10" s="165"/>
      <c r="AM10" s="10"/>
      <c r="AN10" s="1"/>
      <c r="AO10" s="1"/>
      <c r="AP10" s="1"/>
      <c r="AQ10" s="7"/>
      <c r="AR10" s="89" t="s">
        <v>55</v>
      </c>
      <c r="AS10" s="79">
        <v>3.81</v>
      </c>
      <c r="AT10" s="90" t="s">
        <v>54</v>
      </c>
      <c r="AU10" s="35">
        <v>3.1E-2</v>
      </c>
      <c r="AV10" s="1"/>
      <c r="AW10" s="110" t="s">
        <v>3</v>
      </c>
      <c r="AX10" s="115">
        <f>AX8-AX9</f>
        <v>898000</v>
      </c>
      <c r="AY10" s="115">
        <f>AY8-AY9</f>
        <v>0</v>
      </c>
      <c r="AZ10" s="116">
        <f>AZ8-AZ9</f>
        <v>36000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82">
        <v>3</v>
      </c>
      <c r="B12" s="67" t="s">
        <v>45</v>
      </c>
      <c r="C12" s="72">
        <v>415774000</v>
      </c>
      <c r="D12" s="37">
        <v>3618280</v>
      </c>
      <c r="E12" s="37">
        <v>9414460</v>
      </c>
      <c r="F12" s="39">
        <v>14826000</v>
      </c>
      <c r="G12" s="72">
        <v>549880000</v>
      </c>
      <c r="H12" s="37">
        <v>4918240</v>
      </c>
      <c r="I12" s="37">
        <v>13405600</v>
      </c>
      <c r="J12" s="39">
        <v>20957600</v>
      </c>
      <c r="K12" s="185">
        <f>C14+G14</f>
        <v>769000</v>
      </c>
      <c r="L12" s="186"/>
      <c r="M12" s="191">
        <f>D14+E14+F14+H14+I14+J14</f>
        <v>70020</v>
      </c>
      <c r="N12" s="186"/>
      <c r="O12" s="192">
        <f>M12+K12</f>
        <v>839020</v>
      </c>
      <c r="P12" s="192"/>
      <c r="Q12" s="42" t="s">
        <v>6</v>
      </c>
      <c r="R12" s="39">
        <v>277778000</v>
      </c>
      <c r="S12" s="57"/>
      <c r="T12" s="195">
        <v>0.41</v>
      </c>
      <c r="U12" s="198">
        <v>0.84</v>
      </c>
      <c r="V12" s="57"/>
      <c r="W12" s="85" t="s">
        <v>6</v>
      </c>
      <c r="X12" s="44">
        <v>5500.1</v>
      </c>
      <c r="Y12" s="44">
        <v>7362.3</v>
      </c>
      <c r="Z12" s="44">
        <v>69.400000000000006</v>
      </c>
      <c r="AA12" s="44">
        <v>94.1</v>
      </c>
      <c r="AB12" s="44">
        <v>5766</v>
      </c>
      <c r="AC12" s="44">
        <v>7704.5</v>
      </c>
      <c r="AD12" s="44">
        <v>124.9</v>
      </c>
      <c r="AE12" s="82">
        <v>18.399999999999999</v>
      </c>
      <c r="AF12" s="7"/>
      <c r="AG12" s="85" t="s">
        <v>29</v>
      </c>
      <c r="AH12" s="15">
        <v>1.5</v>
      </c>
      <c r="AI12" s="15">
        <v>3.75</v>
      </c>
      <c r="AJ12" s="15">
        <v>3</v>
      </c>
      <c r="AK12" s="15">
        <v>6</v>
      </c>
      <c r="AL12" s="16">
        <v>0</v>
      </c>
      <c r="AM12" s="62"/>
      <c r="AN12" s="64" t="s">
        <v>40</v>
      </c>
      <c r="AO12" s="20">
        <v>9.1999999999999993</v>
      </c>
      <c r="AP12" s="21">
        <v>7.38</v>
      </c>
      <c r="AQ12" s="7"/>
      <c r="AR12" s="31" t="s">
        <v>37</v>
      </c>
      <c r="AS12" s="52">
        <v>3.4000000000000002E-2</v>
      </c>
      <c r="AT12" s="32" t="s">
        <v>38</v>
      </c>
      <c r="AU12" s="53" t="s">
        <v>75</v>
      </c>
      <c r="AV12" s="1"/>
      <c r="AW12" s="117" t="s">
        <v>45</v>
      </c>
      <c r="AX12" s="112">
        <v>746865000</v>
      </c>
      <c r="AY12" s="112">
        <v>611802500</v>
      </c>
      <c r="AZ12" s="113">
        <v>184957000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3"/>
      <c r="B13" s="68" t="s">
        <v>44</v>
      </c>
      <c r="C13" s="73">
        <f>C8</f>
        <v>415005000</v>
      </c>
      <c r="D13" s="74">
        <f t="shared" ref="D13:J13" si="7">D8</f>
        <v>3609280</v>
      </c>
      <c r="E13" s="74">
        <f t="shared" si="7"/>
        <v>9382440</v>
      </c>
      <c r="F13" s="75">
        <f t="shared" si="7"/>
        <v>14797000</v>
      </c>
      <c r="G13" s="73">
        <f t="shared" si="7"/>
        <v>549880000</v>
      </c>
      <c r="H13" s="74">
        <f t="shared" si="7"/>
        <v>4918240</v>
      </c>
      <c r="I13" s="74">
        <f t="shared" si="7"/>
        <v>13405600</v>
      </c>
      <c r="J13" s="75">
        <f t="shared" si="7"/>
        <v>20957600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276919500</v>
      </c>
      <c r="S13" s="57"/>
      <c r="T13" s="196"/>
      <c r="U13" s="199"/>
      <c r="V13" s="57"/>
      <c r="W13" s="87" t="s">
        <v>7</v>
      </c>
      <c r="X13" s="5">
        <f t="shared" ref="X13:AE13" si="8">X8</f>
        <v>5492.9</v>
      </c>
      <c r="Y13" s="5">
        <f t="shared" si="8"/>
        <v>7362.3</v>
      </c>
      <c r="Z13" s="5">
        <f t="shared" si="8"/>
        <v>69.400000000000006</v>
      </c>
      <c r="AA13" s="5">
        <f t="shared" si="8"/>
        <v>94</v>
      </c>
      <c r="AB13" s="5">
        <f t="shared" si="8"/>
        <v>5755.3</v>
      </c>
      <c r="AC13" s="5">
        <f t="shared" si="8"/>
        <v>7704.5</v>
      </c>
      <c r="AD13" s="5">
        <f t="shared" si="8"/>
        <v>124.8</v>
      </c>
      <c r="AE13" s="81">
        <f t="shared" si="8"/>
        <v>18.3</v>
      </c>
      <c r="AF13" s="7"/>
      <c r="AG13" s="87" t="s">
        <v>26</v>
      </c>
      <c r="AH13" s="6">
        <f>(AH12*10.74)</f>
        <v>16.11</v>
      </c>
      <c r="AI13" s="6">
        <f>(AI12*2.2)</f>
        <v>8.25</v>
      </c>
      <c r="AJ13" s="6">
        <f>(AJ12*0.25)</f>
        <v>0.75</v>
      </c>
      <c r="AK13" s="162">
        <f>AK12+AL12</f>
        <v>6</v>
      </c>
      <c r="AL13" s="163"/>
      <c r="AM13" s="10"/>
      <c r="AN13" s="22" t="s">
        <v>41</v>
      </c>
      <c r="AO13" s="23">
        <v>8.9</v>
      </c>
      <c r="AP13" s="24">
        <v>7.78</v>
      </c>
      <c r="AQ13" s="7"/>
      <c r="AR13" s="33" t="s">
        <v>36</v>
      </c>
      <c r="AS13" s="12">
        <v>1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745992000</v>
      </c>
      <c r="AY13" s="111">
        <f t="shared" ref="AY13:AZ13" si="9">AY8</f>
        <v>611802500</v>
      </c>
      <c r="AZ13" s="114">
        <f t="shared" si="9"/>
        <v>184921000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4"/>
      <c r="B14" s="66" t="s">
        <v>3</v>
      </c>
      <c r="C14" s="76">
        <f t="shared" ref="C14:J14" si="10">C12-C13</f>
        <v>769000</v>
      </c>
      <c r="D14" s="76">
        <f t="shared" si="10"/>
        <v>9000</v>
      </c>
      <c r="E14" s="76">
        <f t="shared" si="10"/>
        <v>32020</v>
      </c>
      <c r="F14" s="77">
        <f t="shared" si="10"/>
        <v>29000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858500</v>
      </c>
      <c r="S14" s="58"/>
      <c r="T14" s="197"/>
      <c r="U14" s="200"/>
      <c r="V14" s="58"/>
      <c r="W14" s="45" t="s">
        <v>3</v>
      </c>
      <c r="X14" s="46">
        <f>X12-X13</f>
        <v>7.2000000000007276</v>
      </c>
      <c r="Y14" s="46">
        <f t="shared" ref="Y14:AE14" si="11">Y12-Y13</f>
        <v>0</v>
      </c>
      <c r="Z14" s="46">
        <f t="shared" si="11"/>
        <v>0</v>
      </c>
      <c r="AA14" s="46">
        <f t="shared" si="11"/>
        <v>9.9999999999994316E-2</v>
      </c>
      <c r="AB14" s="46">
        <f t="shared" si="11"/>
        <v>10.699999999999818</v>
      </c>
      <c r="AC14" s="46">
        <f t="shared" si="11"/>
        <v>0</v>
      </c>
      <c r="AD14" s="46">
        <f t="shared" si="11"/>
        <v>0.10000000000000853</v>
      </c>
      <c r="AE14" s="83">
        <f t="shared" si="11"/>
        <v>9.9999999999997868E-2</v>
      </c>
      <c r="AF14" s="7"/>
      <c r="AG14" s="88" t="s">
        <v>28</v>
      </c>
      <c r="AH14" s="86">
        <f>(AH13)/((K12/1000000)*8.34)</f>
        <v>2.5119046505318501</v>
      </c>
      <c r="AI14" s="86">
        <f>(AI13)/((K12/1000000)*8.34)</f>
        <v>1.2863571301606309</v>
      </c>
      <c r="AJ14" s="86">
        <f>(AJ13)/((K12/1000000)*8.34)</f>
        <v>0.11694155728733009</v>
      </c>
      <c r="AK14" s="164">
        <f>(AK13)/((K12/1000000)*8.34)</f>
        <v>0.93553245829864073</v>
      </c>
      <c r="AL14" s="165"/>
      <c r="AM14" s="10"/>
      <c r="AN14" s="1"/>
      <c r="AO14" s="1"/>
      <c r="AP14" s="1"/>
      <c r="AQ14" s="7"/>
      <c r="AR14" s="89" t="s">
        <v>55</v>
      </c>
      <c r="AS14" s="79">
        <v>3.52</v>
      </c>
      <c r="AT14" s="90" t="s">
        <v>54</v>
      </c>
      <c r="AU14" s="35">
        <v>3.2000000000000001E-2</v>
      </c>
      <c r="AV14" s="1"/>
      <c r="AW14" s="110" t="s">
        <v>3</v>
      </c>
      <c r="AX14" s="115">
        <f>AX12-AX13</f>
        <v>873000</v>
      </c>
      <c r="AY14" s="115">
        <f>AY12-AY13</f>
        <v>0</v>
      </c>
      <c r="AZ14" s="116">
        <f>AZ12-AZ13</f>
        <v>36000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82">
        <v>4</v>
      </c>
      <c r="B16" s="67" t="s">
        <v>45</v>
      </c>
      <c r="C16" s="72">
        <v>416731000</v>
      </c>
      <c r="D16" s="37">
        <v>3627280</v>
      </c>
      <c r="E16" s="37">
        <v>9414460</v>
      </c>
      <c r="F16" s="39">
        <v>14834000</v>
      </c>
      <c r="G16" s="72">
        <v>549880000</v>
      </c>
      <c r="H16" s="37">
        <v>4918240</v>
      </c>
      <c r="I16" s="37">
        <v>13405600</v>
      </c>
      <c r="J16" s="39">
        <v>20957600</v>
      </c>
      <c r="K16" s="185">
        <f>C18+G18</f>
        <v>957000</v>
      </c>
      <c r="L16" s="186"/>
      <c r="M16" s="191">
        <f>D18+E18+F18+H18+I18+J18</f>
        <v>17000</v>
      </c>
      <c r="N16" s="186"/>
      <c r="O16" s="192">
        <f>M16+K16</f>
        <v>974000</v>
      </c>
      <c r="P16" s="192"/>
      <c r="Q16" s="42" t="s">
        <v>6</v>
      </c>
      <c r="R16" s="39">
        <v>278651000</v>
      </c>
      <c r="S16" s="57"/>
      <c r="T16" s="195">
        <v>0.06</v>
      </c>
      <c r="U16" s="198">
        <v>0.84</v>
      </c>
      <c r="V16" s="57"/>
      <c r="W16" s="85" t="s">
        <v>6</v>
      </c>
      <c r="X16" s="44">
        <v>5515.8</v>
      </c>
      <c r="Y16" s="44">
        <v>7362.3</v>
      </c>
      <c r="Z16" s="44">
        <v>69.400000000000006</v>
      </c>
      <c r="AA16" s="44">
        <v>94.3</v>
      </c>
      <c r="AB16" s="44">
        <v>5778.9</v>
      </c>
      <c r="AC16" s="44">
        <v>7704.5</v>
      </c>
      <c r="AD16" s="44">
        <v>124.9</v>
      </c>
      <c r="AE16" s="82">
        <v>18.399999999999999</v>
      </c>
      <c r="AF16" s="7"/>
      <c r="AG16" s="85" t="s">
        <v>29</v>
      </c>
      <c r="AH16" s="15">
        <v>1.875</v>
      </c>
      <c r="AI16" s="15">
        <v>4.5</v>
      </c>
      <c r="AJ16" s="15">
        <v>3.75</v>
      </c>
      <c r="AK16" s="15">
        <v>8</v>
      </c>
      <c r="AL16" s="16">
        <v>0</v>
      </c>
      <c r="AM16" s="62"/>
      <c r="AN16" s="64" t="s">
        <v>40</v>
      </c>
      <c r="AO16" s="20">
        <v>9.6</v>
      </c>
      <c r="AP16" s="21">
        <v>7.4</v>
      </c>
      <c r="AQ16" s="7"/>
      <c r="AR16" s="2" t="s">
        <v>37</v>
      </c>
      <c r="AS16" s="12">
        <v>6.3E-2</v>
      </c>
      <c r="AT16" s="2" t="s">
        <v>38</v>
      </c>
      <c r="AU16" s="12" t="s">
        <v>75</v>
      </c>
      <c r="AV16" s="1"/>
      <c r="AW16" s="117" t="s">
        <v>45</v>
      </c>
      <c r="AX16" s="112">
        <v>747919000</v>
      </c>
      <c r="AY16" s="112">
        <v>611802500</v>
      </c>
      <c r="AZ16" s="113">
        <v>184957000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3"/>
      <c r="B17" s="68" t="s">
        <v>44</v>
      </c>
      <c r="C17" s="73">
        <f>C12</f>
        <v>415774000</v>
      </c>
      <c r="D17" s="74">
        <f t="shared" ref="D17:J17" si="12">D12</f>
        <v>3618280</v>
      </c>
      <c r="E17" s="74">
        <f t="shared" si="12"/>
        <v>9414460</v>
      </c>
      <c r="F17" s="75">
        <f t="shared" si="12"/>
        <v>14826000</v>
      </c>
      <c r="G17" s="73">
        <f t="shared" si="12"/>
        <v>549880000</v>
      </c>
      <c r="H17" s="74">
        <f t="shared" si="12"/>
        <v>4918240</v>
      </c>
      <c r="I17" s="74">
        <f t="shared" si="12"/>
        <v>13405600</v>
      </c>
      <c r="J17" s="75">
        <f t="shared" si="12"/>
        <v>20957600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277778000</v>
      </c>
      <c r="S17" s="57"/>
      <c r="T17" s="196"/>
      <c r="U17" s="199"/>
      <c r="V17" s="57"/>
      <c r="W17" s="87" t="s">
        <v>7</v>
      </c>
      <c r="X17" s="5">
        <f t="shared" ref="X17:AE17" si="13">X12</f>
        <v>5500.1</v>
      </c>
      <c r="Y17" s="5">
        <f t="shared" si="13"/>
        <v>7362.3</v>
      </c>
      <c r="Z17" s="5">
        <f t="shared" si="13"/>
        <v>69.400000000000006</v>
      </c>
      <c r="AA17" s="5">
        <f t="shared" si="13"/>
        <v>94.1</v>
      </c>
      <c r="AB17" s="5">
        <f t="shared" si="13"/>
        <v>5766</v>
      </c>
      <c r="AC17" s="5">
        <f t="shared" si="13"/>
        <v>7704.5</v>
      </c>
      <c r="AD17" s="5">
        <f t="shared" si="13"/>
        <v>124.9</v>
      </c>
      <c r="AE17" s="81">
        <f t="shared" si="13"/>
        <v>18.399999999999999</v>
      </c>
      <c r="AF17" s="7"/>
      <c r="AG17" s="87" t="s">
        <v>26</v>
      </c>
      <c r="AH17" s="6">
        <f>(AH16*10.74)</f>
        <v>20.137499999999999</v>
      </c>
      <c r="AI17" s="6">
        <f>(AI16*2.2)</f>
        <v>9.9</v>
      </c>
      <c r="AJ17" s="6">
        <f>(AJ16*0.25)</f>
        <v>0.9375</v>
      </c>
      <c r="AK17" s="162">
        <f>AK16+AL16</f>
        <v>8</v>
      </c>
      <c r="AL17" s="163"/>
      <c r="AM17" s="10"/>
      <c r="AN17" s="22" t="s">
        <v>41</v>
      </c>
      <c r="AO17" s="23">
        <v>8.9</v>
      </c>
      <c r="AP17" s="24">
        <v>7.9</v>
      </c>
      <c r="AQ17" s="7"/>
      <c r="AR17" s="2" t="s">
        <v>36</v>
      </c>
      <c r="AS17" s="12">
        <v>1.2390000000000001</v>
      </c>
      <c r="AT17" s="2" t="s">
        <v>39</v>
      </c>
      <c r="AU17" s="12" t="s">
        <v>75</v>
      </c>
      <c r="AV17" s="1"/>
      <c r="AW17" s="118" t="s">
        <v>71</v>
      </c>
      <c r="AX17" s="111">
        <f t="shared" ref="AX17:AZ17" si="14">AX12</f>
        <v>746865000</v>
      </c>
      <c r="AY17" s="111">
        <f t="shared" si="14"/>
        <v>611802500</v>
      </c>
      <c r="AZ17" s="114">
        <f t="shared" si="14"/>
        <v>184957000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4"/>
      <c r="B18" s="66" t="s">
        <v>3</v>
      </c>
      <c r="C18" s="76">
        <f t="shared" ref="C18:J18" si="15">C16-C17</f>
        <v>957000</v>
      </c>
      <c r="D18" s="76">
        <f t="shared" si="15"/>
        <v>9000</v>
      </c>
      <c r="E18" s="76">
        <f t="shared" si="15"/>
        <v>0</v>
      </c>
      <c r="F18" s="77">
        <f t="shared" si="15"/>
        <v>8000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873000</v>
      </c>
      <c r="S18" s="58"/>
      <c r="T18" s="197"/>
      <c r="U18" s="200"/>
      <c r="V18" s="58"/>
      <c r="W18" s="45" t="s">
        <v>3</v>
      </c>
      <c r="X18" s="46">
        <f>X16-X17</f>
        <v>15.699999999999818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0.20000000000000284</v>
      </c>
      <c r="AB18" s="46">
        <f t="shared" si="16"/>
        <v>12.899999999999636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2.5230599219683816</v>
      </c>
      <c r="AI18" s="86">
        <f>(AI17)/((K16/1000000)*8.34)</f>
        <v>1.2403870007442324</v>
      </c>
      <c r="AJ18" s="86">
        <f>(AJ17)/((K16/1000000)*8.34)</f>
        <v>0.11746089022199169</v>
      </c>
      <c r="AK18" s="164">
        <f>(AK17)/((K16/1000000)*8.34)</f>
        <v>1.0023329298943291</v>
      </c>
      <c r="AL18" s="165"/>
      <c r="AM18" s="10"/>
      <c r="AN18" s="1"/>
      <c r="AO18" s="1"/>
      <c r="AP18" s="1"/>
      <c r="AQ18" s="7"/>
      <c r="AR18" s="89" t="s">
        <v>55</v>
      </c>
      <c r="AS18" s="79">
        <v>3.46</v>
      </c>
      <c r="AT18" s="90" t="s">
        <v>54</v>
      </c>
      <c r="AU18" s="11">
        <v>5.8999999999999997E-2</v>
      </c>
      <c r="AV18" s="1"/>
      <c r="AW18" s="110" t="s">
        <v>3</v>
      </c>
      <c r="AX18" s="115">
        <f>AX16-AX17</f>
        <v>1054000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82">
        <v>5</v>
      </c>
      <c r="B20" s="67" t="s">
        <v>45</v>
      </c>
      <c r="C20" s="72">
        <v>417441000</v>
      </c>
      <c r="D20" s="37">
        <v>3627280</v>
      </c>
      <c r="E20" s="37">
        <v>9447470</v>
      </c>
      <c r="F20" s="39">
        <v>14864000</v>
      </c>
      <c r="G20" s="72">
        <v>549880000</v>
      </c>
      <c r="H20" s="37">
        <v>4918240</v>
      </c>
      <c r="I20" s="37">
        <v>13405600</v>
      </c>
      <c r="J20" s="39">
        <v>20957600</v>
      </c>
      <c r="K20" s="185">
        <f>C22+G22</f>
        <v>710000</v>
      </c>
      <c r="L20" s="186"/>
      <c r="M20" s="191">
        <f>D22+E22+F22+H22+I22+J22</f>
        <v>63010</v>
      </c>
      <c r="N20" s="186"/>
      <c r="O20" s="192">
        <f>M20+K20</f>
        <v>773010</v>
      </c>
      <c r="P20" s="192"/>
      <c r="Q20" s="42" t="s">
        <v>6</v>
      </c>
      <c r="R20" s="39">
        <v>279444900</v>
      </c>
      <c r="S20" s="57">
        <v>0</v>
      </c>
      <c r="T20" s="195">
        <v>0.22</v>
      </c>
      <c r="U20" s="198">
        <v>0.88</v>
      </c>
      <c r="V20" s="57"/>
      <c r="W20" s="85" t="s">
        <v>6</v>
      </c>
      <c r="X20" s="44">
        <v>5525.2</v>
      </c>
      <c r="Y20" s="44">
        <v>7362.3</v>
      </c>
      <c r="Z20" s="44">
        <v>69.400000000000006</v>
      </c>
      <c r="AA20" s="44">
        <v>94.3</v>
      </c>
      <c r="AB20" s="44">
        <v>5788.8</v>
      </c>
      <c r="AC20" s="44">
        <v>7704.5</v>
      </c>
      <c r="AD20" s="44">
        <v>125.1</v>
      </c>
      <c r="AE20" s="82">
        <v>18.5</v>
      </c>
      <c r="AF20" s="7"/>
      <c r="AG20" s="85" t="s">
        <v>29</v>
      </c>
      <c r="AH20" s="15">
        <v>1.25</v>
      </c>
      <c r="AI20" s="15">
        <v>3.125</v>
      </c>
      <c r="AJ20" s="15">
        <v>2.5</v>
      </c>
      <c r="AK20" s="15">
        <v>6</v>
      </c>
      <c r="AL20" s="16">
        <v>0</v>
      </c>
      <c r="AM20" s="62"/>
      <c r="AN20" s="64" t="s">
        <v>40</v>
      </c>
      <c r="AO20" s="20">
        <v>9.9</v>
      </c>
      <c r="AP20" s="21">
        <v>7.25</v>
      </c>
      <c r="AQ20" s="7"/>
      <c r="AR20" s="31" t="s">
        <v>37</v>
      </c>
      <c r="AS20" s="52">
        <v>4.1000000000000002E-2</v>
      </c>
      <c r="AT20" s="32" t="s">
        <v>38</v>
      </c>
      <c r="AU20" s="53" t="s">
        <v>75</v>
      </c>
      <c r="AV20" s="1"/>
      <c r="AW20" s="117" t="s">
        <v>45</v>
      </c>
      <c r="AX20" s="112">
        <v>748721000</v>
      </c>
      <c r="AY20" s="112">
        <v>611802500</v>
      </c>
      <c r="AZ20" s="113">
        <v>184992000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3"/>
      <c r="B21" s="68" t="s">
        <v>44</v>
      </c>
      <c r="C21" s="73">
        <f>C16</f>
        <v>416731000</v>
      </c>
      <c r="D21" s="74">
        <f t="shared" ref="D21:J21" si="17">D16</f>
        <v>3627280</v>
      </c>
      <c r="E21" s="74">
        <f t="shared" si="17"/>
        <v>9414460</v>
      </c>
      <c r="F21" s="75">
        <f t="shared" si="17"/>
        <v>14834000</v>
      </c>
      <c r="G21" s="73">
        <f t="shared" si="17"/>
        <v>549880000</v>
      </c>
      <c r="H21" s="74">
        <f t="shared" si="17"/>
        <v>4918240</v>
      </c>
      <c r="I21" s="74">
        <f t="shared" si="17"/>
        <v>13405600</v>
      </c>
      <c r="J21" s="75">
        <f t="shared" si="17"/>
        <v>20957600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278651000</v>
      </c>
      <c r="S21" s="57"/>
      <c r="T21" s="196"/>
      <c r="U21" s="199"/>
      <c r="V21" s="57"/>
      <c r="W21" s="87" t="s">
        <v>7</v>
      </c>
      <c r="X21" s="5">
        <f t="shared" ref="X21:AE21" si="18">X16</f>
        <v>5515.8</v>
      </c>
      <c r="Y21" s="5">
        <f t="shared" si="18"/>
        <v>7362.3</v>
      </c>
      <c r="Z21" s="5">
        <f t="shared" si="18"/>
        <v>69.400000000000006</v>
      </c>
      <c r="AA21" s="5">
        <f t="shared" si="18"/>
        <v>94.3</v>
      </c>
      <c r="AB21" s="5">
        <f t="shared" si="18"/>
        <v>5778.9</v>
      </c>
      <c r="AC21" s="5">
        <f t="shared" si="18"/>
        <v>7704.5</v>
      </c>
      <c r="AD21" s="5">
        <f t="shared" si="18"/>
        <v>124.9</v>
      </c>
      <c r="AE21" s="81">
        <f t="shared" si="18"/>
        <v>18.399999999999999</v>
      </c>
      <c r="AF21" s="7"/>
      <c r="AG21" s="87" t="s">
        <v>26</v>
      </c>
      <c r="AH21" s="6">
        <f>(AH20*10.74)</f>
        <v>13.425000000000001</v>
      </c>
      <c r="AI21" s="6">
        <f>(AI20*2.2)</f>
        <v>6.8750000000000009</v>
      </c>
      <c r="AJ21" s="6">
        <f>(AJ20*0.25)</f>
        <v>0.625</v>
      </c>
      <c r="AK21" s="162">
        <f>AK20+AL20</f>
        <v>6</v>
      </c>
      <c r="AL21" s="163"/>
      <c r="AM21" s="10"/>
      <c r="AN21" s="22" t="s">
        <v>41</v>
      </c>
      <c r="AO21" s="23">
        <v>8.5</v>
      </c>
      <c r="AP21" s="24">
        <v>7.67</v>
      </c>
      <c r="AQ21" s="7"/>
      <c r="AR21" s="33" t="s">
        <v>36</v>
      </c>
      <c r="AS21" s="12">
        <v>1.2709999999999999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747919000</v>
      </c>
      <c r="AY21" s="111">
        <f t="shared" si="19"/>
        <v>611802500</v>
      </c>
      <c r="AZ21" s="114">
        <f t="shared" si="19"/>
        <v>184957000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4"/>
      <c r="B22" s="66" t="s">
        <v>3</v>
      </c>
      <c r="C22" s="76">
        <f t="shared" ref="C22:J22" si="20">C20-C21</f>
        <v>710000</v>
      </c>
      <c r="D22" s="76">
        <f t="shared" si="20"/>
        <v>0</v>
      </c>
      <c r="E22" s="76">
        <f t="shared" si="20"/>
        <v>33010</v>
      </c>
      <c r="F22" s="77">
        <f t="shared" si="20"/>
        <v>30000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793900</v>
      </c>
      <c r="S22" s="58"/>
      <c r="T22" s="197"/>
      <c r="U22" s="200"/>
      <c r="V22" s="58"/>
      <c r="W22" s="45" t="s">
        <v>3</v>
      </c>
      <c r="X22" s="46">
        <f>X20-X21</f>
        <v>9.3999999999996362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</v>
      </c>
      <c r="AB22" s="46">
        <f t="shared" si="21"/>
        <v>9.9000000000005457</v>
      </c>
      <c r="AC22" s="46">
        <f t="shared" si="21"/>
        <v>0</v>
      </c>
      <c r="AD22" s="46">
        <f t="shared" si="21"/>
        <v>0.19999999999998863</v>
      </c>
      <c r="AE22" s="83">
        <f t="shared" si="21"/>
        <v>0.10000000000000142</v>
      </c>
      <c r="AF22" s="7"/>
      <c r="AG22" s="88" t="s">
        <v>28</v>
      </c>
      <c r="AH22" s="86">
        <f>(AH21)/((K20/1000000)*8.34)</f>
        <v>2.2672003242476446</v>
      </c>
      <c r="AI22" s="86">
        <f>(AI21)/((K20/1000000)*8.34)</f>
        <v>1.1610429965886448</v>
      </c>
      <c r="AJ22" s="86">
        <f>(AJ21)/((K20/1000000)*8.34)</f>
        <v>0.10554936332624043</v>
      </c>
      <c r="AK22" s="164">
        <f>(AK21)/((K20/1000000)*8.34)</f>
        <v>1.0132738879319081</v>
      </c>
      <c r="AL22" s="165"/>
      <c r="AM22" s="10"/>
      <c r="AN22" s="1"/>
      <c r="AO22" s="1"/>
      <c r="AP22" s="1"/>
      <c r="AQ22" s="7"/>
      <c r="AR22" s="89" t="s">
        <v>55</v>
      </c>
      <c r="AS22" s="79">
        <v>3.11</v>
      </c>
      <c r="AT22" s="90" t="s">
        <v>54</v>
      </c>
      <c r="AU22" s="35">
        <v>3.2000000000000001E-2</v>
      </c>
      <c r="AV22" s="1"/>
      <c r="AW22" s="110" t="s">
        <v>3</v>
      </c>
      <c r="AX22" s="115">
        <f>AX20-AX21</f>
        <v>802000</v>
      </c>
      <c r="AY22" s="115">
        <f>AY20-AY21</f>
        <v>0</v>
      </c>
      <c r="AZ22" s="116">
        <f>AZ20-AZ21</f>
        <v>35000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82">
        <v>6</v>
      </c>
      <c r="B24" s="67" t="s">
        <v>45</v>
      </c>
      <c r="C24" s="72">
        <v>418234000</v>
      </c>
      <c r="D24" s="37">
        <v>3636280</v>
      </c>
      <c r="E24" s="37">
        <v>9447470</v>
      </c>
      <c r="F24" s="39">
        <v>14872000</v>
      </c>
      <c r="G24" s="72">
        <v>549880000</v>
      </c>
      <c r="H24" s="37">
        <v>4918240</v>
      </c>
      <c r="I24" s="37">
        <v>13405600</v>
      </c>
      <c r="J24" s="39">
        <v>20957600</v>
      </c>
      <c r="K24" s="185">
        <f>C26+G26</f>
        <v>793000</v>
      </c>
      <c r="L24" s="186"/>
      <c r="M24" s="191">
        <f>D26+E26+F26+H26+I26+J26</f>
        <v>17000</v>
      </c>
      <c r="N24" s="186"/>
      <c r="O24" s="192">
        <f>M24+K24</f>
        <v>810000</v>
      </c>
      <c r="P24" s="192"/>
      <c r="Q24" s="42" t="s">
        <v>6</v>
      </c>
      <c r="R24" s="39">
        <v>280269500</v>
      </c>
      <c r="S24" s="57"/>
      <c r="T24" s="195">
        <v>0.22</v>
      </c>
      <c r="U24" s="198">
        <v>0.87</v>
      </c>
      <c r="V24" s="57"/>
      <c r="W24" s="85" t="s">
        <v>6</v>
      </c>
      <c r="X24" s="44">
        <v>5535.9</v>
      </c>
      <c r="Y24" s="44">
        <v>7362.3</v>
      </c>
      <c r="Z24" s="44">
        <v>69.400000000000006</v>
      </c>
      <c r="AA24" s="44">
        <v>94.4</v>
      </c>
      <c r="AB24" s="44">
        <v>5799.6</v>
      </c>
      <c r="AC24" s="44">
        <v>7704.5</v>
      </c>
      <c r="AD24" s="44">
        <v>125.1</v>
      </c>
      <c r="AE24" s="82">
        <v>18.5</v>
      </c>
      <c r="AF24" s="7"/>
      <c r="AG24" s="85" t="s">
        <v>29</v>
      </c>
      <c r="AH24" s="15">
        <v>1.75</v>
      </c>
      <c r="AI24" s="15">
        <v>3.5</v>
      </c>
      <c r="AJ24" s="15">
        <v>3</v>
      </c>
      <c r="AK24" s="15">
        <v>6</v>
      </c>
      <c r="AL24" s="16">
        <v>0</v>
      </c>
      <c r="AM24" s="62"/>
      <c r="AN24" s="64" t="s">
        <v>40</v>
      </c>
      <c r="AO24" s="20">
        <v>10.9</v>
      </c>
      <c r="AP24" s="21">
        <v>7.34</v>
      </c>
      <c r="AQ24" s="7"/>
      <c r="AR24" s="31" t="s">
        <v>37</v>
      </c>
      <c r="AS24" s="52">
        <v>5.1999999999999998E-2</v>
      </c>
      <c r="AT24" s="32" t="s">
        <v>38</v>
      </c>
      <c r="AU24" s="53" t="s">
        <v>75</v>
      </c>
      <c r="AV24" s="1"/>
      <c r="AW24" s="117" t="s">
        <v>45</v>
      </c>
      <c r="AX24" s="112">
        <v>749593000</v>
      </c>
      <c r="AY24" s="112">
        <v>611802500</v>
      </c>
      <c r="AZ24" s="113">
        <v>184992000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3"/>
      <c r="B25" s="68" t="s">
        <v>44</v>
      </c>
      <c r="C25" s="73">
        <f t="shared" ref="C25:J25" si="22">C20</f>
        <v>417441000</v>
      </c>
      <c r="D25" s="74">
        <f t="shared" si="22"/>
        <v>3627280</v>
      </c>
      <c r="E25" s="74">
        <f t="shared" si="22"/>
        <v>9447470</v>
      </c>
      <c r="F25" s="75">
        <f t="shared" si="22"/>
        <v>14864000</v>
      </c>
      <c r="G25" s="73">
        <f t="shared" si="22"/>
        <v>549880000</v>
      </c>
      <c r="H25" s="74">
        <f t="shared" si="22"/>
        <v>4918240</v>
      </c>
      <c r="I25" s="74">
        <f t="shared" si="22"/>
        <v>13405600</v>
      </c>
      <c r="J25" s="75">
        <f t="shared" si="22"/>
        <v>20957600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279444900</v>
      </c>
      <c r="S25" s="57"/>
      <c r="T25" s="196"/>
      <c r="U25" s="199"/>
      <c r="V25" s="57"/>
      <c r="W25" s="87" t="s">
        <v>7</v>
      </c>
      <c r="X25" s="5">
        <f t="shared" ref="X25:AE25" si="23">X20</f>
        <v>5525.2</v>
      </c>
      <c r="Y25" s="5">
        <f t="shared" si="23"/>
        <v>7362.3</v>
      </c>
      <c r="Z25" s="5">
        <f t="shared" si="23"/>
        <v>69.400000000000006</v>
      </c>
      <c r="AA25" s="5">
        <f t="shared" si="23"/>
        <v>94.3</v>
      </c>
      <c r="AB25" s="5">
        <f t="shared" si="23"/>
        <v>5788.8</v>
      </c>
      <c r="AC25" s="5">
        <f t="shared" si="23"/>
        <v>7704.5</v>
      </c>
      <c r="AD25" s="5">
        <f t="shared" si="23"/>
        <v>125.1</v>
      </c>
      <c r="AE25" s="81">
        <f t="shared" si="23"/>
        <v>18.5</v>
      </c>
      <c r="AF25" s="7"/>
      <c r="AG25" s="87" t="s">
        <v>26</v>
      </c>
      <c r="AH25" s="6">
        <f>(AH24*10.74)</f>
        <v>18.795000000000002</v>
      </c>
      <c r="AI25" s="6">
        <f>(AI24*2.2)</f>
        <v>7.7000000000000011</v>
      </c>
      <c r="AJ25" s="6">
        <f>(AJ24*0.25)</f>
        <v>0.75</v>
      </c>
      <c r="AK25" s="162">
        <f>AK24+AL24</f>
        <v>6</v>
      </c>
      <c r="AL25" s="163"/>
      <c r="AM25" s="10"/>
      <c r="AN25" s="22" t="s">
        <v>41</v>
      </c>
      <c r="AO25" s="23">
        <v>9.1999999999999993</v>
      </c>
      <c r="AP25" s="24">
        <v>7.71</v>
      </c>
      <c r="AQ25" s="7"/>
      <c r="AR25" s="33" t="s">
        <v>36</v>
      </c>
      <c r="AS25" s="12">
        <v>0.755</v>
      </c>
      <c r="AT25" s="2" t="s">
        <v>39</v>
      </c>
      <c r="AU25" s="36" t="s">
        <v>75</v>
      </c>
      <c r="AV25" s="1"/>
      <c r="AW25" s="118" t="s">
        <v>71</v>
      </c>
      <c r="AX25" s="111">
        <f t="shared" ref="AX25:AZ25" si="24">AX20</f>
        <v>748721000</v>
      </c>
      <c r="AY25" s="111">
        <f t="shared" si="24"/>
        <v>611802500</v>
      </c>
      <c r="AZ25" s="114">
        <f t="shared" si="24"/>
        <v>184992000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4"/>
      <c r="B26" s="66" t="s">
        <v>3</v>
      </c>
      <c r="C26" s="76">
        <f t="shared" ref="C26:J26" si="25">C24-C25</f>
        <v>793000</v>
      </c>
      <c r="D26" s="76">
        <f t="shared" si="25"/>
        <v>9000</v>
      </c>
      <c r="E26" s="76">
        <f t="shared" si="25"/>
        <v>0</v>
      </c>
      <c r="F26" s="77">
        <f t="shared" si="25"/>
        <v>8000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824600</v>
      </c>
      <c r="S26" s="58"/>
      <c r="T26" s="197"/>
      <c r="U26" s="200"/>
      <c r="V26" s="58"/>
      <c r="W26" s="45" t="s">
        <v>3</v>
      </c>
      <c r="X26" s="46">
        <f>X24-X25</f>
        <v>10.699999999999818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0.10000000000000853</v>
      </c>
      <c r="AB26" s="46">
        <f t="shared" si="26"/>
        <v>10.800000000000182</v>
      </c>
      <c r="AC26" s="46">
        <f t="shared" si="26"/>
        <v>0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2.8418627015159625</v>
      </c>
      <c r="AI26" s="86">
        <f>(AI25)/((K24/1000000)*8.34)</f>
        <v>1.164264049038197</v>
      </c>
      <c r="AJ26" s="86">
        <f>(AJ25)/((K24/1000000)*8.34)</f>
        <v>0.11340234243878541</v>
      </c>
      <c r="AK26" s="164">
        <f>(AK25)/((K24/1000000)*8.34)</f>
        <v>0.90721873951028331</v>
      </c>
      <c r="AL26" s="165"/>
      <c r="AM26" s="10"/>
      <c r="AN26" s="1"/>
      <c r="AO26" s="1"/>
      <c r="AP26" s="1"/>
      <c r="AQ26" s="7"/>
      <c r="AR26" s="89" t="s">
        <v>55</v>
      </c>
      <c r="AS26" s="79">
        <v>2.91</v>
      </c>
      <c r="AT26" s="90" t="s">
        <v>54</v>
      </c>
      <c r="AU26" s="35">
        <v>4.2999999999999997E-2</v>
      </c>
      <c r="AV26" s="1"/>
      <c r="AW26" s="110" t="s">
        <v>3</v>
      </c>
      <c r="AX26" s="115">
        <f>AX24-AX25</f>
        <v>872000</v>
      </c>
      <c r="AY26" s="115">
        <f>AY24-AY25</f>
        <v>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82">
        <v>7</v>
      </c>
      <c r="B28" s="67" t="s">
        <v>45</v>
      </c>
      <c r="C28" s="72">
        <v>419182000</v>
      </c>
      <c r="D28" s="37">
        <v>3636280</v>
      </c>
      <c r="E28" s="37">
        <v>9480480</v>
      </c>
      <c r="F28" s="39">
        <v>14909000</v>
      </c>
      <c r="G28" s="72">
        <v>549880000</v>
      </c>
      <c r="H28" s="37">
        <v>4918240</v>
      </c>
      <c r="I28" s="37">
        <v>13405600</v>
      </c>
      <c r="J28" s="39">
        <v>20957600</v>
      </c>
      <c r="K28" s="185">
        <f>C30+G30</f>
        <v>948000</v>
      </c>
      <c r="L28" s="186"/>
      <c r="M28" s="191">
        <f>D30+E30+F30+H30+I30+J30</f>
        <v>70010</v>
      </c>
      <c r="N28" s="186"/>
      <c r="O28" s="192">
        <f>M28+K28</f>
        <v>1018010</v>
      </c>
      <c r="P28" s="192"/>
      <c r="Q28" s="42" t="s">
        <v>6</v>
      </c>
      <c r="R28" s="39">
        <v>281041600</v>
      </c>
      <c r="S28" s="57"/>
      <c r="T28" s="195">
        <v>0.14000000000000001</v>
      </c>
      <c r="U28" s="198">
        <v>0.84</v>
      </c>
      <c r="V28" s="57"/>
      <c r="W28" s="85" t="s">
        <v>6</v>
      </c>
      <c r="X28" s="44">
        <v>5548.5</v>
      </c>
      <c r="Y28" s="44">
        <v>7362.3</v>
      </c>
      <c r="Z28" s="44">
        <v>69.5</v>
      </c>
      <c r="AA28" s="44">
        <v>94.6</v>
      </c>
      <c r="AB28" s="44">
        <v>5812.7</v>
      </c>
      <c r="AC28" s="44">
        <v>7704.5</v>
      </c>
      <c r="AD28" s="44">
        <v>125.4</v>
      </c>
      <c r="AE28" s="82">
        <v>18.5</v>
      </c>
      <c r="AF28" s="7"/>
      <c r="AG28" s="85" t="s">
        <v>29</v>
      </c>
      <c r="AH28" s="15">
        <v>3.5</v>
      </c>
      <c r="AI28" s="15">
        <v>4.5</v>
      </c>
      <c r="AJ28" s="15">
        <v>3.75</v>
      </c>
      <c r="AK28" s="15">
        <v>8</v>
      </c>
      <c r="AL28" s="16">
        <v>0</v>
      </c>
      <c r="AM28" s="62"/>
      <c r="AN28" s="64" t="s">
        <v>40</v>
      </c>
      <c r="AO28" s="20">
        <v>9.9</v>
      </c>
      <c r="AP28" s="21">
        <v>7.3</v>
      </c>
      <c r="AQ28" s="7"/>
      <c r="AR28" s="31" t="s">
        <v>37</v>
      </c>
      <c r="AS28" s="52">
        <v>3.9E-2</v>
      </c>
      <c r="AT28" s="32" t="s">
        <v>38</v>
      </c>
      <c r="AU28" s="53" t="s">
        <v>75</v>
      </c>
      <c r="AV28" s="1"/>
      <c r="AW28" s="117" t="s">
        <v>45</v>
      </c>
      <c r="AX28" s="112">
        <v>750653000</v>
      </c>
      <c r="AY28" s="112">
        <v>611802500</v>
      </c>
      <c r="AZ28" s="113">
        <v>185063000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3"/>
      <c r="B29" s="68" t="s">
        <v>44</v>
      </c>
      <c r="C29" s="73">
        <f t="shared" ref="C29:J29" si="27">C24</f>
        <v>418234000</v>
      </c>
      <c r="D29" s="74">
        <f t="shared" si="27"/>
        <v>3636280</v>
      </c>
      <c r="E29" s="74">
        <f t="shared" si="27"/>
        <v>9447470</v>
      </c>
      <c r="F29" s="75">
        <f t="shared" si="27"/>
        <v>14872000</v>
      </c>
      <c r="G29" s="73">
        <f t="shared" si="27"/>
        <v>549880000</v>
      </c>
      <c r="H29" s="74">
        <f t="shared" si="27"/>
        <v>4918240</v>
      </c>
      <c r="I29" s="74">
        <f t="shared" si="27"/>
        <v>13405600</v>
      </c>
      <c r="J29" s="75">
        <f t="shared" si="27"/>
        <v>20957600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280269500</v>
      </c>
      <c r="S29" s="57"/>
      <c r="T29" s="196"/>
      <c r="U29" s="199"/>
      <c r="V29" s="57"/>
      <c r="W29" s="87" t="s">
        <v>7</v>
      </c>
      <c r="X29" s="5">
        <f t="shared" ref="X29:AE29" si="28">X24</f>
        <v>5535.9</v>
      </c>
      <c r="Y29" s="5">
        <f t="shared" si="28"/>
        <v>7362.3</v>
      </c>
      <c r="Z29" s="5">
        <f t="shared" si="28"/>
        <v>69.400000000000006</v>
      </c>
      <c r="AA29" s="5">
        <f t="shared" si="28"/>
        <v>94.4</v>
      </c>
      <c r="AB29" s="5">
        <f t="shared" si="28"/>
        <v>5799.6</v>
      </c>
      <c r="AC29" s="5">
        <f t="shared" si="28"/>
        <v>7704.5</v>
      </c>
      <c r="AD29" s="5">
        <f t="shared" si="28"/>
        <v>125.1</v>
      </c>
      <c r="AE29" s="81">
        <f t="shared" si="28"/>
        <v>18.5</v>
      </c>
      <c r="AF29" s="7"/>
      <c r="AG29" s="87" t="s">
        <v>26</v>
      </c>
      <c r="AH29" s="6">
        <f>(AH28*10.74)</f>
        <v>37.590000000000003</v>
      </c>
      <c r="AI29" s="6">
        <f>(AI28*2.2)</f>
        <v>9.9</v>
      </c>
      <c r="AJ29" s="6">
        <f>(AJ28*0.25)</f>
        <v>0.9375</v>
      </c>
      <c r="AK29" s="162">
        <f>AK28+AL28</f>
        <v>8</v>
      </c>
      <c r="AL29" s="163"/>
      <c r="AM29" s="10"/>
      <c r="AN29" s="22" t="s">
        <v>41</v>
      </c>
      <c r="AO29" s="23">
        <v>9.3000000000000007</v>
      </c>
      <c r="AP29" s="24">
        <v>7.75</v>
      </c>
      <c r="AQ29" s="7"/>
      <c r="AR29" s="33" t="s">
        <v>36</v>
      </c>
      <c r="AS29" s="12">
        <v>1.377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749593000</v>
      </c>
      <c r="AY29" s="111">
        <f t="shared" si="29"/>
        <v>611802500</v>
      </c>
      <c r="AZ29" s="114">
        <f t="shared" si="29"/>
        <v>184992000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4"/>
      <c r="B30" s="66" t="s">
        <v>3</v>
      </c>
      <c r="C30" s="76">
        <f t="shared" ref="C30:J30" si="30">C28-C29</f>
        <v>948000</v>
      </c>
      <c r="D30" s="76">
        <f t="shared" si="30"/>
        <v>0</v>
      </c>
      <c r="E30" s="76">
        <f t="shared" si="30"/>
        <v>33010</v>
      </c>
      <c r="F30" s="77">
        <f t="shared" si="30"/>
        <v>37000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772100</v>
      </c>
      <c r="S30" s="58"/>
      <c r="T30" s="197"/>
      <c r="U30" s="200"/>
      <c r="V30" s="58"/>
      <c r="W30" s="45" t="s">
        <v>3</v>
      </c>
      <c r="X30" s="46">
        <f>X28-X29</f>
        <v>12.600000000000364</v>
      </c>
      <c r="Y30" s="46">
        <f t="shared" ref="Y30:AE30" si="31">Y28-Y29</f>
        <v>0</v>
      </c>
      <c r="Z30" s="46">
        <f t="shared" si="31"/>
        <v>9.9999999999994316E-2</v>
      </c>
      <c r="AA30" s="46">
        <f t="shared" si="31"/>
        <v>0.19999999999998863</v>
      </c>
      <c r="AB30" s="46">
        <f t="shared" si="31"/>
        <v>13.099999999999454</v>
      </c>
      <c r="AC30" s="46">
        <f t="shared" si="31"/>
        <v>0</v>
      </c>
      <c r="AD30" s="46">
        <f t="shared" si="31"/>
        <v>0.30000000000001137</v>
      </c>
      <c r="AE30" s="83">
        <f t="shared" si="31"/>
        <v>0</v>
      </c>
      <c r="AF30" s="7"/>
      <c r="AG30" s="88" t="s">
        <v>28</v>
      </c>
      <c r="AH30" s="86">
        <f>(AH29)/((K28/1000000)*8.34)</f>
        <v>4.7544243086543432</v>
      </c>
      <c r="AI30" s="86">
        <f>(AI29)/((K28/1000000)*8.34)</f>
        <v>1.252162826700665</v>
      </c>
      <c r="AJ30" s="86">
        <f>(AJ29)/((K28/1000000)*8.34)</f>
        <v>0.11857602525574479</v>
      </c>
      <c r="AK30" s="164">
        <f>(AK29)/((K28/1000000)*8.34)</f>
        <v>1.0118487488490222</v>
      </c>
      <c r="AL30" s="165"/>
      <c r="AM30" s="10"/>
      <c r="AN30" s="1"/>
      <c r="AO30" s="1"/>
      <c r="AP30" s="1"/>
      <c r="AQ30" s="7"/>
      <c r="AR30" s="89" t="s">
        <v>55</v>
      </c>
      <c r="AS30" s="79">
        <v>6.11</v>
      </c>
      <c r="AT30" s="90" t="s">
        <v>54</v>
      </c>
      <c r="AU30" s="35">
        <v>0.03</v>
      </c>
      <c r="AV30" s="1"/>
      <c r="AW30" s="110" t="s">
        <v>3</v>
      </c>
      <c r="AX30" s="115">
        <f>AX28-AX29</f>
        <v>1060000</v>
      </c>
      <c r="AY30" s="115">
        <f>AY28-AY29</f>
        <v>0</v>
      </c>
      <c r="AZ30" s="116">
        <f>AZ28-AZ29</f>
        <v>71000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82">
        <v>8</v>
      </c>
      <c r="B32" s="67" t="s">
        <v>45</v>
      </c>
      <c r="C32" s="72">
        <v>419940000</v>
      </c>
      <c r="D32" s="37">
        <v>3645270</v>
      </c>
      <c r="E32" s="37">
        <v>9512500</v>
      </c>
      <c r="F32" s="39">
        <v>14946000</v>
      </c>
      <c r="G32" s="72">
        <v>549880000</v>
      </c>
      <c r="H32" s="37">
        <v>4918240</v>
      </c>
      <c r="I32" s="37">
        <v>13405600</v>
      </c>
      <c r="J32" s="39">
        <v>20957600</v>
      </c>
      <c r="K32" s="185">
        <f>C34+G34</f>
        <v>758000</v>
      </c>
      <c r="L32" s="186"/>
      <c r="M32" s="191">
        <f>D34+E34+F34+H34+I34+J34</f>
        <v>78010</v>
      </c>
      <c r="N32" s="186"/>
      <c r="O32" s="192">
        <f>M32+K32</f>
        <v>836010</v>
      </c>
      <c r="P32" s="192"/>
      <c r="Q32" s="42" t="s">
        <v>6</v>
      </c>
      <c r="R32" s="39">
        <v>282000500</v>
      </c>
      <c r="S32" s="57"/>
      <c r="T32" s="195">
        <v>0.04</v>
      </c>
      <c r="U32" s="198">
        <v>0.84</v>
      </c>
      <c r="V32" s="57"/>
      <c r="W32" s="85" t="s">
        <v>6</v>
      </c>
      <c r="X32" s="44">
        <v>5558.5</v>
      </c>
      <c r="Y32" s="44">
        <v>7362.3</v>
      </c>
      <c r="Z32" s="44">
        <v>69.599999999999994</v>
      </c>
      <c r="AA32" s="44">
        <v>94.6</v>
      </c>
      <c r="AB32" s="44">
        <v>5823.4</v>
      </c>
      <c r="AC32" s="44">
        <v>7704.5</v>
      </c>
      <c r="AD32" s="44">
        <v>125.6</v>
      </c>
      <c r="AE32" s="82">
        <v>18.600000000000001</v>
      </c>
      <c r="AF32" s="7"/>
      <c r="AG32" s="85" t="s">
        <v>29</v>
      </c>
      <c r="AH32" s="15">
        <v>1.5</v>
      </c>
      <c r="AI32" s="15">
        <v>3.75</v>
      </c>
      <c r="AJ32" s="15">
        <v>3.25</v>
      </c>
      <c r="AK32" s="15">
        <v>6</v>
      </c>
      <c r="AL32" s="16">
        <v>0</v>
      </c>
      <c r="AM32" s="62"/>
      <c r="AN32" s="64" t="s">
        <v>40</v>
      </c>
      <c r="AO32" s="20">
        <v>10.1</v>
      </c>
      <c r="AP32" s="21">
        <v>7.3</v>
      </c>
      <c r="AQ32" s="7"/>
      <c r="AR32" s="31" t="s">
        <v>37</v>
      </c>
      <c r="AS32" s="52">
        <v>3.2000000000000001E-2</v>
      </c>
      <c r="AT32" s="32" t="s">
        <v>38</v>
      </c>
      <c r="AU32" s="53" t="s">
        <v>75</v>
      </c>
      <c r="AV32" s="1"/>
      <c r="AW32" s="117" t="s">
        <v>45</v>
      </c>
      <c r="AX32" s="112">
        <v>751528000</v>
      </c>
      <c r="AY32" s="112">
        <v>611802500</v>
      </c>
      <c r="AZ32" s="113">
        <v>185099000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3"/>
      <c r="B33" s="68" t="s">
        <v>44</v>
      </c>
      <c r="C33" s="73">
        <f t="shared" ref="C33:J33" si="32">C28</f>
        <v>419182000</v>
      </c>
      <c r="D33" s="74">
        <f t="shared" si="32"/>
        <v>3636280</v>
      </c>
      <c r="E33" s="74">
        <f t="shared" si="32"/>
        <v>9480480</v>
      </c>
      <c r="F33" s="75">
        <f t="shared" si="32"/>
        <v>14909000</v>
      </c>
      <c r="G33" s="73">
        <f t="shared" si="32"/>
        <v>549880000</v>
      </c>
      <c r="H33" s="74">
        <f t="shared" si="32"/>
        <v>4918240</v>
      </c>
      <c r="I33" s="74">
        <f t="shared" si="32"/>
        <v>13405600</v>
      </c>
      <c r="J33" s="75">
        <f t="shared" si="32"/>
        <v>20957600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281041600</v>
      </c>
      <c r="S33" s="57"/>
      <c r="T33" s="196"/>
      <c r="U33" s="199"/>
      <c r="V33" s="57"/>
      <c r="W33" s="87" t="s">
        <v>7</v>
      </c>
      <c r="X33" s="5">
        <f t="shared" ref="X33:AE33" si="33">X28</f>
        <v>5548.5</v>
      </c>
      <c r="Y33" s="5">
        <f t="shared" si="33"/>
        <v>7362.3</v>
      </c>
      <c r="Z33" s="5">
        <f t="shared" si="33"/>
        <v>69.5</v>
      </c>
      <c r="AA33" s="5">
        <f t="shared" si="33"/>
        <v>94.6</v>
      </c>
      <c r="AB33" s="5">
        <f t="shared" si="33"/>
        <v>5812.7</v>
      </c>
      <c r="AC33" s="5">
        <f t="shared" si="33"/>
        <v>7704.5</v>
      </c>
      <c r="AD33" s="5">
        <f t="shared" si="33"/>
        <v>125.4</v>
      </c>
      <c r="AE33" s="81">
        <f t="shared" si="33"/>
        <v>18.5</v>
      </c>
      <c r="AF33" s="7"/>
      <c r="AG33" s="87" t="s">
        <v>26</v>
      </c>
      <c r="AH33" s="6">
        <f>(AH32*10.74)</f>
        <v>16.11</v>
      </c>
      <c r="AI33" s="6">
        <f>(AI32*2.2)</f>
        <v>8.25</v>
      </c>
      <c r="AJ33" s="6">
        <f>(AJ32*0.25)</f>
        <v>0.8125</v>
      </c>
      <c r="AK33" s="162">
        <f>AK32+AL32</f>
        <v>6</v>
      </c>
      <c r="AL33" s="163"/>
      <c r="AM33" s="10"/>
      <c r="AN33" s="22" t="s">
        <v>41</v>
      </c>
      <c r="AO33" s="23">
        <v>9</v>
      </c>
      <c r="AP33" s="24">
        <v>7.88</v>
      </c>
      <c r="AQ33" s="7"/>
      <c r="AR33" s="33" t="s">
        <v>36</v>
      </c>
      <c r="AS33" s="12">
        <v>0.57899999999999996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750653000</v>
      </c>
      <c r="AY33" s="111">
        <f t="shared" si="34"/>
        <v>611802500</v>
      </c>
      <c r="AZ33" s="114">
        <f t="shared" si="34"/>
        <v>185063000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4"/>
      <c r="B34" s="66" t="s">
        <v>3</v>
      </c>
      <c r="C34" s="76">
        <f t="shared" ref="C34:J34" si="35">C32-C33</f>
        <v>758000</v>
      </c>
      <c r="D34" s="76">
        <f t="shared" si="35"/>
        <v>8990</v>
      </c>
      <c r="E34" s="76">
        <f t="shared" si="35"/>
        <v>32020</v>
      </c>
      <c r="F34" s="77">
        <f t="shared" si="35"/>
        <v>37000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958900</v>
      </c>
      <c r="S34" s="58"/>
      <c r="T34" s="197"/>
      <c r="U34" s="200"/>
      <c r="V34" s="58"/>
      <c r="W34" s="45" t="s">
        <v>3</v>
      </c>
      <c r="X34" s="46">
        <f>X32-X33</f>
        <v>10</v>
      </c>
      <c r="Y34" s="46">
        <f t="shared" ref="Y34:AE34" si="36">Y32-Y33</f>
        <v>0</v>
      </c>
      <c r="Z34" s="46">
        <f t="shared" si="36"/>
        <v>9.9999999999994316E-2</v>
      </c>
      <c r="AA34" s="46">
        <f t="shared" si="36"/>
        <v>0</v>
      </c>
      <c r="AB34" s="46">
        <f t="shared" si="36"/>
        <v>10.699999999999818</v>
      </c>
      <c r="AC34" s="46">
        <f t="shared" si="36"/>
        <v>0</v>
      </c>
      <c r="AD34" s="46">
        <f t="shared" si="36"/>
        <v>0.19999999999998863</v>
      </c>
      <c r="AE34" s="83">
        <f t="shared" si="36"/>
        <v>0.10000000000000142</v>
      </c>
      <c r="AF34" s="7"/>
      <c r="AG34" s="88" t="s">
        <v>28</v>
      </c>
      <c r="AH34" s="86">
        <f>(AH33)/((K32/1000000)*8.34)</f>
        <v>2.5483570926899639</v>
      </c>
      <c r="AI34" s="86">
        <f>(AI33)/((K32/1000000)*8.34)</f>
        <v>1.3050245819175794</v>
      </c>
      <c r="AJ34" s="86">
        <f>(AJ33)/((K32/1000000)*8.34)</f>
        <v>0.12852514821915553</v>
      </c>
      <c r="AK34" s="164">
        <f>(AK33)/((K32/1000000)*8.34)</f>
        <v>0.94910878684914868</v>
      </c>
      <c r="AL34" s="165"/>
      <c r="AM34" s="10"/>
      <c r="AN34" s="1"/>
      <c r="AO34" s="1"/>
      <c r="AP34" s="1"/>
      <c r="AQ34" s="7"/>
      <c r="AR34" s="89" t="s">
        <v>55</v>
      </c>
      <c r="AS34" s="79">
        <v>3.51</v>
      </c>
      <c r="AT34" s="90" t="s">
        <v>54</v>
      </c>
      <c r="AU34" s="35">
        <v>3.2000000000000001E-2</v>
      </c>
      <c r="AV34" s="1"/>
      <c r="AW34" s="110" t="s">
        <v>3</v>
      </c>
      <c r="AX34" s="115">
        <f>AX32-AX33</f>
        <v>875000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82">
        <v>9</v>
      </c>
      <c r="B36" s="67" t="s">
        <v>45</v>
      </c>
      <c r="C36" s="72">
        <v>420770000</v>
      </c>
      <c r="D36" s="37">
        <v>3654270</v>
      </c>
      <c r="E36" s="37">
        <v>9512500</v>
      </c>
      <c r="F36" s="39">
        <v>14954000</v>
      </c>
      <c r="G36" s="72">
        <v>549880000</v>
      </c>
      <c r="H36" s="37">
        <v>4918240</v>
      </c>
      <c r="I36" s="37">
        <v>13405600</v>
      </c>
      <c r="J36" s="39">
        <v>20957600</v>
      </c>
      <c r="K36" s="185">
        <f>C38+G38</f>
        <v>830000</v>
      </c>
      <c r="L36" s="186"/>
      <c r="M36" s="191">
        <f>D38+E38+F38+H38+I38+J38</f>
        <v>17000</v>
      </c>
      <c r="N36" s="186"/>
      <c r="O36" s="192">
        <f>M36+K36</f>
        <v>847000</v>
      </c>
      <c r="P36" s="192"/>
      <c r="Q36" s="42" t="s">
        <v>6</v>
      </c>
      <c r="R36" s="39">
        <v>282800800</v>
      </c>
      <c r="S36" s="57"/>
      <c r="T36" s="195">
        <v>0.54</v>
      </c>
      <c r="U36" s="198">
        <v>0.85</v>
      </c>
      <c r="V36" s="57"/>
      <c r="W36" s="85" t="s">
        <v>6</v>
      </c>
      <c r="X36" s="44">
        <v>5569.5</v>
      </c>
      <c r="Y36" s="44">
        <v>7362.3</v>
      </c>
      <c r="Z36" s="44">
        <v>69.7</v>
      </c>
      <c r="AA36" s="44">
        <v>94.6</v>
      </c>
      <c r="AB36" s="44">
        <v>5834.7</v>
      </c>
      <c r="AC36" s="44">
        <v>7704.5</v>
      </c>
      <c r="AD36" s="44">
        <v>125.6</v>
      </c>
      <c r="AE36" s="82">
        <v>18.600000000000001</v>
      </c>
      <c r="AF36" s="7"/>
      <c r="AG36" s="85" t="s">
        <v>29</v>
      </c>
      <c r="AH36" s="15">
        <v>1.5</v>
      </c>
      <c r="AI36" s="15">
        <v>4</v>
      </c>
      <c r="AJ36" s="15">
        <v>3.25</v>
      </c>
      <c r="AK36" s="15">
        <v>7</v>
      </c>
      <c r="AL36" s="16">
        <v>0</v>
      </c>
      <c r="AM36" s="62"/>
      <c r="AN36" s="64" t="s">
        <v>40</v>
      </c>
      <c r="AO36" s="20">
        <v>10.9</v>
      </c>
      <c r="AP36" s="21">
        <v>7.36</v>
      </c>
      <c r="AQ36" s="7"/>
      <c r="AR36" s="31" t="s">
        <v>37</v>
      </c>
      <c r="AS36" s="52">
        <v>4.5999999999999999E-2</v>
      </c>
      <c r="AT36" s="32" t="s">
        <v>38</v>
      </c>
      <c r="AU36" s="53" t="s">
        <v>75</v>
      </c>
      <c r="AV36" s="1"/>
      <c r="AW36" s="117" t="s">
        <v>45</v>
      </c>
      <c r="AX36" s="112">
        <v>752446000</v>
      </c>
      <c r="AY36" s="112">
        <v>611802500</v>
      </c>
      <c r="AZ36" s="113">
        <v>185099000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3"/>
      <c r="B37" s="68" t="s">
        <v>44</v>
      </c>
      <c r="C37" s="73">
        <f t="shared" ref="C37:J37" si="37">C32</f>
        <v>419940000</v>
      </c>
      <c r="D37" s="74">
        <f t="shared" si="37"/>
        <v>3645270</v>
      </c>
      <c r="E37" s="74">
        <f t="shared" si="37"/>
        <v>9512500</v>
      </c>
      <c r="F37" s="75">
        <f t="shared" si="37"/>
        <v>14946000</v>
      </c>
      <c r="G37" s="73">
        <f t="shared" si="37"/>
        <v>549880000</v>
      </c>
      <c r="H37" s="74">
        <f t="shared" si="37"/>
        <v>4918240</v>
      </c>
      <c r="I37" s="74">
        <f t="shared" si="37"/>
        <v>13405600</v>
      </c>
      <c r="J37" s="75">
        <f t="shared" si="37"/>
        <v>20957600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282000500</v>
      </c>
      <c r="S37" s="57"/>
      <c r="T37" s="196"/>
      <c r="U37" s="199"/>
      <c r="V37" s="57"/>
      <c r="W37" s="87" t="s">
        <v>7</v>
      </c>
      <c r="X37" s="5">
        <f t="shared" ref="X37:AE37" si="38">X32</f>
        <v>5558.5</v>
      </c>
      <c r="Y37" s="5">
        <f t="shared" si="38"/>
        <v>7362.3</v>
      </c>
      <c r="Z37" s="5">
        <f t="shared" si="38"/>
        <v>69.599999999999994</v>
      </c>
      <c r="AA37" s="5">
        <f t="shared" si="38"/>
        <v>94.6</v>
      </c>
      <c r="AB37" s="5">
        <f t="shared" si="38"/>
        <v>5823.4</v>
      </c>
      <c r="AC37" s="5">
        <f t="shared" si="38"/>
        <v>7704.5</v>
      </c>
      <c r="AD37" s="5">
        <f t="shared" si="38"/>
        <v>125.6</v>
      </c>
      <c r="AE37" s="81">
        <f t="shared" si="38"/>
        <v>18.600000000000001</v>
      </c>
      <c r="AF37" s="7"/>
      <c r="AG37" s="87" t="s">
        <v>26</v>
      </c>
      <c r="AH37" s="6">
        <f>(AH36*10.74)</f>
        <v>16.11</v>
      </c>
      <c r="AI37" s="6">
        <f>(AI36*2.2)</f>
        <v>8.8000000000000007</v>
      </c>
      <c r="AJ37" s="6">
        <f>(AJ36*0.25)</f>
        <v>0.8125</v>
      </c>
      <c r="AK37" s="162">
        <f>AK36+AL36</f>
        <v>7</v>
      </c>
      <c r="AL37" s="163"/>
      <c r="AM37" s="10"/>
      <c r="AN37" s="22" t="s">
        <v>41</v>
      </c>
      <c r="AO37" s="23">
        <v>9.6999999999999993</v>
      </c>
      <c r="AP37" s="24">
        <v>7.73</v>
      </c>
      <c r="AQ37" s="7"/>
      <c r="AR37" s="33" t="s">
        <v>36</v>
      </c>
      <c r="AS37" s="12">
        <v>0.64800000000000002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751528000</v>
      </c>
      <c r="AY37" s="111">
        <f t="shared" si="39"/>
        <v>611802500</v>
      </c>
      <c r="AZ37" s="114">
        <f t="shared" si="39"/>
        <v>185099000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4"/>
      <c r="B38" s="66" t="s">
        <v>3</v>
      </c>
      <c r="C38" s="76">
        <f t="shared" ref="C38:J38" si="40">C36-C37</f>
        <v>830000</v>
      </c>
      <c r="D38" s="76">
        <f t="shared" si="40"/>
        <v>9000</v>
      </c>
      <c r="E38" s="76">
        <f t="shared" si="40"/>
        <v>0</v>
      </c>
      <c r="F38" s="77">
        <f t="shared" si="40"/>
        <v>8000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800300</v>
      </c>
      <c r="S38" s="58"/>
      <c r="T38" s="197"/>
      <c r="U38" s="200"/>
      <c r="V38" s="58"/>
      <c r="W38" s="45" t="s">
        <v>3</v>
      </c>
      <c r="X38" s="46">
        <f t="shared" ref="X38:AE38" si="41">X36-X37</f>
        <v>11</v>
      </c>
      <c r="Y38" s="46">
        <f t="shared" si="41"/>
        <v>0</v>
      </c>
      <c r="Z38" s="46">
        <f t="shared" si="41"/>
        <v>0.10000000000000853</v>
      </c>
      <c r="AA38" s="46">
        <f t="shared" si="41"/>
        <v>0</v>
      </c>
      <c r="AB38" s="46">
        <f t="shared" si="41"/>
        <v>11.300000000000182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2.3272947906734855</v>
      </c>
      <c r="AI38" s="86">
        <f>(AI37)/((K36/1000000)*8.34)</f>
        <v>1.2712721389153741</v>
      </c>
      <c r="AJ38" s="86">
        <f>(AJ37)/((K36/1000000)*8.34)</f>
        <v>0.11737597873508424</v>
      </c>
      <c r="AK38" s="164">
        <f>(AK37)/((K36/1000000)*8.34)</f>
        <v>1.0112392014099565</v>
      </c>
      <c r="AL38" s="165"/>
      <c r="AM38" s="10"/>
      <c r="AN38" s="1"/>
      <c r="AO38" s="1"/>
      <c r="AP38" s="1"/>
      <c r="AQ38" s="7"/>
      <c r="AR38" s="89" t="s">
        <v>55</v>
      </c>
      <c r="AS38" s="79">
        <v>2.58</v>
      </c>
      <c r="AT38" s="90" t="s">
        <v>54</v>
      </c>
      <c r="AU38" s="35">
        <v>4.2999999999999997E-2</v>
      </c>
      <c r="AV38" s="1"/>
      <c r="AW38" s="110" t="s">
        <v>3</v>
      </c>
      <c r="AX38" s="115">
        <f>AX36-AX37</f>
        <v>918000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82">
        <v>10</v>
      </c>
      <c r="B40" s="67" t="s">
        <v>45</v>
      </c>
      <c r="C40" s="72">
        <v>421542000</v>
      </c>
      <c r="D40" s="37">
        <v>3663270</v>
      </c>
      <c r="E40" s="37">
        <v>9544510</v>
      </c>
      <c r="F40" s="39">
        <v>14984100</v>
      </c>
      <c r="G40" s="72">
        <v>549880000</v>
      </c>
      <c r="H40" s="37">
        <v>4918240</v>
      </c>
      <c r="I40" s="37">
        <v>13405600</v>
      </c>
      <c r="J40" s="39">
        <v>20957600</v>
      </c>
      <c r="K40" s="185">
        <f>C42+G42</f>
        <v>772000</v>
      </c>
      <c r="L40" s="186"/>
      <c r="M40" s="191">
        <f>D42+E42+F42+H42+I42+J42</f>
        <v>71110</v>
      </c>
      <c r="N40" s="186"/>
      <c r="O40" s="192">
        <f>M40+K40</f>
        <v>843110</v>
      </c>
      <c r="P40" s="192"/>
      <c r="Q40" s="42" t="s">
        <v>6</v>
      </c>
      <c r="R40" s="39">
        <v>283643900</v>
      </c>
      <c r="S40" s="57"/>
      <c r="T40" s="195">
        <v>0.9</v>
      </c>
      <c r="U40" s="198">
        <v>0.81</v>
      </c>
      <c r="V40" s="57"/>
      <c r="W40" s="85" t="s">
        <v>6</v>
      </c>
      <c r="X40" s="44">
        <v>5579.8</v>
      </c>
      <c r="Y40" s="44">
        <v>7362.3</v>
      </c>
      <c r="Z40" s="44">
        <v>69.8</v>
      </c>
      <c r="AA40" s="44">
        <v>94.6</v>
      </c>
      <c r="AB40" s="44">
        <v>5845.4</v>
      </c>
      <c r="AC40" s="44">
        <v>7704.5</v>
      </c>
      <c r="AD40" s="44">
        <v>125.8</v>
      </c>
      <c r="AE40" s="82">
        <v>18.600000000000001</v>
      </c>
      <c r="AF40" s="7"/>
      <c r="AG40" s="85" t="s">
        <v>29</v>
      </c>
      <c r="AH40" s="15">
        <v>2.125</v>
      </c>
      <c r="AI40" s="15">
        <v>3.375</v>
      </c>
      <c r="AJ40" s="15">
        <v>2.9375</v>
      </c>
      <c r="AK40" s="15">
        <v>6</v>
      </c>
      <c r="AL40" s="16">
        <v>0</v>
      </c>
      <c r="AM40" s="62"/>
      <c r="AN40" s="64" t="s">
        <v>40</v>
      </c>
      <c r="AO40" s="20">
        <v>10.199999999999999</v>
      </c>
      <c r="AP40" s="21">
        <v>7.26</v>
      </c>
      <c r="AQ40" s="7"/>
      <c r="AR40" s="31" t="s">
        <v>37</v>
      </c>
      <c r="AS40" s="52">
        <v>0.03</v>
      </c>
      <c r="AT40" s="32" t="s">
        <v>38</v>
      </c>
      <c r="AU40" s="53" t="s">
        <v>75</v>
      </c>
      <c r="AV40" s="1"/>
      <c r="AW40" s="117" t="s">
        <v>45</v>
      </c>
      <c r="AX40" s="112">
        <v>753324000</v>
      </c>
      <c r="AY40" s="112">
        <v>611802500</v>
      </c>
      <c r="AZ40" s="113">
        <v>185135000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3"/>
      <c r="B41" s="68" t="s">
        <v>44</v>
      </c>
      <c r="C41" s="73">
        <f t="shared" ref="C41:J41" si="42">C36</f>
        <v>420770000</v>
      </c>
      <c r="D41" s="74">
        <f t="shared" si="42"/>
        <v>3654270</v>
      </c>
      <c r="E41" s="74">
        <f t="shared" si="42"/>
        <v>9512500</v>
      </c>
      <c r="F41" s="75">
        <f t="shared" si="42"/>
        <v>14954000</v>
      </c>
      <c r="G41" s="73">
        <f t="shared" si="42"/>
        <v>549880000</v>
      </c>
      <c r="H41" s="74">
        <f t="shared" si="42"/>
        <v>4918240</v>
      </c>
      <c r="I41" s="74">
        <f t="shared" si="42"/>
        <v>13405600</v>
      </c>
      <c r="J41" s="75">
        <f t="shared" si="42"/>
        <v>20957600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282800800</v>
      </c>
      <c r="S41" s="57"/>
      <c r="T41" s="196"/>
      <c r="U41" s="199"/>
      <c r="V41" s="57"/>
      <c r="W41" s="87" t="s">
        <v>7</v>
      </c>
      <c r="X41" s="5">
        <f t="shared" ref="X41:AE41" si="43">X36</f>
        <v>5569.5</v>
      </c>
      <c r="Y41" s="5">
        <f t="shared" si="43"/>
        <v>7362.3</v>
      </c>
      <c r="Z41" s="5">
        <f t="shared" si="43"/>
        <v>69.7</v>
      </c>
      <c r="AA41" s="5">
        <f t="shared" si="43"/>
        <v>94.6</v>
      </c>
      <c r="AB41" s="5">
        <f t="shared" si="43"/>
        <v>5834.7</v>
      </c>
      <c r="AC41" s="5">
        <f t="shared" si="43"/>
        <v>7704.5</v>
      </c>
      <c r="AD41" s="5">
        <f t="shared" si="43"/>
        <v>125.6</v>
      </c>
      <c r="AE41" s="81">
        <f t="shared" si="43"/>
        <v>18.600000000000001</v>
      </c>
      <c r="AF41" s="7"/>
      <c r="AG41" s="87" t="s">
        <v>26</v>
      </c>
      <c r="AH41" s="6">
        <f>(AH40*10.74)</f>
        <v>22.822500000000002</v>
      </c>
      <c r="AI41" s="6">
        <f>(AI40*2.2)</f>
        <v>7.4250000000000007</v>
      </c>
      <c r="AJ41" s="6">
        <f>(AJ40*0.25)</f>
        <v>0.734375</v>
      </c>
      <c r="AK41" s="162">
        <f>AK40+AL40</f>
        <v>6</v>
      </c>
      <c r="AL41" s="163"/>
      <c r="AM41" s="10"/>
      <c r="AN41" s="22" t="s">
        <v>41</v>
      </c>
      <c r="AO41" s="23">
        <v>9.6</v>
      </c>
      <c r="AP41" s="24">
        <v>7.73</v>
      </c>
      <c r="AQ41" s="7"/>
      <c r="AR41" s="33" t="s">
        <v>36</v>
      </c>
      <c r="AS41" s="12">
        <v>0.99399999999999999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752446000</v>
      </c>
      <c r="AY41" s="111">
        <f t="shared" si="44"/>
        <v>611802500</v>
      </c>
      <c r="AZ41" s="114">
        <f t="shared" si="44"/>
        <v>185099000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4"/>
      <c r="B42" s="66" t="s">
        <v>3</v>
      </c>
      <c r="C42" s="76">
        <f t="shared" ref="C42:J42" si="45">C40-C41</f>
        <v>772000</v>
      </c>
      <c r="D42" s="76">
        <f t="shared" si="45"/>
        <v>9000</v>
      </c>
      <c r="E42" s="76">
        <f t="shared" si="45"/>
        <v>32010</v>
      </c>
      <c r="F42" s="77">
        <f t="shared" si="45"/>
        <v>30100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843100</v>
      </c>
      <c r="S42" s="58"/>
      <c r="T42" s="197"/>
      <c r="U42" s="200"/>
      <c r="V42" s="58"/>
      <c r="W42" s="45" t="s">
        <v>3</v>
      </c>
      <c r="X42" s="46">
        <f t="shared" ref="X42:AE42" si="46">X40-X41</f>
        <v>10.300000000000182</v>
      </c>
      <c r="Y42" s="46">
        <f t="shared" si="46"/>
        <v>0</v>
      </c>
      <c r="Z42" s="46">
        <f t="shared" si="46"/>
        <v>9.9999999999994316E-2</v>
      </c>
      <c r="AA42" s="46">
        <f t="shared" si="46"/>
        <v>0</v>
      </c>
      <c r="AB42" s="46">
        <f t="shared" si="46"/>
        <v>10.699999999999818</v>
      </c>
      <c r="AC42" s="46">
        <f t="shared" si="46"/>
        <v>0</v>
      </c>
      <c r="AD42" s="46">
        <f t="shared" si="46"/>
        <v>0.20000000000000284</v>
      </c>
      <c r="AE42" s="83">
        <f t="shared" si="46"/>
        <v>0</v>
      </c>
      <c r="AF42" s="7"/>
      <c r="AG42" s="88" t="s">
        <v>28</v>
      </c>
      <c r="AH42" s="86">
        <f>(AH41)/((K40/1000000)*8.34)</f>
        <v>3.5447030976255265</v>
      </c>
      <c r="AI42" s="86">
        <f>(AI41)/((K40/1000000)*8.34)</f>
        <v>1.153222499720431</v>
      </c>
      <c r="AJ42" s="86">
        <f>(AJ41)/((K40/1000000)*8.34)</f>
        <v>0.11406030615921769</v>
      </c>
      <c r="AK42" s="164">
        <f>(AK41)/((K40/1000000)*8.34)</f>
        <v>0.93189696947105527</v>
      </c>
      <c r="AL42" s="165"/>
      <c r="AM42" s="10"/>
      <c r="AN42" s="1"/>
      <c r="AO42" s="1"/>
      <c r="AP42" s="1"/>
      <c r="AQ42" s="7"/>
      <c r="AR42" s="89" t="s">
        <v>55</v>
      </c>
      <c r="AS42" s="79">
        <v>6.21</v>
      </c>
      <c r="AT42" s="90" t="s">
        <v>54</v>
      </c>
      <c r="AU42" s="35">
        <v>2.9000000000000001E-2</v>
      </c>
      <c r="AV42" s="1"/>
      <c r="AW42" s="110" t="s">
        <v>3</v>
      </c>
      <c r="AX42" s="115">
        <f>AX40-AX41</f>
        <v>878000</v>
      </c>
      <c r="AY42" s="115">
        <f>AY40-AY41</f>
        <v>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82">
        <v>11</v>
      </c>
      <c r="B44" s="67" t="s">
        <v>45</v>
      </c>
      <c r="C44" s="72">
        <v>422377000</v>
      </c>
      <c r="D44" s="37">
        <v>3672270</v>
      </c>
      <c r="E44" s="37">
        <v>9577520</v>
      </c>
      <c r="F44" s="39">
        <v>15013100</v>
      </c>
      <c r="G44" s="72">
        <v>549880000</v>
      </c>
      <c r="H44" s="37">
        <v>4918240</v>
      </c>
      <c r="I44" s="37">
        <v>13405600</v>
      </c>
      <c r="J44" s="39">
        <v>20957600</v>
      </c>
      <c r="K44" s="185">
        <f>C46+G46</f>
        <v>835000</v>
      </c>
      <c r="L44" s="186"/>
      <c r="M44" s="191">
        <f>D46+E46+F46+H46+I46+J46</f>
        <v>71010</v>
      </c>
      <c r="N44" s="186"/>
      <c r="O44" s="192">
        <f>M44+K44</f>
        <v>906010</v>
      </c>
      <c r="P44" s="192"/>
      <c r="Q44" s="42" t="s">
        <v>6</v>
      </c>
      <c r="R44" s="39">
        <v>284546000</v>
      </c>
      <c r="S44" s="57"/>
      <c r="T44" s="195">
        <v>0.08</v>
      </c>
      <c r="U44" s="198">
        <v>0.84</v>
      </c>
      <c r="V44" s="57"/>
      <c r="W44" s="85" t="s">
        <v>6</v>
      </c>
      <c r="X44" s="44">
        <v>5590.9</v>
      </c>
      <c r="Y44" s="44">
        <v>7362.3</v>
      </c>
      <c r="Z44" s="44">
        <v>69.900000000000006</v>
      </c>
      <c r="AA44" s="44">
        <v>94.6</v>
      </c>
      <c r="AB44" s="44">
        <v>5857.1</v>
      </c>
      <c r="AC44" s="44">
        <v>7704.5</v>
      </c>
      <c r="AD44" s="44">
        <v>125.9</v>
      </c>
      <c r="AE44" s="82">
        <v>18.7</v>
      </c>
      <c r="AF44" s="7"/>
      <c r="AG44" s="85" t="s">
        <v>29</v>
      </c>
      <c r="AH44" s="15">
        <v>2.25</v>
      </c>
      <c r="AI44" s="15">
        <v>3.9375</v>
      </c>
      <c r="AJ44" s="15">
        <v>3</v>
      </c>
      <c r="AK44" s="15">
        <v>7</v>
      </c>
      <c r="AL44" s="16">
        <v>0</v>
      </c>
      <c r="AM44" s="62"/>
      <c r="AN44" s="64" t="s">
        <v>40</v>
      </c>
      <c r="AO44" s="20">
        <v>9.1999999999999993</v>
      </c>
      <c r="AP44" s="21">
        <v>7.25</v>
      </c>
      <c r="AQ44" s="7"/>
      <c r="AR44" s="31" t="s">
        <v>37</v>
      </c>
      <c r="AS44" s="52">
        <v>4.2000000000000003E-2</v>
      </c>
      <c r="AT44" s="32" t="s">
        <v>38</v>
      </c>
      <c r="AU44" s="53" t="s">
        <v>75</v>
      </c>
      <c r="AV44" s="1"/>
      <c r="AW44" s="117" t="s">
        <v>45</v>
      </c>
      <c r="AX44" s="112">
        <v>754264000</v>
      </c>
      <c r="AY44" s="112">
        <v>611802500</v>
      </c>
      <c r="AZ44" s="113">
        <v>185171000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3"/>
      <c r="B45" s="68" t="s">
        <v>44</v>
      </c>
      <c r="C45" s="73">
        <f t="shared" ref="C45:J45" si="47">C40</f>
        <v>421542000</v>
      </c>
      <c r="D45" s="74">
        <f t="shared" si="47"/>
        <v>3663270</v>
      </c>
      <c r="E45" s="74">
        <f t="shared" si="47"/>
        <v>9544510</v>
      </c>
      <c r="F45" s="75">
        <f t="shared" si="47"/>
        <v>14984100</v>
      </c>
      <c r="G45" s="73">
        <f t="shared" si="47"/>
        <v>549880000</v>
      </c>
      <c r="H45" s="74">
        <f t="shared" si="47"/>
        <v>4918240</v>
      </c>
      <c r="I45" s="74">
        <f t="shared" si="47"/>
        <v>13405600</v>
      </c>
      <c r="J45" s="75">
        <f t="shared" si="47"/>
        <v>20957600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283643900</v>
      </c>
      <c r="S45" s="57"/>
      <c r="T45" s="196"/>
      <c r="U45" s="199"/>
      <c r="V45" s="57"/>
      <c r="W45" s="87" t="s">
        <v>7</v>
      </c>
      <c r="X45" s="5">
        <f t="shared" ref="X45:AE45" si="48">X40</f>
        <v>5579.8</v>
      </c>
      <c r="Y45" s="5">
        <f t="shared" si="48"/>
        <v>7362.3</v>
      </c>
      <c r="Z45" s="5">
        <f t="shared" si="48"/>
        <v>69.8</v>
      </c>
      <c r="AA45" s="5">
        <f t="shared" si="48"/>
        <v>94.6</v>
      </c>
      <c r="AB45" s="5">
        <f t="shared" si="48"/>
        <v>5845.4</v>
      </c>
      <c r="AC45" s="5">
        <f t="shared" si="48"/>
        <v>7704.5</v>
      </c>
      <c r="AD45" s="5">
        <f t="shared" si="48"/>
        <v>125.8</v>
      </c>
      <c r="AE45" s="81">
        <f t="shared" si="48"/>
        <v>18.600000000000001</v>
      </c>
      <c r="AF45" s="7"/>
      <c r="AG45" s="87" t="s">
        <v>26</v>
      </c>
      <c r="AH45" s="6">
        <f>(AH44*10.74)</f>
        <v>24.164999999999999</v>
      </c>
      <c r="AI45" s="6">
        <f>(AI44*2.2)</f>
        <v>8.6625000000000014</v>
      </c>
      <c r="AJ45" s="6">
        <f>(AJ44*0.25)</f>
        <v>0.75</v>
      </c>
      <c r="AK45" s="162">
        <f>AK44+AL44</f>
        <v>7</v>
      </c>
      <c r="AL45" s="163"/>
      <c r="AM45" s="10"/>
      <c r="AN45" s="22" t="s">
        <v>41</v>
      </c>
      <c r="AO45" s="23">
        <v>9.5</v>
      </c>
      <c r="AP45" s="24">
        <v>7.56</v>
      </c>
      <c r="AQ45" s="7"/>
      <c r="AR45" s="33" t="s">
        <v>36</v>
      </c>
      <c r="AS45" s="12">
        <v>2.5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753324000</v>
      </c>
      <c r="AY45" s="111">
        <f t="shared" si="49"/>
        <v>611802500</v>
      </c>
      <c r="AZ45" s="114">
        <f t="shared" si="49"/>
        <v>185135000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4"/>
      <c r="B46" s="66" t="s">
        <v>3</v>
      </c>
      <c r="C46" s="76">
        <f t="shared" ref="C46:J46" si="50">C44-C45</f>
        <v>835000</v>
      </c>
      <c r="D46" s="76">
        <f t="shared" si="50"/>
        <v>9000</v>
      </c>
      <c r="E46" s="76">
        <f t="shared" si="50"/>
        <v>33010</v>
      </c>
      <c r="F46" s="77">
        <f t="shared" si="50"/>
        <v>29000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902100</v>
      </c>
      <c r="S46" s="58"/>
      <c r="T46" s="197"/>
      <c r="U46" s="200"/>
      <c r="V46" s="58"/>
      <c r="W46" s="45" t="s">
        <v>3</v>
      </c>
      <c r="X46" s="46">
        <f>X44-X45</f>
        <v>11.099999999999454</v>
      </c>
      <c r="Y46" s="46">
        <f t="shared" ref="Y46:AE46" si="51">Y44-Y45</f>
        <v>0</v>
      </c>
      <c r="Z46" s="46">
        <f t="shared" si="51"/>
        <v>0.10000000000000853</v>
      </c>
      <c r="AA46" s="46">
        <f t="shared" si="51"/>
        <v>0</v>
      </c>
      <c r="AB46" s="46">
        <f t="shared" si="51"/>
        <v>11.700000000000728</v>
      </c>
      <c r="AC46" s="46">
        <f t="shared" si="51"/>
        <v>0</v>
      </c>
      <c r="AD46" s="46">
        <f t="shared" si="51"/>
        <v>0.10000000000000853</v>
      </c>
      <c r="AE46" s="83">
        <f t="shared" si="51"/>
        <v>9.9999999999997868E-2</v>
      </c>
      <c r="AF46" s="7"/>
      <c r="AG46" s="88" t="s">
        <v>28</v>
      </c>
      <c r="AH46" s="86">
        <f>(AH45)/((K44/1000000)*8.34)</f>
        <v>3.4700383405850168</v>
      </c>
      <c r="AI46" s="86">
        <f>(AI45)/((K44/1000000)*8.34)</f>
        <v>1.2439150476026366</v>
      </c>
      <c r="AJ46" s="86">
        <f>(AJ45)/((K44/1000000)*8.34)</f>
        <v>0.10769827251970879</v>
      </c>
      <c r="AK46" s="164">
        <f>(AK45)/((K44/1000000)*8.34)</f>
        <v>1.0051838768506154</v>
      </c>
      <c r="AL46" s="165"/>
      <c r="AM46" s="10"/>
      <c r="AN46" s="1"/>
      <c r="AO46" s="1"/>
      <c r="AP46" s="1"/>
      <c r="AQ46" s="7"/>
      <c r="AR46" s="89" t="s">
        <v>55</v>
      </c>
      <c r="AS46" s="79">
        <v>12.28</v>
      </c>
      <c r="AT46" s="90" t="s">
        <v>54</v>
      </c>
      <c r="AU46" s="35">
        <v>3.2000000000000001E-2</v>
      </c>
      <c r="AV46" s="1"/>
      <c r="AW46" s="110" t="s">
        <v>3</v>
      </c>
      <c r="AX46" s="115">
        <f>AX44-AX45</f>
        <v>940000</v>
      </c>
      <c r="AY46" s="115">
        <f>AY44-AY45</f>
        <v>0</v>
      </c>
      <c r="AZ46" s="116">
        <f>AZ44-AZ45</f>
        <v>36000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82">
        <v>12</v>
      </c>
      <c r="B48" s="67" t="s">
        <v>45</v>
      </c>
      <c r="C48" s="72">
        <v>422377000</v>
      </c>
      <c r="D48" s="37">
        <v>3672270</v>
      </c>
      <c r="E48" s="37">
        <v>9577520</v>
      </c>
      <c r="F48" s="39">
        <v>15013100</v>
      </c>
      <c r="G48" s="72">
        <v>550626000</v>
      </c>
      <c r="H48" s="37">
        <v>4935230</v>
      </c>
      <c r="I48" s="37">
        <v>13437600</v>
      </c>
      <c r="J48" s="39">
        <v>21011600</v>
      </c>
      <c r="K48" s="185">
        <f>C50+G50</f>
        <v>746000</v>
      </c>
      <c r="L48" s="186"/>
      <c r="M48" s="191">
        <f>D50+E50+F50+H50+I50+J50</f>
        <v>102990</v>
      </c>
      <c r="N48" s="186"/>
      <c r="O48" s="203">
        <f>M48+K48</f>
        <v>848990</v>
      </c>
      <c r="P48" s="204"/>
      <c r="Q48" s="42" t="s">
        <v>6</v>
      </c>
      <c r="R48" s="39">
        <v>285314700</v>
      </c>
      <c r="S48" s="57"/>
      <c r="T48" s="195">
        <v>0.01</v>
      </c>
      <c r="U48" s="198">
        <v>0.86</v>
      </c>
      <c r="V48" s="57"/>
      <c r="W48" s="85" t="s">
        <v>6</v>
      </c>
      <c r="X48" s="44">
        <v>5590.9</v>
      </c>
      <c r="Y48" s="44">
        <v>7372.7</v>
      </c>
      <c r="Z48" s="44">
        <v>70.099999999999994</v>
      </c>
      <c r="AA48" s="44">
        <v>94.6</v>
      </c>
      <c r="AB48" s="44">
        <v>5857.1</v>
      </c>
      <c r="AC48" s="44">
        <v>7715.9</v>
      </c>
      <c r="AD48" s="44">
        <v>125.9</v>
      </c>
      <c r="AE48" s="82">
        <v>18.7</v>
      </c>
      <c r="AF48" s="7"/>
      <c r="AG48" s="85" t="s">
        <v>29</v>
      </c>
      <c r="AH48" s="15">
        <v>1.625</v>
      </c>
      <c r="AI48" s="15">
        <v>3.25</v>
      </c>
      <c r="AJ48" s="15">
        <v>3</v>
      </c>
      <c r="AK48" s="15">
        <v>0</v>
      </c>
      <c r="AL48" s="16">
        <v>7</v>
      </c>
      <c r="AM48" s="62"/>
      <c r="AN48" s="64" t="s">
        <v>40</v>
      </c>
      <c r="AO48" s="20">
        <v>9.1999999999999993</v>
      </c>
      <c r="AP48" s="21">
        <v>7.31</v>
      </c>
      <c r="AQ48" s="7"/>
      <c r="AR48" s="31" t="s">
        <v>37</v>
      </c>
      <c r="AS48" s="52">
        <v>5.6000000000000001E-2</v>
      </c>
      <c r="AT48" s="32" t="s">
        <v>38</v>
      </c>
      <c r="AU48" s="53" t="s">
        <v>75</v>
      </c>
      <c r="AV48" s="1"/>
      <c r="AW48" s="117" t="s">
        <v>45</v>
      </c>
      <c r="AX48" s="112">
        <v>754264000</v>
      </c>
      <c r="AY48" s="112">
        <v>612709600</v>
      </c>
      <c r="AZ48" s="113">
        <v>185171000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01"/>
      <c r="B49" s="68" t="s">
        <v>44</v>
      </c>
      <c r="C49" s="73">
        <f t="shared" ref="C49:J49" si="52">C44</f>
        <v>422377000</v>
      </c>
      <c r="D49" s="74">
        <f t="shared" si="52"/>
        <v>3672270</v>
      </c>
      <c r="E49" s="74">
        <f t="shared" si="52"/>
        <v>9577520</v>
      </c>
      <c r="F49" s="75">
        <f t="shared" si="52"/>
        <v>15013100</v>
      </c>
      <c r="G49" s="73">
        <f t="shared" si="52"/>
        <v>549880000</v>
      </c>
      <c r="H49" s="74">
        <f t="shared" si="52"/>
        <v>4918240</v>
      </c>
      <c r="I49" s="74">
        <f t="shared" si="52"/>
        <v>13405600</v>
      </c>
      <c r="J49" s="75">
        <f t="shared" si="52"/>
        <v>20957600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284546000</v>
      </c>
      <c r="S49" s="57"/>
      <c r="T49" s="196"/>
      <c r="U49" s="199"/>
      <c r="V49" s="57"/>
      <c r="W49" s="87" t="s">
        <v>7</v>
      </c>
      <c r="X49" s="5">
        <f t="shared" ref="X49:AE49" si="53">X44</f>
        <v>5590.9</v>
      </c>
      <c r="Y49" s="5">
        <f t="shared" si="53"/>
        <v>7362.3</v>
      </c>
      <c r="Z49" s="5">
        <f t="shared" si="53"/>
        <v>69.900000000000006</v>
      </c>
      <c r="AA49" s="5">
        <f t="shared" si="53"/>
        <v>94.6</v>
      </c>
      <c r="AB49" s="5">
        <f t="shared" si="53"/>
        <v>5857.1</v>
      </c>
      <c r="AC49" s="5">
        <f t="shared" si="53"/>
        <v>7704.5</v>
      </c>
      <c r="AD49" s="5">
        <f t="shared" si="53"/>
        <v>125.9</v>
      </c>
      <c r="AE49" s="81">
        <f t="shared" si="53"/>
        <v>18.7</v>
      </c>
      <c r="AF49" s="7"/>
      <c r="AG49" s="87" t="s">
        <v>26</v>
      </c>
      <c r="AH49" s="6">
        <f>(AH48*10.74)</f>
        <v>17.452500000000001</v>
      </c>
      <c r="AI49" s="6">
        <f>(AI48*2.2)</f>
        <v>7.15</v>
      </c>
      <c r="AJ49" s="6">
        <f>(AJ48*0.25)</f>
        <v>0.75</v>
      </c>
      <c r="AK49" s="166">
        <f>AK48+AL48</f>
        <v>7</v>
      </c>
      <c r="AL49" s="167"/>
      <c r="AM49" s="10"/>
      <c r="AN49" s="22" t="s">
        <v>41</v>
      </c>
      <c r="AO49" s="23">
        <v>9.6999999999999993</v>
      </c>
      <c r="AP49" s="24">
        <v>7.57</v>
      </c>
      <c r="AQ49" s="7"/>
      <c r="AR49" s="33" t="s">
        <v>36</v>
      </c>
      <c r="AS49" s="12">
        <v>1.169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754264000</v>
      </c>
      <c r="AY49" s="111">
        <f t="shared" si="54"/>
        <v>611802500</v>
      </c>
      <c r="AZ49" s="114">
        <f t="shared" si="54"/>
        <v>185171000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02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746000</v>
      </c>
      <c r="H50" s="76">
        <f t="shared" si="55"/>
        <v>16990</v>
      </c>
      <c r="I50" s="76">
        <f t="shared" si="55"/>
        <v>32000</v>
      </c>
      <c r="J50" s="77">
        <f t="shared" si="55"/>
        <v>54000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768700</v>
      </c>
      <c r="S50" s="58"/>
      <c r="T50" s="197"/>
      <c r="U50" s="200"/>
      <c r="V50" s="58"/>
      <c r="W50" s="45" t="s">
        <v>3</v>
      </c>
      <c r="X50" s="46">
        <f>X48-X49</f>
        <v>0</v>
      </c>
      <c r="Y50" s="46">
        <f t="shared" ref="Y50:AE50" si="56">Y48-Y49</f>
        <v>10.399999999999636</v>
      </c>
      <c r="Z50" s="46">
        <f t="shared" si="56"/>
        <v>0.19999999999998863</v>
      </c>
      <c r="AA50" s="46">
        <f t="shared" si="56"/>
        <v>0</v>
      </c>
      <c r="AB50" s="46">
        <f t="shared" si="56"/>
        <v>0</v>
      </c>
      <c r="AC50" s="46">
        <f t="shared" si="56"/>
        <v>11.399999999999636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2.8051285513144446</v>
      </c>
      <c r="AI50" s="86">
        <f>(AI49)/((K48/1000000)*8.34)</f>
        <v>1.1492146765161597</v>
      </c>
      <c r="AJ50" s="86">
        <f>(AJ49)/((K48/1000000)*8.34)</f>
        <v>0.12054699404015662</v>
      </c>
      <c r="AK50" s="168">
        <f>(AK49)/((K48/1000000)*8.34)</f>
        <v>1.1251052777081285</v>
      </c>
      <c r="AL50" s="169"/>
      <c r="AM50" s="10"/>
      <c r="AN50" s="1"/>
      <c r="AO50" s="1"/>
      <c r="AP50" s="1"/>
      <c r="AQ50" s="7"/>
      <c r="AR50" s="89" t="s">
        <v>55</v>
      </c>
      <c r="AS50" s="79">
        <v>5.05</v>
      </c>
      <c r="AT50" s="90" t="s">
        <v>54</v>
      </c>
      <c r="AU50" s="35">
        <v>4.8000000000000001E-2</v>
      </c>
      <c r="AV50" s="1"/>
      <c r="AW50" s="110" t="s">
        <v>3</v>
      </c>
      <c r="AX50" s="115">
        <f>AX48-AX49</f>
        <v>0</v>
      </c>
      <c r="AY50" s="115">
        <f>AY48-AY49</f>
        <v>907100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82">
        <v>13</v>
      </c>
      <c r="B52" s="67" t="s">
        <v>45</v>
      </c>
      <c r="C52" s="72">
        <v>422377000</v>
      </c>
      <c r="D52" s="37">
        <v>3672270</v>
      </c>
      <c r="E52" s="37">
        <v>9577520</v>
      </c>
      <c r="F52" s="39">
        <v>15013100</v>
      </c>
      <c r="G52" s="72">
        <v>551380000</v>
      </c>
      <c r="H52" s="37">
        <v>4944230</v>
      </c>
      <c r="I52" s="37">
        <v>13469600</v>
      </c>
      <c r="J52" s="39">
        <v>21060600</v>
      </c>
      <c r="K52" s="185">
        <f>C54+G54</f>
        <v>754000</v>
      </c>
      <c r="L52" s="186"/>
      <c r="M52" s="191">
        <f>D54+E54+F54+H54+I54+J54</f>
        <v>90000</v>
      </c>
      <c r="N52" s="186"/>
      <c r="O52" s="203">
        <f>M52+K52</f>
        <v>844000</v>
      </c>
      <c r="P52" s="204"/>
      <c r="Q52" s="42" t="s">
        <v>6</v>
      </c>
      <c r="R52" s="39">
        <v>286190200</v>
      </c>
      <c r="S52" s="57"/>
      <c r="T52" s="195">
        <v>0</v>
      </c>
      <c r="U52" s="198">
        <v>0.87</v>
      </c>
      <c r="V52" s="57"/>
      <c r="W52" s="85" t="s">
        <v>6</v>
      </c>
      <c r="X52" s="44">
        <v>5590.9</v>
      </c>
      <c r="Y52" s="44">
        <v>7383.1</v>
      </c>
      <c r="Z52" s="44">
        <v>70.099999999999994</v>
      </c>
      <c r="AA52" s="44">
        <v>94.6</v>
      </c>
      <c r="AB52" s="44">
        <v>5857.1</v>
      </c>
      <c r="AC52" s="44">
        <v>7727</v>
      </c>
      <c r="AD52" s="44">
        <v>125.9</v>
      </c>
      <c r="AE52" s="82">
        <v>18.7</v>
      </c>
      <c r="AF52" s="7"/>
      <c r="AG52" s="85" t="s">
        <v>29</v>
      </c>
      <c r="AH52" s="15">
        <v>1.5</v>
      </c>
      <c r="AI52" s="15">
        <v>3.75</v>
      </c>
      <c r="AJ52" s="15">
        <v>3</v>
      </c>
      <c r="AK52" s="15">
        <v>0</v>
      </c>
      <c r="AL52" s="16">
        <v>7</v>
      </c>
      <c r="AM52" s="62"/>
      <c r="AN52" s="64" t="s">
        <v>40</v>
      </c>
      <c r="AO52" s="20">
        <v>9.5</v>
      </c>
      <c r="AP52" s="21">
        <v>7.32</v>
      </c>
      <c r="AQ52" s="7"/>
      <c r="AR52" s="31" t="s">
        <v>37</v>
      </c>
      <c r="AS52" s="52" t="s">
        <v>75</v>
      </c>
      <c r="AT52" s="32" t="s">
        <v>38</v>
      </c>
      <c r="AU52" s="53">
        <v>3.5000000000000003E-2</v>
      </c>
      <c r="AV52" s="1"/>
      <c r="AW52" s="117" t="s">
        <v>45</v>
      </c>
      <c r="AX52" s="112">
        <v>754264000</v>
      </c>
      <c r="AY52" s="112">
        <v>613585200</v>
      </c>
      <c r="AZ52" s="113">
        <v>185206000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01"/>
      <c r="B53" s="68" t="s">
        <v>44</v>
      </c>
      <c r="C53" s="73">
        <f t="shared" ref="C53:J53" si="57">C48</f>
        <v>422377000</v>
      </c>
      <c r="D53" s="74">
        <f t="shared" si="57"/>
        <v>3672270</v>
      </c>
      <c r="E53" s="74">
        <f t="shared" si="57"/>
        <v>9577520</v>
      </c>
      <c r="F53" s="75">
        <f t="shared" si="57"/>
        <v>15013100</v>
      </c>
      <c r="G53" s="73">
        <f t="shared" si="57"/>
        <v>550626000</v>
      </c>
      <c r="H53" s="74">
        <f t="shared" si="57"/>
        <v>4935230</v>
      </c>
      <c r="I53" s="74">
        <f t="shared" si="57"/>
        <v>13437600</v>
      </c>
      <c r="J53" s="75">
        <f t="shared" si="57"/>
        <v>21011600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285314700</v>
      </c>
      <c r="S53" s="57"/>
      <c r="T53" s="196"/>
      <c r="U53" s="199"/>
      <c r="V53" s="57"/>
      <c r="W53" s="87" t="s">
        <v>7</v>
      </c>
      <c r="X53" s="5">
        <f t="shared" ref="X53:AE53" si="58">X48</f>
        <v>5590.9</v>
      </c>
      <c r="Y53" s="5">
        <f t="shared" si="58"/>
        <v>7372.7</v>
      </c>
      <c r="Z53" s="5">
        <f t="shared" si="58"/>
        <v>70.099999999999994</v>
      </c>
      <c r="AA53" s="5">
        <f t="shared" si="58"/>
        <v>94.6</v>
      </c>
      <c r="AB53" s="5">
        <f t="shared" si="58"/>
        <v>5857.1</v>
      </c>
      <c r="AC53" s="5">
        <f t="shared" si="58"/>
        <v>7715.9</v>
      </c>
      <c r="AD53" s="5">
        <f t="shared" si="58"/>
        <v>125.9</v>
      </c>
      <c r="AE53" s="81">
        <f t="shared" si="58"/>
        <v>18.7</v>
      </c>
      <c r="AF53" s="7"/>
      <c r="AG53" s="87" t="s">
        <v>26</v>
      </c>
      <c r="AH53" s="6">
        <f>(AH52*10.74)</f>
        <v>16.11</v>
      </c>
      <c r="AI53" s="6">
        <f>(AI52*2.2)</f>
        <v>8.25</v>
      </c>
      <c r="AJ53" s="6">
        <f>(AJ52*0.25)</f>
        <v>0.75</v>
      </c>
      <c r="AK53" s="166">
        <f>AK52+AL52</f>
        <v>7</v>
      </c>
      <c r="AL53" s="167"/>
      <c r="AM53" s="10"/>
      <c r="AN53" s="22" t="s">
        <v>41</v>
      </c>
      <c r="AO53" s="23">
        <v>9.6999999999999993</v>
      </c>
      <c r="AP53" s="24">
        <v>7.6</v>
      </c>
      <c r="AQ53" s="7"/>
      <c r="AR53" s="33" t="s">
        <v>36</v>
      </c>
      <c r="AS53" s="12" t="s">
        <v>75</v>
      </c>
      <c r="AT53" s="2" t="s">
        <v>39</v>
      </c>
      <c r="AU53" s="36">
        <v>1.1240000000000001</v>
      </c>
      <c r="AV53" s="1"/>
      <c r="AW53" s="118" t="s">
        <v>71</v>
      </c>
      <c r="AX53" s="111">
        <f t="shared" ref="AX53:AZ53" si="59">AX48</f>
        <v>754264000</v>
      </c>
      <c r="AY53" s="111">
        <f t="shared" si="59"/>
        <v>612709600</v>
      </c>
      <c r="AZ53" s="114">
        <f t="shared" si="59"/>
        <v>185171000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02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754000</v>
      </c>
      <c r="H54" s="76">
        <f t="shared" si="60"/>
        <v>9000</v>
      </c>
      <c r="I54" s="76">
        <f t="shared" si="60"/>
        <v>32000</v>
      </c>
      <c r="J54" s="77">
        <f t="shared" si="60"/>
        <v>49000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875500</v>
      </c>
      <c r="S54" s="58"/>
      <c r="T54" s="197"/>
      <c r="U54" s="200"/>
      <c r="V54" s="58"/>
      <c r="W54" s="45" t="s">
        <v>3</v>
      </c>
      <c r="X54" s="46">
        <f>X52-X53</f>
        <v>0</v>
      </c>
      <c r="Y54" s="46">
        <f t="shared" ref="Y54:AE54" si="61">Y52-Y53</f>
        <v>10.400000000000546</v>
      </c>
      <c r="Z54" s="46">
        <f t="shared" si="61"/>
        <v>0</v>
      </c>
      <c r="AA54" s="46">
        <f t="shared" si="61"/>
        <v>0</v>
      </c>
      <c r="AB54" s="46">
        <f t="shared" si="61"/>
        <v>0</v>
      </c>
      <c r="AC54" s="46">
        <f t="shared" si="61"/>
        <v>11.100000000000364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2.5618762284602026</v>
      </c>
      <c r="AI54" s="86">
        <f>(AI53)/((K52/1000000)*8.34)</f>
        <v>1.3119477892487073</v>
      </c>
      <c r="AJ54" s="86">
        <f>(AJ53)/((K52/1000000)*8.34)</f>
        <v>0.11926798084079156</v>
      </c>
      <c r="AK54" s="168">
        <f>(AK53)/((K52/1000000)*8.34)</f>
        <v>1.1131678211807212</v>
      </c>
      <c r="AL54" s="169"/>
      <c r="AM54" s="10"/>
      <c r="AN54" s="1"/>
      <c r="AO54" s="1"/>
      <c r="AP54" s="1"/>
      <c r="AQ54" s="7"/>
      <c r="AR54" s="89" t="s">
        <v>55</v>
      </c>
      <c r="AS54" s="79">
        <v>3.97</v>
      </c>
      <c r="AT54" s="90" t="s">
        <v>54</v>
      </c>
      <c r="AU54" s="35">
        <v>2.9000000000000001E-2</v>
      </c>
      <c r="AV54" s="1"/>
      <c r="AW54" s="110" t="s">
        <v>3</v>
      </c>
      <c r="AX54" s="115">
        <f>AX52-AX53</f>
        <v>0</v>
      </c>
      <c r="AY54" s="115">
        <f>AY52-AY53</f>
        <v>875600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82">
        <v>14</v>
      </c>
      <c r="B56" s="67" t="s">
        <v>45</v>
      </c>
      <c r="C56" s="72">
        <v>422377000</v>
      </c>
      <c r="D56" s="37">
        <v>3672270</v>
      </c>
      <c r="E56" s="37">
        <v>9577520</v>
      </c>
      <c r="F56" s="39">
        <v>15013100</v>
      </c>
      <c r="G56" s="72">
        <v>552121000</v>
      </c>
      <c r="H56" s="37">
        <v>4944230</v>
      </c>
      <c r="I56" s="37">
        <v>13469600</v>
      </c>
      <c r="J56" s="39">
        <v>21060600</v>
      </c>
      <c r="K56" s="185">
        <f>C58+G58</f>
        <v>741000</v>
      </c>
      <c r="L56" s="186"/>
      <c r="M56" s="191">
        <f>D58+E58+F58+H58+I58+J58</f>
        <v>0</v>
      </c>
      <c r="N56" s="186"/>
      <c r="O56" s="203">
        <f>M56+K56</f>
        <v>741000</v>
      </c>
      <c r="P56" s="204"/>
      <c r="Q56" s="42" t="s">
        <v>6</v>
      </c>
      <c r="R56" s="39">
        <v>287033000</v>
      </c>
      <c r="S56" s="57"/>
      <c r="T56" s="195">
        <v>0</v>
      </c>
      <c r="U56" s="198">
        <v>0.87</v>
      </c>
      <c r="V56" s="57"/>
      <c r="W56" s="85" t="s">
        <v>6</v>
      </c>
      <c r="X56" s="44">
        <v>5590.9</v>
      </c>
      <c r="Y56" s="44">
        <v>7393.3</v>
      </c>
      <c r="Z56" s="44">
        <v>70.099999999999994</v>
      </c>
      <c r="AA56" s="44">
        <v>94.7</v>
      </c>
      <c r="AB56" s="44">
        <v>5857.1</v>
      </c>
      <c r="AC56" s="44">
        <v>7737.2</v>
      </c>
      <c r="AD56" s="44">
        <v>126.1</v>
      </c>
      <c r="AE56" s="82">
        <v>18.7</v>
      </c>
      <c r="AF56" s="7"/>
      <c r="AG56" s="85" t="s">
        <v>29</v>
      </c>
      <c r="AH56" s="15">
        <v>1.25</v>
      </c>
      <c r="AI56" s="15">
        <v>3.9375</v>
      </c>
      <c r="AJ56" s="15">
        <v>3</v>
      </c>
      <c r="AK56" s="15">
        <v>0</v>
      </c>
      <c r="AL56" s="16">
        <v>6</v>
      </c>
      <c r="AM56" s="62"/>
      <c r="AN56" s="64" t="s">
        <v>40</v>
      </c>
      <c r="AO56" s="20">
        <v>9.4</v>
      </c>
      <c r="AP56" s="21">
        <v>7.23</v>
      </c>
      <c r="AQ56" s="7"/>
      <c r="AR56" s="31" t="s">
        <v>37</v>
      </c>
      <c r="AS56" s="52" t="s">
        <v>75</v>
      </c>
      <c r="AT56" s="32" t="s">
        <v>38</v>
      </c>
      <c r="AU56" s="53">
        <v>3.5999999999999997E-2</v>
      </c>
      <c r="AV56" s="1"/>
      <c r="AW56" s="117" t="s">
        <v>45</v>
      </c>
      <c r="AX56" s="112">
        <v>754264000</v>
      </c>
      <c r="AY56" s="112">
        <v>614404800</v>
      </c>
      <c r="AZ56" s="113">
        <v>185206000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01"/>
      <c r="B57" s="68" t="s">
        <v>44</v>
      </c>
      <c r="C57" s="73">
        <f t="shared" ref="C57:J57" si="62">C52</f>
        <v>422377000</v>
      </c>
      <c r="D57" s="74">
        <f t="shared" si="62"/>
        <v>3672270</v>
      </c>
      <c r="E57" s="74">
        <f t="shared" si="62"/>
        <v>9577520</v>
      </c>
      <c r="F57" s="75">
        <f t="shared" si="62"/>
        <v>15013100</v>
      </c>
      <c r="G57" s="73">
        <f t="shared" si="62"/>
        <v>551380000</v>
      </c>
      <c r="H57" s="74">
        <f t="shared" si="62"/>
        <v>4944230</v>
      </c>
      <c r="I57" s="74">
        <f t="shared" si="62"/>
        <v>13469600</v>
      </c>
      <c r="J57" s="75">
        <f t="shared" si="62"/>
        <v>21060600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286190200</v>
      </c>
      <c r="S57" s="57"/>
      <c r="T57" s="196"/>
      <c r="U57" s="199"/>
      <c r="V57" s="57"/>
      <c r="W57" s="87" t="s">
        <v>7</v>
      </c>
      <c r="X57" s="5">
        <f t="shared" ref="X57:AE57" si="63">X52</f>
        <v>5590.9</v>
      </c>
      <c r="Y57" s="5">
        <f t="shared" si="63"/>
        <v>7383.1</v>
      </c>
      <c r="Z57" s="5">
        <f t="shared" si="63"/>
        <v>70.099999999999994</v>
      </c>
      <c r="AA57" s="5">
        <f t="shared" si="63"/>
        <v>94.6</v>
      </c>
      <c r="AB57" s="5">
        <f t="shared" si="63"/>
        <v>5857.1</v>
      </c>
      <c r="AC57" s="5">
        <f t="shared" si="63"/>
        <v>7727</v>
      </c>
      <c r="AD57" s="5">
        <f t="shared" si="63"/>
        <v>125.9</v>
      </c>
      <c r="AE57" s="81">
        <f t="shared" si="63"/>
        <v>18.7</v>
      </c>
      <c r="AF57" s="7"/>
      <c r="AG57" s="87" t="s">
        <v>26</v>
      </c>
      <c r="AH57" s="6">
        <f>(AH56*10.74)</f>
        <v>13.425000000000001</v>
      </c>
      <c r="AI57" s="6">
        <f>(AI56*2.2)</f>
        <v>8.6625000000000014</v>
      </c>
      <c r="AJ57" s="6">
        <f>(AJ56*0.25)</f>
        <v>0.75</v>
      </c>
      <c r="AK57" s="166">
        <f>AK56+AL56</f>
        <v>6</v>
      </c>
      <c r="AL57" s="167"/>
      <c r="AM57" s="10"/>
      <c r="AN57" s="22" t="s">
        <v>41</v>
      </c>
      <c r="AO57" s="23">
        <v>9</v>
      </c>
      <c r="AP57" s="24">
        <v>7.67</v>
      </c>
      <c r="AQ57" s="7"/>
      <c r="AR57" s="33" t="s">
        <v>36</v>
      </c>
      <c r="AS57" s="12" t="s">
        <v>75</v>
      </c>
      <c r="AT57" s="2" t="s">
        <v>39</v>
      </c>
      <c r="AU57" s="36">
        <v>1.0960000000000001</v>
      </c>
      <c r="AV57" s="1"/>
      <c r="AW57" s="118" t="s">
        <v>71</v>
      </c>
      <c r="AX57" s="111">
        <f t="shared" ref="AX57:AZ57" si="64">AX52</f>
        <v>754264000</v>
      </c>
      <c r="AY57" s="111">
        <f t="shared" si="64"/>
        <v>613585200</v>
      </c>
      <c r="AZ57" s="114">
        <f t="shared" si="64"/>
        <v>185206000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02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741000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842800</v>
      </c>
      <c r="S58" s="58"/>
      <c r="T58" s="197"/>
      <c r="U58" s="200"/>
      <c r="V58" s="58"/>
      <c r="W58" s="45" t="s">
        <v>3</v>
      </c>
      <c r="X58" s="46">
        <f>X56-X57</f>
        <v>0</v>
      </c>
      <c r="Y58" s="46">
        <f t="shared" ref="Y58:AE58" si="66">Y56-Y57</f>
        <v>10.199999999999818</v>
      </c>
      <c r="Z58" s="46">
        <f t="shared" si="66"/>
        <v>0</v>
      </c>
      <c r="AA58" s="46">
        <f t="shared" si="66"/>
        <v>0.10000000000000853</v>
      </c>
      <c r="AB58" s="46">
        <f t="shared" si="66"/>
        <v>0</v>
      </c>
      <c r="AC58" s="46">
        <f t="shared" si="66"/>
        <v>10.199999999999818</v>
      </c>
      <c r="AD58" s="46">
        <f t="shared" si="66"/>
        <v>0.19999999999998863</v>
      </c>
      <c r="AE58" s="83">
        <f t="shared" si="66"/>
        <v>0</v>
      </c>
      <c r="AF58" s="7"/>
      <c r="AG58" s="88" t="s">
        <v>28</v>
      </c>
      <c r="AH58" s="86">
        <f>(AH57)/((K56/1000000)*8.34)</f>
        <v>2.1723511878756105</v>
      </c>
      <c r="AI58" s="86">
        <f>(AI57)/((K56/1000000)*8.34)</f>
        <v>1.4017126379867768</v>
      </c>
      <c r="AJ58" s="86">
        <f>(AJ57)/((K56/1000000)*8.34)</f>
        <v>0.12136040155729667</v>
      </c>
      <c r="AK58" s="168">
        <f>(AK57)/((K56/1000000)*8.34)</f>
        <v>0.97088321245837339</v>
      </c>
      <c r="AL58" s="169"/>
      <c r="AM58" s="10"/>
      <c r="AN58" s="1"/>
      <c r="AO58" s="1"/>
      <c r="AP58" s="1"/>
      <c r="AQ58" s="7"/>
      <c r="AR58" s="89" t="s">
        <v>55</v>
      </c>
      <c r="AS58" s="79">
        <v>3.06</v>
      </c>
      <c r="AT58" s="90" t="s">
        <v>54</v>
      </c>
      <c r="AU58" s="35">
        <v>0.03</v>
      </c>
      <c r="AV58" s="1"/>
      <c r="AW58" s="110" t="s">
        <v>3</v>
      </c>
      <c r="AX58" s="115">
        <f>AX56-AX57</f>
        <v>0</v>
      </c>
      <c r="AY58" s="115">
        <f>AY56-AY57</f>
        <v>819600</v>
      </c>
      <c r="AZ58" s="116">
        <f>AZ56-AZ57</f>
        <v>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82">
        <v>15</v>
      </c>
      <c r="B60" s="67" t="s">
        <v>45</v>
      </c>
      <c r="C60" s="72">
        <v>422377000</v>
      </c>
      <c r="D60" s="37">
        <v>3672270</v>
      </c>
      <c r="E60" s="37">
        <v>9577520</v>
      </c>
      <c r="F60" s="39">
        <v>15013100</v>
      </c>
      <c r="G60" s="72">
        <v>552845000</v>
      </c>
      <c r="H60" s="37">
        <v>4952230</v>
      </c>
      <c r="I60" s="37">
        <v>13501600</v>
      </c>
      <c r="J60" s="39">
        <v>21113500</v>
      </c>
      <c r="K60" s="185">
        <f>C62+G62</f>
        <v>724000</v>
      </c>
      <c r="L60" s="186"/>
      <c r="M60" s="191">
        <f>D62+E62+F62+H62+I62+J62</f>
        <v>92900</v>
      </c>
      <c r="N60" s="186"/>
      <c r="O60" s="203">
        <f>M60+K60</f>
        <v>816900</v>
      </c>
      <c r="P60" s="204"/>
      <c r="Q60" s="42" t="s">
        <v>6</v>
      </c>
      <c r="R60" s="39">
        <v>287906900</v>
      </c>
      <c r="S60" s="57"/>
      <c r="T60" s="195">
        <v>0.09</v>
      </c>
      <c r="U60" s="198">
        <v>0.88</v>
      </c>
      <c r="V60" s="57"/>
      <c r="W60" s="85" t="s">
        <v>6</v>
      </c>
      <c r="X60" s="44">
        <v>5590.9</v>
      </c>
      <c r="Y60" s="44">
        <v>7403.3</v>
      </c>
      <c r="Z60" s="44">
        <v>70.2</v>
      </c>
      <c r="AA60" s="44">
        <v>94.9</v>
      </c>
      <c r="AB60" s="44">
        <v>5857.1</v>
      </c>
      <c r="AC60" s="44">
        <v>7747.9</v>
      </c>
      <c r="AD60" s="44">
        <v>126.3</v>
      </c>
      <c r="AE60" s="82">
        <v>18.7</v>
      </c>
      <c r="AF60" s="7"/>
      <c r="AG60" s="85" t="s">
        <v>29</v>
      </c>
      <c r="AH60" s="15">
        <v>1.375</v>
      </c>
      <c r="AI60" s="15">
        <v>3.625</v>
      </c>
      <c r="AJ60" s="15">
        <v>3.25</v>
      </c>
      <c r="AK60" s="15">
        <v>0</v>
      </c>
      <c r="AL60" s="16">
        <v>6</v>
      </c>
      <c r="AM60" s="62"/>
      <c r="AN60" s="64" t="s">
        <v>40</v>
      </c>
      <c r="AO60" s="20">
        <v>10.1</v>
      </c>
      <c r="AP60" s="21">
        <v>7.31</v>
      </c>
      <c r="AQ60" s="7"/>
      <c r="AR60" s="31" t="s">
        <v>37</v>
      </c>
      <c r="AS60" s="52" t="s">
        <v>75</v>
      </c>
      <c r="AT60" s="32" t="s">
        <v>38</v>
      </c>
      <c r="AU60" s="53">
        <v>3.4000000000000002E-2</v>
      </c>
      <c r="AV60" s="1"/>
      <c r="AW60" s="117" t="s">
        <v>45</v>
      </c>
      <c r="AX60" s="112">
        <v>754264000</v>
      </c>
      <c r="AY60" s="112">
        <v>615253700</v>
      </c>
      <c r="AZ60" s="113">
        <v>185240000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01"/>
      <c r="B61" s="68" t="s">
        <v>44</v>
      </c>
      <c r="C61" s="73">
        <f t="shared" ref="C61:J61" si="67">C56</f>
        <v>422377000</v>
      </c>
      <c r="D61" s="74">
        <f t="shared" si="67"/>
        <v>3672270</v>
      </c>
      <c r="E61" s="74">
        <f t="shared" si="67"/>
        <v>9577520</v>
      </c>
      <c r="F61" s="75">
        <f t="shared" si="67"/>
        <v>15013100</v>
      </c>
      <c r="G61" s="73">
        <f t="shared" si="67"/>
        <v>552121000</v>
      </c>
      <c r="H61" s="74">
        <f t="shared" si="67"/>
        <v>4944230</v>
      </c>
      <c r="I61" s="74">
        <f t="shared" si="67"/>
        <v>13469600</v>
      </c>
      <c r="J61" s="75">
        <f t="shared" si="67"/>
        <v>21060600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287033000</v>
      </c>
      <c r="S61" s="57"/>
      <c r="T61" s="196"/>
      <c r="U61" s="199"/>
      <c r="V61" s="57"/>
      <c r="W61" s="87" t="s">
        <v>7</v>
      </c>
      <c r="X61" s="5">
        <f t="shared" ref="X61:AE61" si="68">X56</f>
        <v>5590.9</v>
      </c>
      <c r="Y61" s="5">
        <f t="shared" si="68"/>
        <v>7393.3</v>
      </c>
      <c r="Z61" s="5">
        <f t="shared" si="68"/>
        <v>70.099999999999994</v>
      </c>
      <c r="AA61" s="5">
        <f t="shared" si="68"/>
        <v>94.7</v>
      </c>
      <c r="AB61" s="5">
        <f t="shared" si="68"/>
        <v>5857.1</v>
      </c>
      <c r="AC61" s="5">
        <f t="shared" si="68"/>
        <v>7737.2</v>
      </c>
      <c r="AD61" s="5">
        <f t="shared" si="68"/>
        <v>126.1</v>
      </c>
      <c r="AE61" s="81">
        <f t="shared" si="68"/>
        <v>18.7</v>
      </c>
      <c r="AF61" s="7"/>
      <c r="AG61" s="87" t="s">
        <v>26</v>
      </c>
      <c r="AH61" s="6">
        <f>(AH60*10.74)</f>
        <v>14.7675</v>
      </c>
      <c r="AI61" s="6">
        <f>(AI60*2.2)</f>
        <v>7.9750000000000005</v>
      </c>
      <c r="AJ61" s="6">
        <f>(AJ60*0.25)</f>
        <v>0.8125</v>
      </c>
      <c r="AK61" s="166">
        <f>AK60+AL60</f>
        <v>6</v>
      </c>
      <c r="AL61" s="167"/>
      <c r="AM61" s="10"/>
      <c r="AN61" s="22" t="s">
        <v>41</v>
      </c>
      <c r="AO61" s="23">
        <v>10</v>
      </c>
      <c r="AP61" s="24">
        <v>7.51</v>
      </c>
      <c r="AQ61" s="7"/>
      <c r="AR61" s="33" t="s">
        <v>36</v>
      </c>
      <c r="AS61" s="12" t="s">
        <v>75</v>
      </c>
      <c r="AT61" s="2" t="s">
        <v>39</v>
      </c>
      <c r="AU61" s="36">
        <v>0.69699999999999995</v>
      </c>
      <c r="AV61" s="1"/>
      <c r="AW61" s="118" t="s">
        <v>71</v>
      </c>
      <c r="AX61" s="111">
        <f t="shared" ref="AX61:AZ61" si="69">AX56</f>
        <v>754264000</v>
      </c>
      <c r="AY61" s="111">
        <f t="shared" si="69"/>
        <v>614404800</v>
      </c>
      <c r="AZ61" s="114">
        <f t="shared" si="69"/>
        <v>185206000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02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724000</v>
      </c>
      <c r="H62" s="76">
        <f t="shared" si="70"/>
        <v>8000</v>
      </c>
      <c r="I62" s="76">
        <f t="shared" si="70"/>
        <v>32000</v>
      </c>
      <c r="J62" s="77">
        <f t="shared" si="70"/>
        <v>52900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873900</v>
      </c>
      <c r="S62" s="58"/>
      <c r="T62" s="197"/>
      <c r="U62" s="200"/>
      <c r="V62" s="58"/>
      <c r="W62" s="45" t="s">
        <v>3</v>
      </c>
      <c r="X62" s="46">
        <f>X60-X61</f>
        <v>0</v>
      </c>
      <c r="Y62" s="46">
        <f t="shared" ref="Y62:AE62" si="71">Y60-Y61</f>
        <v>10</v>
      </c>
      <c r="Z62" s="46">
        <f t="shared" si="71"/>
        <v>0.10000000000000853</v>
      </c>
      <c r="AA62" s="46">
        <f t="shared" si="71"/>
        <v>0.20000000000000284</v>
      </c>
      <c r="AB62" s="46">
        <f t="shared" si="71"/>
        <v>0</v>
      </c>
      <c r="AC62" s="46">
        <f t="shared" si="71"/>
        <v>10.699999999999818</v>
      </c>
      <c r="AD62" s="46">
        <f t="shared" si="71"/>
        <v>0.20000000000000284</v>
      </c>
      <c r="AE62" s="83">
        <f t="shared" si="71"/>
        <v>0</v>
      </c>
      <c r="AF62" s="7"/>
      <c r="AG62" s="88" t="s">
        <v>28</v>
      </c>
      <c r="AH62" s="86">
        <f>(AH61)/((K60/1000000)*8.34)</f>
        <v>2.4456953773997379</v>
      </c>
      <c r="AI62" s="86">
        <f>(AI61)/((K60/1000000)*8.34)</f>
        <v>1.3207665911469721</v>
      </c>
      <c r="AJ62" s="86">
        <f>(AJ61)/((K60/1000000)*8.34)</f>
        <v>0.13456085959961314</v>
      </c>
      <c r="AK62" s="168">
        <f>(AK61)/((K60/1000000)*8.34)</f>
        <v>0.99368019396637397</v>
      </c>
      <c r="AL62" s="169"/>
      <c r="AM62" s="10"/>
      <c r="AN62" s="1"/>
      <c r="AO62" s="1"/>
      <c r="AP62" s="1"/>
      <c r="AQ62" s="7"/>
      <c r="AR62" s="89" t="s">
        <v>55</v>
      </c>
      <c r="AS62" s="79">
        <v>2.4700000000000002</v>
      </c>
      <c r="AT62" s="90" t="s">
        <v>54</v>
      </c>
      <c r="AU62" s="35">
        <v>2.8000000000000001E-2</v>
      </c>
      <c r="AV62" s="1"/>
      <c r="AW62" s="110" t="s">
        <v>3</v>
      </c>
      <c r="AX62" s="115">
        <f>AX60-AX61</f>
        <v>0</v>
      </c>
      <c r="AY62" s="115">
        <f>AY60-AY61</f>
        <v>848900</v>
      </c>
      <c r="AZ62" s="116">
        <f>AZ60-AZ61</f>
        <v>34000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82">
        <v>16</v>
      </c>
      <c r="B64" s="67" t="s">
        <v>45</v>
      </c>
      <c r="C64" s="72">
        <v>422377000</v>
      </c>
      <c r="D64" s="37">
        <v>3672270</v>
      </c>
      <c r="E64" s="37">
        <v>9577520</v>
      </c>
      <c r="F64" s="39">
        <v>15013100</v>
      </c>
      <c r="G64" s="72">
        <v>553658000</v>
      </c>
      <c r="H64" s="37">
        <v>4961230</v>
      </c>
      <c r="I64" s="37">
        <v>13501600</v>
      </c>
      <c r="J64" s="39">
        <v>21121500</v>
      </c>
      <c r="K64" s="185">
        <f>C66+G66</f>
        <v>813000</v>
      </c>
      <c r="L64" s="186"/>
      <c r="M64" s="191">
        <f>D66+E66+F66+H66+I66+J66</f>
        <v>17000</v>
      </c>
      <c r="N64" s="186"/>
      <c r="O64" s="203">
        <f>M64+K64</f>
        <v>830000</v>
      </c>
      <c r="P64" s="204"/>
      <c r="Q64" s="42" t="s">
        <v>6</v>
      </c>
      <c r="R64" s="39">
        <v>288641800</v>
      </c>
      <c r="S64" s="57"/>
      <c r="T64" s="195">
        <v>0.2</v>
      </c>
      <c r="U64" s="198">
        <v>0.88</v>
      </c>
      <c r="V64" s="57"/>
      <c r="W64" s="85" t="s">
        <v>6</v>
      </c>
      <c r="X64" s="44">
        <v>5590.9</v>
      </c>
      <c r="Y64" s="44">
        <v>7414.4</v>
      </c>
      <c r="Z64" s="44">
        <v>70.3</v>
      </c>
      <c r="AA64" s="44">
        <v>94.9</v>
      </c>
      <c r="AB64" s="44">
        <v>5857.1</v>
      </c>
      <c r="AC64" s="44">
        <v>7759.3</v>
      </c>
      <c r="AD64" s="44">
        <v>126.3</v>
      </c>
      <c r="AE64" s="82">
        <v>18.7</v>
      </c>
      <c r="AF64" s="7"/>
      <c r="AG64" s="85" t="s">
        <v>29</v>
      </c>
      <c r="AH64" s="15">
        <v>1.75</v>
      </c>
      <c r="AI64" s="15">
        <v>4</v>
      </c>
      <c r="AJ64" s="15">
        <v>3.25</v>
      </c>
      <c r="AK64" s="15">
        <v>0</v>
      </c>
      <c r="AL64" s="16">
        <v>8</v>
      </c>
      <c r="AM64" s="62"/>
      <c r="AN64" s="64" t="s">
        <v>40</v>
      </c>
      <c r="AO64" s="20">
        <v>11.2</v>
      </c>
      <c r="AP64" s="21">
        <v>7.2</v>
      </c>
      <c r="AQ64" s="7"/>
      <c r="AR64" s="31" t="s">
        <v>37</v>
      </c>
      <c r="AS64" s="52" t="s">
        <v>75</v>
      </c>
      <c r="AT64" s="32" t="s">
        <v>38</v>
      </c>
      <c r="AU64" s="53">
        <v>4.8000000000000001E-2</v>
      </c>
      <c r="AV64" s="1"/>
      <c r="AW64" s="117" t="s">
        <v>45</v>
      </c>
      <c r="AX64" s="112">
        <v>754264000</v>
      </c>
      <c r="AY64" s="112">
        <v>616158600</v>
      </c>
      <c r="AZ64" s="113">
        <v>185240000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01"/>
      <c r="B65" s="68" t="s">
        <v>44</v>
      </c>
      <c r="C65" s="73">
        <f t="shared" ref="C65:J65" si="72">C60</f>
        <v>422377000</v>
      </c>
      <c r="D65" s="74">
        <f t="shared" si="72"/>
        <v>3672270</v>
      </c>
      <c r="E65" s="74">
        <f t="shared" si="72"/>
        <v>9577520</v>
      </c>
      <c r="F65" s="75">
        <f t="shared" si="72"/>
        <v>15013100</v>
      </c>
      <c r="G65" s="73">
        <f t="shared" si="72"/>
        <v>552845000</v>
      </c>
      <c r="H65" s="74">
        <f t="shared" si="72"/>
        <v>4952230</v>
      </c>
      <c r="I65" s="74">
        <f t="shared" si="72"/>
        <v>13501600</v>
      </c>
      <c r="J65" s="75">
        <f t="shared" si="72"/>
        <v>21113500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287906900</v>
      </c>
      <c r="S65" s="57"/>
      <c r="T65" s="196"/>
      <c r="U65" s="199"/>
      <c r="V65" s="57"/>
      <c r="W65" s="87" t="s">
        <v>7</v>
      </c>
      <c r="X65" s="5">
        <f t="shared" ref="X65:AE65" si="73">X60</f>
        <v>5590.9</v>
      </c>
      <c r="Y65" s="5">
        <f t="shared" si="73"/>
        <v>7403.3</v>
      </c>
      <c r="Z65" s="5">
        <f t="shared" si="73"/>
        <v>70.2</v>
      </c>
      <c r="AA65" s="5">
        <f t="shared" si="73"/>
        <v>94.9</v>
      </c>
      <c r="AB65" s="5">
        <f t="shared" si="73"/>
        <v>5857.1</v>
      </c>
      <c r="AC65" s="5">
        <f t="shared" si="73"/>
        <v>7747.9</v>
      </c>
      <c r="AD65" s="5">
        <f t="shared" si="73"/>
        <v>126.3</v>
      </c>
      <c r="AE65" s="81">
        <f t="shared" si="73"/>
        <v>18.7</v>
      </c>
      <c r="AF65" s="7"/>
      <c r="AG65" s="87" t="s">
        <v>26</v>
      </c>
      <c r="AH65" s="6">
        <f>(AH64*10.74)</f>
        <v>18.795000000000002</v>
      </c>
      <c r="AI65" s="6">
        <f>(AI64*2.2)</f>
        <v>8.8000000000000007</v>
      </c>
      <c r="AJ65" s="6">
        <f>(AJ64*0.25)</f>
        <v>0.8125</v>
      </c>
      <c r="AK65" s="166">
        <f>AK64+AL64</f>
        <v>8</v>
      </c>
      <c r="AL65" s="167"/>
      <c r="AM65" s="10"/>
      <c r="AN65" s="22" t="s">
        <v>41</v>
      </c>
      <c r="AO65" s="23">
        <v>10.3</v>
      </c>
      <c r="AP65" s="24">
        <v>7.48</v>
      </c>
      <c r="AQ65" s="7"/>
      <c r="AR65" s="33" t="s">
        <v>36</v>
      </c>
      <c r="AS65" s="12" t="s">
        <v>75</v>
      </c>
      <c r="AT65" s="2" t="s">
        <v>39</v>
      </c>
      <c r="AU65" s="36">
        <v>0.69099999999999995</v>
      </c>
      <c r="AV65" s="1"/>
      <c r="AW65" s="118" t="s">
        <v>71</v>
      </c>
      <c r="AX65" s="111">
        <f t="shared" ref="AX65:AZ65" si="74">AX60</f>
        <v>754264000</v>
      </c>
      <c r="AY65" s="111">
        <f t="shared" si="74"/>
        <v>615253700</v>
      </c>
      <c r="AZ65" s="114">
        <f t="shared" si="74"/>
        <v>185240000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02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813000</v>
      </c>
      <c r="H66" s="76">
        <f t="shared" si="75"/>
        <v>9000</v>
      </c>
      <c r="I66" s="76">
        <f t="shared" si="75"/>
        <v>0</v>
      </c>
      <c r="J66" s="77">
        <f t="shared" si="75"/>
        <v>8000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734900</v>
      </c>
      <c r="S66" s="58"/>
      <c r="T66" s="197"/>
      <c r="U66" s="200"/>
      <c r="V66" s="58"/>
      <c r="W66" s="45" t="s">
        <v>3</v>
      </c>
      <c r="X66" s="46">
        <f>X64-X65</f>
        <v>0</v>
      </c>
      <c r="Y66" s="46">
        <f t="shared" ref="Y66:AE66" si="76">Y64-Y65</f>
        <v>11.099999999999454</v>
      </c>
      <c r="Z66" s="46">
        <f t="shared" si="76"/>
        <v>9.9999999999994316E-2</v>
      </c>
      <c r="AA66" s="46">
        <f t="shared" si="76"/>
        <v>0</v>
      </c>
      <c r="AB66" s="46">
        <f t="shared" si="76"/>
        <v>0</v>
      </c>
      <c r="AC66" s="46">
        <f t="shared" si="76"/>
        <v>11.400000000000546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2.7719521799534546</v>
      </c>
      <c r="AI66" s="86">
        <f>(AI65)/((K64/1000000)*8.34)</f>
        <v>1.297854705165757</v>
      </c>
      <c r="AJ66" s="86">
        <f>(AJ65)/((K64/1000000)*8.34)</f>
        <v>0.11983033499399744</v>
      </c>
      <c r="AK66" s="168">
        <f>(AK65)/((K64/1000000)*8.34)</f>
        <v>1.1798679137870516</v>
      </c>
      <c r="AL66" s="169"/>
      <c r="AM66" s="10"/>
      <c r="AN66" s="1"/>
      <c r="AO66" s="1"/>
      <c r="AP66" s="1"/>
      <c r="AQ66" s="7"/>
      <c r="AR66" s="89" t="s">
        <v>55</v>
      </c>
      <c r="AS66" s="79">
        <v>2.44</v>
      </c>
      <c r="AT66" s="90" t="s">
        <v>54</v>
      </c>
      <c r="AU66" s="35">
        <v>3.4000000000000002E-2</v>
      </c>
      <c r="AV66" s="1"/>
      <c r="AW66" s="110" t="s">
        <v>3</v>
      </c>
      <c r="AX66" s="115">
        <f>AX64-AX65</f>
        <v>0</v>
      </c>
      <c r="AY66" s="115">
        <f>AY64-AY65</f>
        <v>904900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82">
        <v>17</v>
      </c>
      <c r="B68" s="67" t="s">
        <v>45</v>
      </c>
      <c r="C68" s="72">
        <v>422377000</v>
      </c>
      <c r="D68" s="37">
        <v>3672270</v>
      </c>
      <c r="E68" s="37">
        <v>9577520</v>
      </c>
      <c r="F68" s="39">
        <v>15013100</v>
      </c>
      <c r="G68" s="72">
        <v>554412000</v>
      </c>
      <c r="H68" s="37">
        <v>4961230</v>
      </c>
      <c r="I68" s="37">
        <v>13533700</v>
      </c>
      <c r="J68" s="39">
        <v>21155500</v>
      </c>
      <c r="K68" s="185">
        <f>C70+G70</f>
        <v>754000</v>
      </c>
      <c r="L68" s="186"/>
      <c r="M68" s="191">
        <f>D70+E70+F70+H70+I70+J70</f>
        <v>66100</v>
      </c>
      <c r="N68" s="186"/>
      <c r="O68" s="203">
        <f>M68+K68</f>
        <v>820100</v>
      </c>
      <c r="P68" s="204"/>
      <c r="Q68" s="42" t="s">
        <v>6</v>
      </c>
      <c r="R68" s="39">
        <v>289441500</v>
      </c>
      <c r="S68" s="57"/>
      <c r="T68" s="195">
        <v>0.22</v>
      </c>
      <c r="U68" s="198">
        <v>0.86</v>
      </c>
      <c r="V68" s="57"/>
      <c r="W68" s="85" t="s">
        <v>6</v>
      </c>
      <c r="X68" s="44">
        <v>5590.9</v>
      </c>
      <c r="Y68" s="44">
        <v>7424.8</v>
      </c>
      <c r="Z68" s="44">
        <v>70.3</v>
      </c>
      <c r="AA68" s="44">
        <v>95</v>
      </c>
      <c r="AB68" s="44">
        <v>5857.1</v>
      </c>
      <c r="AC68" s="44">
        <v>7770</v>
      </c>
      <c r="AD68" s="44">
        <v>126.5</v>
      </c>
      <c r="AE68" s="82">
        <v>18.7</v>
      </c>
      <c r="AF68" s="7"/>
      <c r="AG68" s="85" t="s">
        <v>29</v>
      </c>
      <c r="AH68" s="15">
        <v>1.5</v>
      </c>
      <c r="AI68" s="15">
        <v>3.5</v>
      </c>
      <c r="AJ68" s="15">
        <v>3</v>
      </c>
      <c r="AK68" s="15">
        <v>0</v>
      </c>
      <c r="AL68" s="16">
        <v>7</v>
      </c>
      <c r="AM68" s="62"/>
      <c r="AN68" s="64" t="s">
        <v>40</v>
      </c>
      <c r="AO68" s="20">
        <v>9.8000000000000007</v>
      </c>
      <c r="AP68" s="21">
        <v>7.37</v>
      </c>
      <c r="AQ68" s="7"/>
      <c r="AR68" s="31" t="s">
        <v>37</v>
      </c>
      <c r="AS68" s="52" t="s">
        <v>75</v>
      </c>
      <c r="AT68" s="32" t="s">
        <v>38</v>
      </c>
      <c r="AU68" s="53">
        <v>3.3000000000000002E-2</v>
      </c>
      <c r="AV68" s="1"/>
      <c r="AW68" s="117" t="s">
        <v>45</v>
      </c>
      <c r="AX68" s="112">
        <v>754264000</v>
      </c>
      <c r="AY68" s="112">
        <v>617015600</v>
      </c>
      <c r="AZ68" s="113">
        <v>185275000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01"/>
      <c r="B69" s="68" t="s">
        <v>44</v>
      </c>
      <c r="C69" s="73">
        <f t="shared" ref="C69:J69" si="77">C64</f>
        <v>422377000</v>
      </c>
      <c r="D69" s="73">
        <f t="shared" si="77"/>
        <v>3672270</v>
      </c>
      <c r="E69" s="73">
        <f t="shared" si="77"/>
        <v>9577520</v>
      </c>
      <c r="F69" s="73">
        <f t="shared" si="77"/>
        <v>15013100</v>
      </c>
      <c r="G69" s="73">
        <f t="shared" si="77"/>
        <v>553658000</v>
      </c>
      <c r="H69" s="73">
        <f t="shared" si="77"/>
        <v>4961230</v>
      </c>
      <c r="I69" s="73">
        <f t="shared" si="77"/>
        <v>13501600</v>
      </c>
      <c r="J69" s="73">
        <f t="shared" si="77"/>
        <v>21121500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288641800</v>
      </c>
      <c r="S69" s="57"/>
      <c r="T69" s="196"/>
      <c r="U69" s="199"/>
      <c r="V69" s="57"/>
      <c r="W69" s="87" t="s">
        <v>7</v>
      </c>
      <c r="X69" s="5">
        <f>X64</f>
        <v>5590.9</v>
      </c>
      <c r="Y69" s="5">
        <f t="shared" ref="Y69:AE69" si="78">Y64</f>
        <v>7414.4</v>
      </c>
      <c r="Z69" s="5">
        <f t="shared" si="78"/>
        <v>70.3</v>
      </c>
      <c r="AA69" s="5">
        <f t="shared" si="78"/>
        <v>94.9</v>
      </c>
      <c r="AB69" s="5">
        <f t="shared" si="78"/>
        <v>5857.1</v>
      </c>
      <c r="AC69" s="5">
        <f t="shared" si="78"/>
        <v>7759.3</v>
      </c>
      <c r="AD69" s="5">
        <f t="shared" si="78"/>
        <v>126.3</v>
      </c>
      <c r="AE69" s="5">
        <f t="shared" si="78"/>
        <v>18.7</v>
      </c>
      <c r="AF69" s="7"/>
      <c r="AG69" s="87" t="s">
        <v>26</v>
      </c>
      <c r="AH69" s="6">
        <f>(AH68*10.74)</f>
        <v>16.11</v>
      </c>
      <c r="AI69" s="6">
        <f>(AI68*2.2)</f>
        <v>7.7000000000000011</v>
      </c>
      <c r="AJ69" s="6">
        <f>(AJ68*0.25)</f>
        <v>0.75</v>
      </c>
      <c r="AK69" s="166">
        <f>AK68+AL68</f>
        <v>7</v>
      </c>
      <c r="AL69" s="167"/>
      <c r="AM69" s="10"/>
      <c r="AN69" s="22" t="s">
        <v>41</v>
      </c>
      <c r="AO69" s="23">
        <v>9.8000000000000007</v>
      </c>
      <c r="AP69" s="24">
        <v>7.75</v>
      </c>
      <c r="AQ69" s="7"/>
      <c r="AR69" s="33" t="s">
        <v>36</v>
      </c>
      <c r="AS69" s="12" t="s">
        <v>75</v>
      </c>
      <c r="AT69" s="2" t="s">
        <v>39</v>
      </c>
      <c r="AU69" s="36">
        <v>0.76</v>
      </c>
      <c r="AV69" s="1"/>
      <c r="AW69" s="118" t="s">
        <v>71</v>
      </c>
      <c r="AX69" s="111">
        <f t="shared" ref="AX69:AZ69" si="79">AX64</f>
        <v>754264000</v>
      </c>
      <c r="AY69" s="111">
        <f t="shared" si="79"/>
        <v>616158600</v>
      </c>
      <c r="AZ69" s="114">
        <f t="shared" si="79"/>
        <v>185240000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02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754000</v>
      </c>
      <c r="H70" s="76">
        <f t="shared" si="80"/>
        <v>0</v>
      </c>
      <c r="I70" s="76">
        <f t="shared" si="80"/>
        <v>32100</v>
      </c>
      <c r="J70" s="77">
        <f t="shared" si="80"/>
        <v>34000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799700</v>
      </c>
      <c r="S70" s="58"/>
      <c r="T70" s="197"/>
      <c r="U70" s="200"/>
      <c r="V70" s="58"/>
      <c r="W70" s="45" t="s">
        <v>3</v>
      </c>
      <c r="X70" s="46">
        <f>X68-X69</f>
        <v>0</v>
      </c>
      <c r="Y70" s="46">
        <f t="shared" ref="Y70:AE70" si="81">Y68-Y69</f>
        <v>10.400000000000546</v>
      </c>
      <c r="Z70" s="46">
        <f t="shared" si="81"/>
        <v>0</v>
      </c>
      <c r="AA70" s="46">
        <f t="shared" si="81"/>
        <v>9.9999999999994316E-2</v>
      </c>
      <c r="AB70" s="46">
        <f t="shared" si="81"/>
        <v>0</v>
      </c>
      <c r="AC70" s="46">
        <f t="shared" si="81"/>
        <v>10.699999999999818</v>
      </c>
      <c r="AD70" s="46">
        <f t="shared" si="81"/>
        <v>0.20000000000000284</v>
      </c>
      <c r="AE70" s="83">
        <f t="shared" si="81"/>
        <v>0</v>
      </c>
      <c r="AF70" s="7"/>
      <c r="AG70" s="88" t="s">
        <v>28</v>
      </c>
      <c r="AH70" s="86">
        <f>(AH69)/((K68/1000000)*8.34)</f>
        <v>2.5618762284602026</v>
      </c>
      <c r="AI70" s="86">
        <f>(AI69)/((K68/1000000)*8.34)</f>
        <v>1.2244846032987935</v>
      </c>
      <c r="AJ70" s="86">
        <f>(AJ69)/((K68/1000000)*8.34)</f>
        <v>0.11926798084079156</v>
      </c>
      <c r="AK70" s="168">
        <f>(AK69)/((K68/1000000)*8.34)</f>
        <v>1.1131678211807212</v>
      </c>
      <c r="AL70" s="169"/>
      <c r="AM70" s="10"/>
      <c r="AN70" s="1"/>
      <c r="AO70" s="1"/>
      <c r="AP70" s="1"/>
      <c r="AQ70" s="7"/>
      <c r="AR70" s="89" t="s">
        <v>55</v>
      </c>
      <c r="AS70" s="79">
        <v>2.09</v>
      </c>
      <c r="AT70" s="90" t="s">
        <v>54</v>
      </c>
      <c r="AU70" s="35">
        <v>2.8000000000000001E-2</v>
      </c>
      <c r="AV70" s="1"/>
      <c r="AW70" s="110" t="s">
        <v>3</v>
      </c>
      <c r="AX70" s="115">
        <f>AX68-AX69</f>
        <v>0</v>
      </c>
      <c r="AY70" s="115">
        <f>AY68-AY69</f>
        <v>857000</v>
      </c>
      <c r="AZ70" s="116">
        <f>AZ68-AZ69</f>
        <v>35000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82">
        <v>18</v>
      </c>
      <c r="B72" s="67" t="s">
        <v>45</v>
      </c>
      <c r="C72" s="72">
        <v>422377000</v>
      </c>
      <c r="D72" s="37">
        <v>3672270</v>
      </c>
      <c r="E72" s="37">
        <v>9577520</v>
      </c>
      <c r="F72" s="39">
        <v>15013100</v>
      </c>
      <c r="G72" s="72">
        <v>555058000</v>
      </c>
      <c r="H72" s="37">
        <v>4970230</v>
      </c>
      <c r="I72" s="37">
        <v>13533700</v>
      </c>
      <c r="J72" s="39">
        <v>21171500</v>
      </c>
      <c r="K72" s="185">
        <f>C74+G74</f>
        <v>646000</v>
      </c>
      <c r="L72" s="186"/>
      <c r="M72" s="191">
        <f>D74+E74+F74+H74+I74+J74</f>
        <v>25000</v>
      </c>
      <c r="N72" s="186"/>
      <c r="O72" s="203">
        <f>M72+K72</f>
        <v>671000</v>
      </c>
      <c r="P72" s="204"/>
      <c r="Q72" s="42" t="s">
        <v>6</v>
      </c>
      <c r="R72" s="39">
        <v>290336700</v>
      </c>
      <c r="S72" s="57"/>
      <c r="T72" s="195">
        <v>7.0000000000000007E-2</v>
      </c>
      <c r="U72" s="198">
        <v>0.91</v>
      </c>
      <c r="V72" s="57"/>
      <c r="W72" s="85" t="s">
        <v>6</v>
      </c>
      <c r="X72" s="44">
        <v>5590.9</v>
      </c>
      <c r="Y72" s="44">
        <v>7433.7</v>
      </c>
      <c r="Z72" s="44">
        <v>70.3</v>
      </c>
      <c r="AA72" s="44">
        <v>95.1</v>
      </c>
      <c r="AB72" s="44">
        <v>5857.1</v>
      </c>
      <c r="AC72" s="44">
        <v>7779.2</v>
      </c>
      <c r="AD72" s="44">
        <v>126.5</v>
      </c>
      <c r="AE72" s="82">
        <v>18.7</v>
      </c>
      <c r="AF72" s="7"/>
      <c r="AG72" s="85" t="s">
        <v>29</v>
      </c>
      <c r="AH72" s="15">
        <v>1.0625</v>
      </c>
      <c r="AI72" s="15">
        <v>3.125</v>
      </c>
      <c r="AJ72" s="15">
        <v>2.5</v>
      </c>
      <c r="AK72" s="15">
        <v>0</v>
      </c>
      <c r="AL72" s="16">
        <v>6</v>
      </c>
      <c r="AM72" s="62"/>
      <c r="AN72" s="64" t="s">
        <v>40</v>
      </c>
      <c r="AO72" s="20">
        <v>10</v>
      </c>
      <c r="AP72" s="21">
        <v>7.39</v>
      </c>
      <c r="AQ72" s="7"/>
      <c r="AR72" s="31" t="s">
        <v>37</v>
      </c>
      <c r="AS72" s="52" t="s">
        <v>75</v>
      </c>
      <c r="AT72" s="32" t="s">
        <v>38</v>
      </c>
      <c r="AU72" s="53">
        <v>3.5000000000000003E-2</v>
      </c>
      <c r="AV72" s="1"/>
      <c r="AW72" s="117" t="s">
        <v>45</v>
      </c>
      <c r="AX72" s="112">
        <v>754264000</v>
      </c>
      <c r="AY72" s="112">
        <v>617745800</v>
      </c>
      <c r="AZ72" s="113">
        <v>185275000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01"/>
      <c r="B73" s="68" t="s">
        <v>44</v>
      </c>
      <c r="C73" s="73">
        <f t="shared" ref="C73:J73" si="82">C68</f>
        <v>422377000</v>
      </c>
      <c r="D73" s="74">
        <f t="shared" si="82"/>
        <v>3672270</v>
      </c>
      <c r="E73" s="74">
        <f t="shared" si="82"/>
        <v>9577520</v>
      </c>
      <c r="F73" s="75">
        <f t="shared" si="82"/>
        <v>15013100</v>
      </c>
      <c r="G73" s="73">
        <f t="shared" si="82"/>
        <v>554412000</v>
      </c>
      <c r="H73" s="74">
        <f t="shared" si="82"/>
        <v>4961230</v>
      </c>
      <c r="I73" s="74">
        <f t="shared" si="82"/>
        <v>13533700</v>
      </c>
      <c r="J73" s="75">
        <f t="shared" si="82"/>
        <v>21155500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289441500</v>
      </c>
      <c r="S73" s="57"/>
      <c r="T73" s="196"/>
      <c r="U73" s="199"/>
      <c r="V73" s="57"/>
      <c r="W73" s="87" t="s">
        <v>7</v>
      </c>
      <c r="X73" s="5">
        <f t="shared" ref="X73:AE73" si="83">X68</f>
        <v>5590.9</v>
      </c>
      <c r="Y73" s="5">
        <f t="shared" si="83"/>
        <v>7424.8</v>
      </c>
      <c r="Z73" s="5">
        <f t="shared" si="83"/>
        <v>70.3</v>
      </c>
      <c r="AA73" s="5">
        <f t="shared" si="83"/>
        <v>95</v>
      </c>
      <c r="AB73" s="5">
        <f t="shared" si="83"/>
        <v>5857.1</v>
      </c>
      <c r="AC73" s="5">
        <f t="shared" si="83"/>
        <v>7770</v>
      </c>
      <c r="AD73" s="5">
        <f t="shared" si="83"/>
        <v>126.5</v>
      </c>
      <c r="AE73" s="81">
        <f t="shared" si="83"/>
        <v>18.7</v>
      </c>
      <c r="AF73" s="7"/>
      <c r="AG73" s="87" t="s">
        <v>26</v>
      </c>
      <c r="AH73" s="6">
        <f>(AH72*10.74)</f>
        <v>11.411250000000001</v>
      </c>
      <c r="AI73" s="6">
        <f>(AI72*2.2)</f>
        <v>6.8750000000000009</v>
      </c>
      <c r="AJ73" s="6">
        <f>(AJ72*0.25)</f>
        <v>0.625</v>
      </c>
      <c r="AK73" s="166">
        <f>AK72+AL72</f>
        <v>6</v>
      </c>
      <c r="AL73" s="167"/>
      <c r="AM73" s="10"/>
      <c r="AN73" s="22" t="s">
        <v>41</v>
      </c>
      <c r="AO73" s="23">
        <v>9.9</v>
      </c>
      <c r="AP73" s="24">
        <v>7.76</v>
      </c>
      <c r="AQ73" s="7"/>
      <c r="AR73" s="33" t="s">
        <v>36</v>
      </c>
      <c r="AS73" s="12" t="s">
        <v>75</v>
      </c>
      <c r="AT73" s="2" t="s">
        <v>39</v>
      </c>
      <c r="AU73" s="36">
        <v>0.54700000000000004</v>
      </c>
      <c r="AV73" s="1"/>
      <c r="AW73" s="118" t="s">
        <v>71</v>
      </c>
      <c r="AX73" s="111">
        <f t="shared" ref="AX73:AZ73" si="84">AX68</f>
        <v>754264000</v>
      </c>
      <c r="AY73" s="111">
        <f t="shared" si="84"/>
        <v>617015600</v>
      </c>
      <c r="AZ73" s="114">
        <f t="shared" si="84"/>
        <v>185275000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02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646000</v>
      </c>
      <c r="H74" s="76">
        <f t="shared" si="85"/>
        <v>9000</v>
      </c>
      <c r="I74" s="76">
        <f t="shared" si="85"/>
        <v>0</v>
      </c>
      <c r="J74" s="77">
        <f t="shared" si="85"/>
        <v>16000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895200</v>
      </c>
      <c r="S74" s="58"/>
      <c r="T74" s="197"/>
      <c r="U74" s="200"/>
      <c r="V74" s="58"/>
      <c r="W74" s="45" t="s">
        <v>3</v>
      </c>
      <c r="X74" s="46">
        <f>X72-X73</f>
        <v>0</v>
      </c>
      <c r="Y74" s="46">
        <f t="shared" ref="Y74:AE74" si="86">Y72-Y73</f>
        <v>8.8999999999996362</v>
      </c>
      <c r="Z74" s="46">
        <f t="shared" si="86"/>
        <v>0</v>
      </c>
      <c r="AA74" s="46">
        <f t="shared" si="86"/>
        <v>9.9999999999994316E-2</v>
      </c>
      <c r="AB74" s="46">
        <f t="shared" si="86"/>
        <v>0</v>
      </c>
      <c r="AC74" s="46">
        <f t="shared" si="86"/>
        <v>9.1999999999998181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>
        <f>(AH73)/((K72/1000000)*8.34)</f>
        <v>2.1180424081787201</v>
      </c>
      <c r="AI74" s="86">
        <f>(AI73)/((K72/1000000)*8.34)</f>
        <v>1.2760689281392226</v>
      </c>
      <c r="AJ74" s="86">
        <f>(AJ73)/((K72/1000000)*8.34)</f>
        <v>0.11600626619447475</v>
      </c>
      <c r="AK74" s="168">
        <f>(AK73)/((K72/1000000)*8.34)</f>
        <v>1.1136601554669576</v>
      </c>
      <c r="AL74" s="169"/>
      <c r="AM74" s="10"/>
      <c r="AN74" s="1"/>
      <c r="AO74" s="1"/>
      <c r="AP74" s="1"/>
      <c r="AQ74" s="7"/>
      <c r="AR74" s="89" t="s">
        <v>55</v>
      </c>
      <c r="AS74" s="79">
        <v>2.06</v>
      </c>
      <c r="AT74" s="90" t="s">
        <v>54</v>
      </c>
      <c r="AU74" s="35">
        <v>0.03</v>
      </c>
      <c r="AV74" s="1"/>
      <c r="AW74" s="110" t="s">
        <v>3</v>
      </c>
      <c r="AX74" s="115">
        <f>AX72-AX73</f>
        <v>0</v>
      </c>
      <c r="AY74" s="115">
        <f>AY72-AY73</f>
        <v>730200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82">
        <v>19</v>
      </c>
      <c r="B76" s="67" t="s">
        <v>45</v>
      </c>
      <c r="C76" s="72">
        <v>422377000</v>
      </c>
      <c r="D76" s="37">
        <v>3672270</v>
      </c>
      <c r="E76" s="37">
        <v>9577520</v>
      </c>
      <c r="F76" s="39">
        <v>15013100</v>
      </c>
      <c r="G76" s="72">
        <v>555780000</v>
      </c>
      <c r="H76" s="37">
        <v>4970230</v>
      </c>
      <c r="I76" s="37">
        <v>13564700</v>
      </c>
      <c r="J76" s="39">
        <v>21210500</v>
      </c>
      <c r="K76" s="185">
        <f>C78+G78</f>
        <v>722000</v>
      </c>
      <c r="L76" s="186"/>
      <c r="M76" s="191">
        <f>D78+E78+F78+H78+I78+J78</f>
        <v>70000</v>
      </c>
      <c r="N76" s="186"/>
      <c r="O76" s="203">
        <f>M76+K76</f>
        <v>792000</v>
      </c>
      <c r="P76" s="204"/>
      <c r="Q76" s="42" t="s">
        <v>6</v>
      </c>
      <c r="R76" s="39">
        <v>291146400</v>
      </c>
      <c r="S76" s="57"/>
      <c r="T76" s="195">
        <v>0.18</v>
      </c>
      <c r="U76" s="198">
        <v>0.88</v>
      </c>
      <c r="V76" s="57"/>
      <c r="W76" s="85" t="s">
        <v>6</v>
      </c>
      <c r="X76" s="44">
        <v>5590.9</v>
      </c>
      <c r="Y76" s="44">
        <v>7443.7</v>
      </c>
      <c r="Z76" s="44">
        <v>70.400000000000006</v>
      </c>
      <c r="AA76" s="44">
        <v>95.1</v>
      </c>
      <c r="AB76" s="44">
        <v>5857.1</v>
      </c>
      <c r="AC76" s="44">
        <v>7789.6</v>
      </c>
      <c r="AD76" s="44">
        <v>126.6</v>
      </c>
      <c r="AE76" s="82">
        <v>18.7</v>
      </c>
      <c r="AF76" s="7"/>
      <c r="AG76" s="85" t="s">
        <v>29</v>
      </c>
      <c r="AH76" s="15">
        <v>1.25</v>
      </c>
      <c r="AI76" s="15">
        <v>3.5</v>
      </c>
      <c r="AJ76" s="15">
        <v>2.75</v>
      </c>
      <c r="AK76" s="15">
        <v>0</v>
      </c>
      <c r="AL76" s="16">
        <v>6</v>
      </c>
      <c r="AM76" s="62"/>
      <c r="AN76" s="64" t="s">
        <v>40</v>
      </c>
      <c r="AO76" s="20">
        <v>10.9</v>
      </c>
      <c r="AP76" s="21">
        <v>7.31</v>
      </c>
      <c r="AQ76" s="7"/>
      <c r="AR76" s="31" t="s">
        <v>37</v>
      </c>
      <c r="AS76" s="52" t="s">
        <v>75</v>
      </c>
      <c r="AT76" s="32" t="s">
        <v>38</v>
      </c>
      <c r="AU76" s="53">
        <v>3.3000000000000002E-2</v>
      </c>
      <c r="AV76" s="1"/>
      <c r="AW76" s="117" t="s">
        <v>45</v>
      </c>
      <c r="AX76" s="112">
        <v>754264000</v>
      </c>
      <c r="AY76" s="112">
        <v>618574600</v>
      </c>
      <c r="AZ76" s="113">
        <v>185310000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01"/>
      <c r="B77" s="68" t="s">
        <v>44</v>
      </c>
      <c r="C77" s="73">
        <f t="shared" ref="C77:J77" si="87">C72</f>
        <v>422377000</v>
      </c>
      <c r="D77" s="74">
        <f t="shared" si="87"/>
        <v>3672270</v>
      </c>
      <c r="E77" s="74">
        <f t="shared" si="87"/>
        <v>9577520</v>
      </c>
      <c r="F77" s="75">
        <f t="shared" si="87"/>
        <v>15013100</v>
      </c>
      <c r="G77" s="73">
        <f t="shared" si="87"/>
        <v>555058000</v>
      </c>
      <c r="H77" s="74">
        <f t="shared" si="87"/>
        <v>4970230</v>
      </c>
      <c r="I77" s="74">
        <f t="shared" si="87"/>
        <v>13533700</v>
      </c>
      <c r="J77" s="75">
        <f t="shared" si="87"/>
        <v>21171500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290336700</v>
      </c>
      <c r="S77" s="57"/>
      <c r="T77" s="196"/>
      <c r="U77" s="199"/>
      <c r="V77" s="57"/>
      <c r="W77" s="87" t="s">
        <v>7</v>
      </c>
      <c r="X77" s="5">
        <f t="shared" ref="X77:AE77" si="88">X72</f>
        <v>5590.9</v>
      </c>
      <c r="Y77" s="5">
        <f t="shared" si="88"/>
        <v>7433.7</v>
      </c>
      <c r="Z77" s="5">
        <f t="shared" si="88"/>
        <v>70.3</v>
      </c>
      <c r="AA77" s="5">
        <f t="shared" si="88"/>
        <v>95.1</v>
      </c>
      <c r="AB77" s="5">
        <f t="shared" si="88"/>
        <v>5857.1</v>
      </c>
      <c r="AC77" s="5">
        <f t="shared" si="88"/>
        <v>7779.2</v>
      </c>
      <c r="AD77" s="5">
        <f t="shared" si="88"/>
        <v>126.5</v>
      </c>
      <c r="AE77" s="81">
        <f t="shared" si="88"/>
        <v>18.7</v>
      </c>
      <c r="AF77" s="7"/>
      <c r="AG77" s="87" t="s">
        <v>26</v>
      </c>
      <c r="AH77" s="6">
        <f>(AH76*10.74)</f>
        <v>13.425000000000001</v>
      </c>
      <c r="AI77" s="6">
        <f>(AI76*2.2)</f>
        <v>7.7000000000000011</v>
      </c>
      <c r="AJ77" s="6">
        <f>(AJ76*0.25)</f>
        <v>0.6875</v>
      </c>
      <c r="AK77" s="166">
        <f>AK76+AL76</f>
        <v>6</v>
      </c>
      <c r="AL77" s="167"/>
      <c r="AM77" s="10"/>
      <c r="AN77" s="22" t="s">
        <v>41</v>
      </c>
      <c r="AO77" s="23">
        <v>12.7</v>
      </c>
      <c r="AP77" s="24">
        <v>7.52</v>
      </c>
      <c r="AQ77" s="7"/>
      <c r="AR77" s="33" t="s">
        <v>36</v>
      </c>
      <c r="AS77" s="12" t="s">
        <v>75</v>
      </c>
      <c r="AT77" s="2" t="s">
        <v>39</v>
      </c>
      <c r="AU77" s="36">
        <v>0.67300000000000004</v>
      </c>
      <c r="AV77" s="1"/>
      <c r="AW77" s="118" t="s">
        <v>71</v>
      </c>
      <c r="AX77" s="111">
        <f t="shared" ref="AX77:AZ77" si="89">AX72</f>
        <v>754264000</v>
      </c>
      <c r="AY77" s="111">
        <f t="shared" si="89"/>
        <v>617745800</v>
      </c>
      <c r="AZ77" s="114">
        <f t="shared" si="89"/>
        <v>185275000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02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722000</v>
      </c>
      <c r="H78" s="76">
        <f t="shared" si="90"/>
        <v>0</v>
      </c>
      <c r="I78" s="76">
        <f t="shared" si="90"/>
        <v>31000</v>
      </c>
      <c r="J78" s="77">
        <f t="shared" si="90"/>
        <v>39000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809700</v>
      </c>
      <c r="S78" s="58"/>
      <c r="T78" s="197"/>
      <c r="U78" s="200"/>
      <c r="V78" s="58"/>
      <c r="W78" s="45" t="s">
        <v>3</v>
      </c>
      <c r="X78" s="46">
        <f>X76-X77</f>
        <v>0</v>
      </c>
      <c r="Y78" s="46">
        <f t="shared" ref="Y78:AE78" si="91">Y76-Y77</f>
        <v>10</v>
      </c>
      <c r="Z78" s="46">
        <f t="shared" si="91"/>
        <v>0.10000000000000853</v>
      </c>
      <c r="AA78" s="46">
        <f t="shared" si="91"/>
        <v>0</v>
      </c>
      <c r="AB78" s="46">
        <f t="shared" si="91"/>
        <v>0</v>
      </c>
      <c r="AC78" s="46">
        <f t="shared" si="91"/>
        <v>10.400000000000546</v>
      </c>
      <c r="AD78" s="46">
        <f t="shared" si="91"/>
        <v>9.9999999999994316E-2</v>
      </c>
      <c r="AE78" s="83">
        <f t="shared" si="91"/>
        <v>0</v>
      </c>
      <c r="AF78" s="7"/>
      <c r="AG78" s="88" t="s">
        <v>28</v>
      </c>
      <c r="AH78" s="86">
        <f>(AH77)/((K76/1000000)*8.34)</f>
        <v>2.2295183243986529</v>
      </c>
      <c r="AI78" s="86">
        <f>(AI77)/((K76/1000000)*8.34)</f>
        <v>1.2787553890405683</v>
      </c>
      <c r="AJ78" s="86">
        <f>(AJ77)/((K76/1000000)*8.34)</f>
        <v>0.11417458830719358</v>
      </c>
      <c r="AK78" s="168">
        <f>(AK77)/((K76/1000000)*8.34)</f>
        <v>0.99643277068096225</v>
      </c>
      <c r="AL78" s="169"/>
      <c r="AM78" s="10"/>
      <c r="AN78" s="1"/>
      <c r="AO78" s="1"/>
      <c r="AP78" s="1"/>
      <c r="AQ78" s="7"/>
      <c r="AR78" s="89" t="s">
        <v>55</v>
      </c>
      <c r="AS78" s="79">
        <v>1.94</v>
      </c>
      <c r="AT78" s="90" t="s">
        <v>54</v>
      </c>
      <c r="AU78" s="35">
        <v>2.8000000000000001E-2</v>
      </c>
      <c r="AV78" s="1"/>
      <c r="AW78" s="110" t="s">
        <v>3</v>
      </c>
      <c r="AX78" s="115">
        <f>AX76-AX77</f>
        <v>0</v>
      </c>
      <c r="AY78" s="115">
        <f>AY76-AY77</f>
        <v>828800</v>
      </c>
      <c r="AZ78" s="116">
        <f>AZ76-AZ77</f>
        <v>35000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82">
        <v>20</v>
      </c>
      <c r="B80" s="67" t="s">
        <v>45</v>
      </c>
      <c r="C80" s="72">
        <v>422377000</v>
      </c>
      <c r="D80" s="37">
        <v>3672270</v>
      </c>
      <c r="E80" s="37">
        <v>9577520</v>
      </c>
      <c r="F80" s="39">
        <v>15013100</v>
      </c>
      <c r="G80" s="72">
        <v>556602000</v>
      </c>
      <c r="H80" s="37">
        <v>4978230</v>
      </c>
      <c r="I80" s="37">
        <v>13564700</v>
      </c>
      <c r="J80" s="39">
        <v>21224500</v>
      </c>
      <c r="K80" s="185">
        <f>C82+G82</f>
        <v>822000</v>
      </c>
      <c r="L80" s="186"/>
      <c r="M80" s="191">
        <f>D82+E82+F82+H82+I82+J82</f>
        <v>22000</v>
      </c>
      <c r="N80" s="186"/>
      <c r="O80" s="203">
        <f>M80+K80</f>
        <v>844000</v>
      </c>
      <c r="P80" s="204"/>
      <c r="Q80" s="42" t="s">
        <v>6</v>
      </c>
      <c r="R80" s="39">
        <v>291965900</v>
      </c>
      <c r="S80" s="57"/>
      <c r="T80" s="195">
        <v>0.12</v>
      </c>
      <c r="U80" s="198">
        <v>0.87</v>
      </c>
      <c r="V80" s="57"/>
      <c r="W80" s="85" t="s">
        <v>6</v>
      </c>
      <c r="X80" s="44">
        <v>5590.9</v>
      </c>
      <c r="Y80" s="44">
        <v>7454.9</v>
      </c>
      <c r="Z80" s="44">
        <v>70.5</v>
      </c>
      <c r="AA80" s="44">
        <v>95.1</v>
      </c>
      <c r="AB80" s="44">
        <v>5857.1</v>
      </c>
      <c r="AC80" s="44">
        <v>7801.3</v>
      </c>
      <c r="AD80" s="44">
        <v>126.6</v>
      </c>
      <c r="AE80" s="82">
        <v>18.7</v>
      </c>
      <c r="AF80" s="7"/>
      <c r="AG80" s="85" t="s">
        <v>29</v>
      </c>
      <c r="AH80" s="15">
        <v>1.5</v>
      </c>
      <c r="AI80" s="15">
        <v>3.5</v>
      </c>
      <c r="AJ80" s="15">
        <v>3</v>
      </c>
      <c r="AK80" s="15">
        <v>0</v>
      </c>
      <c r="AL80" s="16">
        <v>7</v>
      </c>
      <c r="AM80" s="62"/>
      <c r="AN80" s="64" t="s">
        <v>40</v>
      </c>
      <c r="AO80" s="20">
        <v>8.9</v>
      </c>
      <c r="AP80" s="21">
        <v>7.3</v>
      </c>
      <c r="AQ80" s="7"/>
      <c r="AR80" s="31" t="s">
        <v>37</v>
      </c>
      <c r="AS80" s="52" t="s">
        <v>75</v>
      </c>
      <c r="AT80" s="32" t="s">
        <v>38</v>
      </c>
      <c r="AU80" s="53">
        <v>4.2999999999999997E-2</v>
      </c>
      <c r="AV80" s="1"/>
      <c r="AW80" s="117" t="s">
        <v>45</v>
      </c>
      <c r="AX80" s="112">
        <v>754264000</v>
      </c>
      <c r="AY80" s="112">
        <v>619493800</v>
      </c>
      <c r="AZ80" s="113">
        <v>185310000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01"/>
      <c r="B81" s="68" t="s">
        <v>44</v>
      </c>
      <c r="C81" s="73">
        <f t="shared" ref="C81:J81" si="92">C76</f>
        <v>422377000</v>
      </c>
      <c r="D81" s="74">
        <f t="shared" si="92"/>
        <v>3672270</v>
      </c>
      <c r="E81" s="74">
        <f t="shared" si="92"/>
        <v>9577520</v>
      </c>
      <c r="F81" s="75">
        <f t="shared" si="92"/>
        <v>15013100</v>
      </c>
      <c r="G81" s="73">
        <f t="shared" si="92"/>
        <v>555780000</v>
      </c>
      <c r="H81" s="74">
        <f t="shared" si="92"/>
        <v>4970230</v>
      </c>
      <c r="I81" s="74">
        <f t="shared" si="92"/>
        <v>13564700</v>
      </c>
      <c r="J81" s="75">
        <f t="shared" si="92"/>
        <v>21210500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291146400</v>
      </c>
      <c r="S81" s="57"/>
      <c r="T81" s="196"/>
      <c r="U81" s="199"/>
      <c r="V81" s="57"/>
      <c r="W81" s="87" t="s">
        <v>7</v>
      </c>
      <c r="X81" s="5">
        <f t="shared" ref="X81:AE81" si="93">X76</f>
        <v>5590.9</v>
      </c>
      <c r="Y81" s="5">
        <f t="shared" si="93"/>
        <v>7443.7</v>
      </c>
      <c r="Z81" s="5">
        <f t="shared" si="93"/>
        <v>70.400000000000006</v>
      </c>
      <c r="AA81" s="5">
        <f t="shared" si="93"/>
        <v>95.1</v>
      </c>
      <c r="AB81" s="5">
        <f t="shared" si="93"/>
        <v>5857.1</v>
      </c>
      <c r="AC81" s="5">
        <f t="shared" si="93"/>
        <v>7789.6</v>
      </c>
      <c r="AD81" s="5">
        <f t="shared" si="93"/>
        <v>126.6</v>
      </c>
      <c r="AE81" s="81">
        <f t="shared" si="93"/>
        <v>18.7</v>
      </c>
      <c r="AF81" s="7"/>
      <c r="AG81" s="87" t="s">
        <v>26</v>
      </c>
      <c r="AH81" s="6">
        <f>(AH80*10.74)</f>
        <v>16.11</v>
      </c>
      <c r="AI81" s="6">
        <f>(AI80*2.2)</f>
        <v>7.7000000000000011</v>
      </c>
      <c r="AJ81" s="6">
        <f>(AJ80*0.25)</f>
        <v>0.75</v>
      </c>
      <c r="AK81" s="166">
        <f>AK80+AL80</f>
        <v>7</v>
      </c>
      <c r="AL81" s="167"/>
      <c r="AM81" s="10"/>
      <c r="AN81" s="22" t="s">
        <v>41</v>
      </c>
      <c r="AO81" s="23">
        <v>9.5</v>
      </c>
      <c r="AP81" s="24">
        <v>7.46</v>
      </c>
      <c r="AQ81" s="7"/>
      <c r="AR81" s="33" t="s">
        <v>36</v>
      </c>
      <c r="AS81" s="12" t="s">
        <v>75</v>
      </c>
      <c r="AT81" s="2" t="s">
        <v>39</v>
      </c>
      <c r="AU81" s="36">
        <v>0.52700000000000002</v>
      </c>
      <c r="AV81" s="1"/>
      <c r="AW81" s="118" t="s">
        <v>71</v>
      </c>
      <c r="AX81" s="111">
        <f t="shared" ref="AX81:AZ81" si="94">AX76</f>
        <v>754264000</v>
      </c>
      <c r="AY81" s="111">
        <f t="shared" si="94"/>
        <v>618574600</v>
      </c>
      <c r="AZ81" s="114">
        <f t="shared" si="94"/>
        <v>185310000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02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822000</v>
      </c>
      <c r="H82" s="76">
        <f t="shared" si="95"/>
        <v>8000</v>
      </c>
      <c r="I82" s="76">
        <f t="shared" si="95"/>
        <v>0</v>
      </c>
      <c r="J82" s="77">
        <f t="shared" si="95"/>
        <v>14000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819500</v>
      </c>
      <c r="S82" s="58"/>
      <c r="T82" s="197"/>
      <c r="U82" s="200"/>
      <c r="V82" s="58"/>
      <c r="W82" s="45" t="s">
        <v>3</v>
      </c>
      <c r="X82" s="46">
        <f>X80-X81</f>
        <v>0</v>
      </c>
      <c r="Y82" s="46">
        <f t="shared" ref="Y82:AE82" si="96">Y80-Y81</f>
        <v>11.199999999999818</v>
      </c>
      <c r="Z82" s="46">
        <f t="shared" si="96"/>
        <v>9.9999999999994316E-2</v>
      </c>
      <c r="AA82" s="46">
        <f t="shared" si="96"/>
        <v>0</v>
      </c>
      <c r="AB82" s="46">
        <f t="shared" si="96"/>
        <v>0</v>
      </c>
      <c r="AC82" s="46">
        <f t="shared" si="96"/>
        <v>11.699999999999818</v>
      </c>
      <c r="AD82" s="46">
        <f t="shared" si="96"/>
        <v>0</v>
      </c>
      <c r="AE82" s="83">
        <f t="shared" si="96"/>
        <v>0</v>
      </c>
      <c r="AF82" s="7"/>
      <c r="AG82" s="88" t="s">
        <v>28</v>
      </c>
      <c r="AH82" s="86">
        <f>(AH81)/((K80/1000000)*8.34)</f>
        <v>2.3499448616289453</v>
      </c>
      <c r="AI82" s="86">
        <f>(AI81)/((K80/1000000)*8.34)</f>
        <v>1.1231890400088691</v>
      </c>
      <c r="AJ82" s="86">
        <f>(AJ81)/((K80/1000000)*8.34)</f>
        <v>0.10940152987099373</v>
      </c>
      <c r="AK82" s="168">
        <f>(AK81)/((K80/1000000)*8.34)</f>
        <v>1.0210809454626082</v>
      </c>
      <c r="AL82" s="169"/>
      <c r="AM82" s="10"/>
      <c r="AN82" s="1"/>
      <c r="AO82" s="1"/>
      <c r="AP82" s="1"/>
      <c r="AQ82" s="7"/>
      <c r="AR82" s="89" t="s">
        <v>55</v>
      </c>
      <c r="AS82" s="79">
        <v>1.97</v>
      </c>
      <c r="AT82" s="90" t="s">
        <v>54</v>
      </c>
      <c r="AU82" s="35">
        <v>3.7999999999999999E-2</v>
      </c>
      <c r="AV82" s="1"/>
      <c r="AW82" s="110" t="s">
        <v>3</v>
      </c>
      <c r="AX82" s="115">
        <f>AX80-AX81</f>
        <v>0</v>
      </c>
      <c r="AY82" s="115">
        <f>AY80-AY81</f>
        <v>919200</v>
      </c>
      <c r="AZ82" s="116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82">
        <v>21</v>
      </c>
      <c r="B84" s="67" t="s">
        <v>45</v>
      </c>
      <c r="C84" s="72">
        <v>422377000</v>
      </c>
      <c r="D84" s="37">
        <v>3672270</v>
      </c>
      <c r="E84" s="37">
        <v>9577520</v>
      </c>
      <c r="F84" s="39">
        <v>15013100</v>
      </c>
      <c r="G84" s="72">
        <v>557211000</v>
      </c>
      <c r="H84" s="37">
        <v>4978230</v>
      </c>
      <c r="I84" s="37">
        <v>13596700</v>
      </c>
      <c r="J84" s="39">
        <v>21260400</v>
      </c>
      <c r="K84" s="185">
        <f>C86+G86</f>
        <v>609000</v>
      </c>
      <c r="L84" s="186"/>
      <c r="M84" s="191">
        <f>D86+E86+F86+H86+I86+J86</f>
        <v>67900</v>
      </c>
      <c r="N84" s="186"/>
      <c r="O84" s="203">
        <f>M84+K84</f>
        <v>676900</v>
      </c>
      <c r="P84" s="204"/>
      <c r="Q84" s="42" t="s">
        <v>6</v>
      </c>
      <c r="R84" s="39">
        <v>292786500</v>
      </c>
      <c r="S84" s="57"/>
      <c r="T84" s="195">
        <v>0.03</v>
      </c>
      <c r="U84" s="198">
        <v>0.87</v>
      </c>
      <c r="V84" s="57"/>
      <c r="W84" s="85" t="s">
        <v>6</v>
      </c>
      <c r="X84" s="44">
        <v>5590.9</v>
      </c>
      <c r="Y84" s="44">
        <v>7463.3</v>
      </c>
      <c r="Z84" s="44">
        <v>70.599999999999994</v>
      </c>
      <c r="AA84" s="44">
        <v>95.2</v>
      </c>
      <c r="AB84" s="44">
        <v>5857.1</v>
      </c>
      <c r="AC84" s="44">
        <v>7810.1</v>
      </c>
      <c r="AD84" s="44">
        <v>126.8</v>
      </c>
      <c r="AE84" s="82">
        <v>18.7</v>
      </c>
      <c r="AF84" s="7"/>
      <c r="AG84" s="85" t="s">
        <v>29</v>
      </c>
      <c r="AH84" s="15">
        <v>1.625</v>
      </c>
      <c r="AI84" s="15">
        <v>3.5</v>
      </c>
      <c r="AJ84" s="15">
        <v>3.375</v>
      </c>
      <c r="AK84" s="15">
        <v>0</v>
      </c>
      <c r="AL84" s="16">
        <v>5</v>
      </c>
      <c r="AM84" s="62"/>
      <c r="AN84" s="64" t="s">
        <v>40</v>
      </c>
      <c r="AO84" s="20">
        <v>9.1999999999999993</v>
      </c>
      <c r="AP84" s="21">
        <v>7.37</v>
      </c>
      <c r="AQ84" s="7"/>
      <c r="AR84" s="31" t="s">
        <v>37</v>
      </c>
      <c r="AS84" s="52" t="s">
        <v>75</v>
      </c>
      <c r="AT84" s="32" t="s">
        <v>38</v>
      </c>
      <c r="AU84" s="53">
        <v>4.1000000000000002E-2</v>
      </c>
      <c r="AV84" s="1"/>
      <c r="AW84" s="117" t="s">
        <v>45</v>
      </c>
      <c r="AX84" s="112">
        <v>754264000</v>
      </c>
      <c r="AY84" s="112">
        <v>620196800</v>
      </c>
      <c r="AZ84" s="113">
        <v>185345000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01"/>
      <c r="B85" s="68" t="s">
        <v>44</v>
      </c>
      <c r="C85" s="73">
        <f t="shared" ref="C85:J85" si="97">C80</f>
        <v>422377000</v>
      </c>
      <c r="D85" s="74">
        <f t="shared" si="97"/>
        <v>3672270</v>
      </c>
      <c r="E85" s="74">
        <f t="shared" si="97"/>
        <v>9577520</v>
      </c>
      <c r="F85" s="75">
        <f t="shared" si="97"/>
        <v>15013100</v>
      </c>
      <c r="G85" s="73">
        <f t="shared" si="97"/>
        <v>556602000</v>
      </c>
      <c r="H85" s="74">
        <f t="shared" si="97"/>
        <v>4978230</v>
      </c>
      <c r="I85" s="74">
        <f t="shared" si="97"/>
        <v>13564700</v>
      </c>
      <c r="J85" s="75">
        <f t="shared" si="97"/>
        <v>21224500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291965900</v>
      </c>
      <c r="S85" s="57"/>
      <c r="T85" s="196"/>
      <c r="U85" s="199"/>
      <c r="V85" s="57"/>
      <c r="W85" s="87" t="s">
        <v>7</v>
      </c>
      <c r="X85" s="5">
        <f t="shared" ref="X85:AE85" si="98">X80</f>
        <v>5590.9</v>
      </c>
      <c r="Y85" s="5">
        <f t="shared" si="98"/>
        <v>7454.9</v>
      </c>
      <c r="Z85" s="5">
        <f t="shared" si="98"/>
        <v>70.5</v>
      </c>
      <c r="AA85" s="5">
        <f t="shared" si="98"/>
        <v>95.1</v>
      </c>
      <c r="AB85" s="5">
        <f t="shared" si="98"/>
        <v>5857.1</v>
      </c>
      <c r="AC85" s="5">
        <f t="shared" si="98"/>
        <v>7801.3</v>
      </c>
      <c r="AD85" s="5">
        <f t="shared" si="98"/>
        <v>126.6</v>
      </c>
      <c r="AE85" s="81">
        <f t="shared" si="98"/>
        <v>18.7</v>
      </c>
      <c r="AF85" s="7"/>
      <c r="AG85" s="87" t="s">
        <v>26</v>
      </c>
      <c r="AH85" s="6">
        <f>(AH84*10.74)</f>
        <v>17.452500000000001</v>
      </c>
      <c r="AI85" s="6">
        <f>(AI84*2.2)</f>
        <v>7.7000000000000011</v>
      </c>
      <c r="AJ85" s="6">
        <f>(AJ84*0.25)</f>
        <v>0.84375</v>
      </c>
      <c r="AK85" s="166">
        <f>AK84+AL84</f>
        <v>5</v>
      </c>
      <c r="AL85" s="167"/>
      <c r="AM85" s="10"/>
      <c r="AN85" s="22" t="s">
        <v>41</v>
      </c>
      <c r="AO85" s="23">
        <v>10.1</v>
      </c>
      <c r="AP85" s="24">
        <v>7.49</v>
      </c>
      <c r="AQ85" s="7"/>
      <c r="AR85" s="33" t="s">
        <v>36</v>
      </c>
      <c r="AS85" s="12" t="s">
        <v>75</v>
      </c>
      <c r="AT85" s="2" t="s">
        <v>39</v>
      </c>
      <c r="AU85" s="36">
        <v>0.628</v>
      </c>
      <c r="AV85" s="1"/>
      <c r="AW85" s="118" t="s">
        <v>71</v>
      </c>
      <c r="AX85" s="111">
        <f t="shared" ref="AX85:AZ85" si="99">AX80</f>
        <v>754264000</v>
      </c>
      <c r="AY85" s="111">
        <f t="shared" si="99"/>
        <v>619493800</v>
      </c>
      <c r="AZ85" s="114">
        <f t="shared" si="99"/>
        <v>185310000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02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609000</v>
      </c>
      <c r="H86" s="76">
        <f t="shared" si="100"/>
        <v>0</v>
      </c>
      <c r="I86" s="76">
        <f t="shared" si="100"/>
        <v>32000</v>
      </c>
      <c r="J86" s="77">
        <f t="shared" si="100"/>
        <v>35900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820600</v>
      </c>
      <c r="S86" s="58"/>
      <c r="T86" s="197"/>
      <c r="U86" s="200"/>
      <c r="V86" s="58"/>
      <c r="W86" s="45" t="s">
        <v>3</v>
      </c>
      <c r="X86" s="46">
        <f>X84-X85</f>
        <v>0</v>
      </c>
      <c r="Y86" s="46">
        <f t="shared" ref="Y86:AE86" si="101">Y84-Y85</f>
        <v>8.4000000000005457</v>
      </c>
      <c r="Z86" s="46">
        <f t="shared" si="101"/>
        <v>9.9999999999994316E-2</v>
      </c>
      <c r="AA86" s="46">
        <f t="shared" si="101"/>
        <v>0.10000000000000853</v>
      </c>
      <c r="AB86" s="46">
        <f t="shared" si="101"/>
        <v>0</v>
      </c>
      <c r="AC86" s="46">
        <f t="shared" si="101"/>
        <v>8.8000000000001819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3.4361673222997955</v>
      </c>
      <c r="AI86" s="86">
        <f>(AI85)/((K84/1000000)*8.34)</f>
        <v>1.5160285564651728</v>
      </c>
      <c r="AJ86" s="86">
        <f>(AJ85)/((K84/1000000)*8.34)</f>
        <v>0.16612325902824537</v>
      </c>
      <c r="AK86" s="168">
        <f>(AK85)/((K84/1000000)*8.34)</f>
        <v>0.98443412757478743</v>
      </c>
      <c r="AL86" s="169"/>
      <c r="AM86" s="10"/>
      <c r="AN86" s="1"/>
      <c r="AO86" s="1"/>
      <c r="AP86" s="1"/>
      <c r="AQ86" s="7"/>
      <c r="AR86" s="89" t="s">
        <v>55</v>
      </c>
      <c r="AS86" s="79">
        <v>2.54</v>
      </c>
      <c r="AT86" s="90" t="s">
        <v>54</v>
      </c>
      <c r="AU86" s="35">
        <v>2.8000000000000001E-2</v>
      </c>
      <c r="AV86" s="1"/>
      <c r="AW86" s="110" t="s">
        <v>3</v>
      </c>
      <c r="AX86" s="115">
        <f>AX84-AX85</f>
        <v>0</v>
      </c>
      <c r="AY86" s="115">
        <f>AY84-AY85</f>
        <v>703000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82">
        <v>22</v>
      </c>
      <c r="B88" s="67" t="s">
        <v>45</v>
      </c>
      <c r="C88" s="72">
        <v>422377000</v>
      </c>
      <c r="D88" s="37">
        <v>3672270</v>
      </c>
      <c r="E88" s="37">
        <v>9577520</v>
      </c>
      <c r="F88" s="39">
        <v>15013100</v>
      </c>
      <c r="G88" s="72">
        <v>557902000</v>
      </c>
      <c r="H88" s="37">
        <v>4987230</v>
      </c>
      <c r="I88" s="37">
        <v>13596700</v>
      </c>
      <c r="J88" s="39">
        <v>21268400</v>
      </c>
      <c r="K88" s="185">
        <f>C90+G90</f>
        <v>691000</v>
      </c>
      <c r="L88" s="186"/>
      <c r="M88" s="191">
        <f>D90+E90+F90+H90+I90+J90</f>
        <v>17000</v>
      </c>
      <c r="N88" s="186"/>
      <c r="O88" s="203">
        <f>M88+K88</f>
        <v>708000</v>
      </c>
      <c r="P88" s="204"/>
      <c r="Q88" s="42" t="s">
        <v>6</v>
      </c>
      <c r="R88" s="39">
        <v>293564600</v>
      </c>
      <c r="S88" s="57"/>
      <c r="T88" s="195">
        <v>0.49</v>
      </c>
      <c r="U88" s="198">
        <v>0.84</v>
      </c>
      <c r="V88" s="57"/>
      <c r="W88" s="85" t="s">
        <v>6</v>
      </c>
      <c r="X88" s="44">
        <v>5590.9</v>
      </c>
      <c r="Y88" s="44">
        <v>7472.8</v>
      </c>
      <c r="Z88" s="44">
        <v>70.599999999999994</v>
      </c>
      <c r="AA88" s="44">
        <v>95.3</v>
      </c>
      <c r="AB88" s="44">
        <v>5857.1</v>
      </c>
      <c r="AC88" s="44">
        <v>7819.8</v>
      </c>
      <c r="AD88" s="44">
        <v>126.8</v>
      </c>
      <c r="AE88" s="82">
        <v>18.7</v>
      </c>
      <c r="AF88" s="7"/>
      <c r="AG88" s="85" t="s">
        <v>29</v>
      </c>
      <c r="AH88" s="15">
        <v>1.25</v>
      </c>
      <c r="AI88" s="15">
        <v>3</v>
      </c>
      <c r="AJ88" s="15">
        <v>2.5</v>
      </c>
      <c r="AK88" s="15">
        <v>0</v>
      </c>
      <c r="AL88" s="16">
        <v>6</v>
      </c>
      <c r="AM88" s="62"/>
      <c r="AN88" s="64" t="s">
        <v>40</v>
      </c>
      <c r="AO88" s="20">
        <v>11.3</v>
      </c>
      <c r="AP88" s="21">
        <v>7.49</v>
      </c>
      <c r="AQ88" s="7"/>
      <c r="AR88" s="31" t="s">
        <v>37</v>
      </c>
      <c r="AS88" s="52" t="s">
        <v>75</v>
      </c>
      <c r="AT88" s="32" t="s">
        <v>38</v>
      </c>
      <c r="AU88" s="53">
        <v>3.7999999999999999E-2</v>
      </c>
      <c r="AV88" s="1"/>
      <c r="AW88" s="117" t="s">
        <v>45</v>
      </c>
      <c r="AX88" s="112">
        <v>754264000</v>
      </c>
      <c r="AY88" s="112">
        <v>620968600</v>
      </c>
      <c r="AZ88" s="113">
        <v>185345000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01"/>
      <c r="B89" s="68" t="s">
        <v>44</v>
      </c>
      <c r="C89" s="73">
        <f t="shared" ref="C89:J89" si="102">C84</f>
        <v>422377000</v>
      </c>
      <c r="D89" s="74">
        <f t="shared" si="102"/>
        <v>3672270</v>
      </c>
      <c r="E89" s="74">
        <f t="shared" si="102"/>
        <v>9577520</v>
      </c>
      <c r="F89" s="75">
        <f t="shared" si="102"/>
        <v>15013100</v>
      </c>
      <c r="G89" s="73">
        <f t="shared" si="102"/>
        <v>557211000</v>
      </c>
      <c r="H89" s="74">
        <f t="shared" si="102"/>
        <v>4978230</v>
      </c>
      <c r="I89" s="74">
        <f t="shared" si="102"/>
        <v>13596700</v>
      </c>
      <c r="J89" s="75">
        <f t="shared" si="102"/>
        <v>21260400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292786500</v>
      </c>
      <c r="S89" s="57"/>
      <c r="T89" s="196"/>
      <c r="U89" s="199"/>
      <c r="V89" s="57"/>
      <c r="W89" s="87" t="s">
        <v>7</v>
      </c>
      <c r="X89" s="5">
        <f t="shared" ref="X89:AE89" si="103">X84</f>
        <v>5590.9</v>
      </c>
      <c r="Y89" s="5">
        <f t="shared" si="103"/>
        <v>7463.3</v>
      </c>
      <c r="Z89" s="5">
        <f t="shared" si="103"/>
        <v>70.599999999999994</v>
      </c>
      <c r="AA89" s="5">
        <f t="shared" si="103"/>
        <v>95.2</v>
      </c>
      <c r="AB89" s="5">
        <f t="shared" si="103"/>
        <v>5857.1</v>
      </c>
      <c r="AC89" s="5">
        <f t="shared" si="103"/>
        <v>7810.1</v>
      </c>
      <c r="AD89" s="5">
        <f t="shared" si="103"/>
        <v>126.8</v>
      </c>
      <c r="AE89" s="81">
        <f t="shared" si="103"/>
        <v>18.7</v>
      </c>
      <c r="AF89" s="7"/>
      <c r="AG89" s="87" t="s">
        <v>26</v>
      </c>
      <c r="AH89" s="6">
        <f>(AH88*10.74)</f>
        <v>13.425000000000001</v>
      </c>
      <c r="AI89" s="6">
        <f>(AI88*2.2)</f>
        <v>6.6000000000000005</v>
      </c>
      <c r="AJ89" s="6">
        <f>(AJ88*0.25)</f>
        <v>0.625</v>
      </c>
      <c r="AK89" s="166">
        <f>AK88+AL88</f>
        <v>6</v>
      </c>
      <c r="AL89" s="167"/>
      <c r="AM89" s="10"/>
      <c r="AN89" s="22" t="s">
        <v>41</v>
      </c>
      <c r="AO89" s="23">
        <v>9.6999999999999993</v>
      </c>
      <c r="AP89" s="24">
        <v>7.89</v>
      </c>
      <c r="AQ89" s="7"/>
      <c r="AR89" s="33" t="s">
        <v>36</v>
      </c>
      <c r="AS89" s="12" t="s">
        <v>75</v>
      </c>
      <c r="AT89" s="2" t="s">
        <v>39</v>
      </c>
      <c r="AU89" s="36">
        <v>0.40100000000000002</v>
      </c>
      <c r="AV89" s="1"/>
      <c r="AW89" s="118" t="s">
        <v>71</v>
      </c>
      <c r="AX89" s="111">
        <f t="shared" ref="AX89:AZ89" si="104">AX84</f>
        <v>754264000</v>
      </c>
      <c r="AY89" s="111">
        <f t="shared" si="104"/>
        <v>620196800</v>
      </c>
      <c r="AZ89" s="114">
        <f t="shared" si="104"/>
        <v>185345000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02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691000</v>
      </c>
      <c r="H90" s="76">
        <f t="shared" si="105"/>
        <v>9000</v>
      </c>
      <c r="I90" s="76">
        <f t="shared" si="105"/>
        <v>0</v>
      </c>
      <c r="J90" s="77">
        <f t="shared" si="105"/>
        <v>8000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778100</v>
      </c>
      <c r="S90" s="58"/>
      <c r="T90" s="197"/>
      <c r="U90" s="200"/>
      <c r="V90" s="58"/>
      <c r="W90" s="45" t="s">
        <v>3</v>
      </c>
      <c r="X90" s="46">
        <f>X88-X89</f>
        <v>0</v>
      </c>
      <c r="Y90" s="46">
        <f t="shared" ref="Y90:AE90" si="106">Y88-Y89</f>
        <v>9.5</v>
      </c>
      <c r="Z90" s="46">
        <f t="shared" si="106"/>
        <v>0</v>
      </c>
      <c r="AA90" s="46">
        <f t="shared" si="106"/>
        <v>9.9999999999994316E-2</v>
      </c>
      <c r="AB90" s="46">
        <f t="shared" si="106"/>
        <v>0</v>
      </c>
      <c r="AC90" s="46">
        <f t="shared" si="106"/>
        <v>9.6999999999998181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>
        <f>(AH89)/((K88/1000000)*8.34)</f>
        <v>2.3295401305583612</v>
      </c>
      <c r="AI90" s="86">
        <f>(AI89)/((K88/1000000)*8.34)</f>
        <v>1.145248779268915</v>
      </c>
      <c r="AJ90" s="86">
        <f>(AJ89)/((K88/1000000)*8.34)</f>
        <v>0.10845158894591997</v>
      </c>
      <c r="AK90" s="168">
        <f>(AK89)/((K88/1000000)*8.34)</f>
        <v>1.0411352538808318</v>
      </c>
      <c r="AL90" s="169"/>
      <c r="AM90" s="10"/>
      <c r="AN90" s="1"/>
      <c r="AO90" s="1"/>
      <c r="AP90" s="1"/>
      <c r="AQ90" s="7"/>
      <c r="AR90" s="89" t="s">
        <v>55</v>
      </c>
      <c r="AS90" s="79">
        <v>1.98</v>
      </c>
      <c r="AT90" s="90" t="s">
        <v>54</v>
      </c>
      <c r="AU90" s="35">
        <v>0.03</v>
      </c>
      <c r="AV90" s="1"/>
      <c r="AW90" s="110" t="s">
        <v>3</v>
      </c>
      <c r="AX90" s="115">
        <f>AX88-AX89</f>
        <v>0</v>
      </c>
      <c r="AY90" s="115">
        <f>AY88-AY89</f>
        <v>771800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82">
        <v>23</v>
      </c>
      <c r="B92" s="67" t="s">
        <v>45</v>
      </c>
      <c r="C92" s="72">
        <v>422377000</v>
      </c>
      <c r="D92" s="37">
        <v>3672270</v>
      </c>
      <c r="E92" s="37">
        <v>9577520</v>
      </c>
      <c r="F92" s="39">
        <v>15013100</v>
      </c>
      <c r="G92" s="72">
        <v>558729000</v>
      </c>
      <c r="H92" s="37">
        <v>4996230</v>
      </c>
      <c r="I92" s="37">
        <v>13628700</v>
      </c>
      <c r="J92" s="39">
        <v>21297400</v>
      </c>
      <c r="K92" s="185">
        <f>C94+G94</f>
        <v>827000</v>
      </c>
      <c r="L92" s="186"/>
      <c r="M92" s="191">
        <f>D94+E94+F94+H94+I94+J94</f>
        <v>70000</v>
      </c>
      <c r="N92" s="186"/>
      <c r="O92" s="203">
        <f>M92+K92</f>
        <v>897000</v>
      </c>
      <c r="P92" s="204"/>
      <c r="Q92" s="42" t="s">
        <v>6</v>
      </c>
      <c r="R92" s="39">
        <v>294470200</v>
      </c>
      <c r="S92" s="57"/>
      <c r="T92" s="195">
        <v>0.01</v>
      </c>
      <c r="U92" s="198">
        <v>0.85</v>
      </c>
      <c r="V92" s="57"/>
      <c r="W92" s="85" t="s">
        <v>6</v>
      </c>
      <c r="X92" s="44">
        <v>5590.9</v>
      </c>
      <c r="Y92" s="44">
        <v>7484.3</v>
      </c>
      <c r="Z92" s="44">
        <v>70.8</v>
      </c>
      <c r="AA92" s="44">
        <v>95.4</v>
      </c>
      <c r="AB92" s="44">
        <v>5857.1</v>
      </c>
      <c r="AC92" s="44">
        <v>7831.7</v>
      </c>
      <c r="AD92" s="44">
        <v>127</v>
      </c>
      <c r="AE92" s="82">
        <v>18.7</v>
      </c>
      <c r="AF92" s="7"/>
      <c r="AG92" s="85" t="s">
        <v>29</v>
      </c>
      <c r="AH92" s="15">
        <v>2.25</v>
      </c>
      <c r="AI92" s="15">
        <v>4</v>
      </c>
      <c r="AJ92" s="15">
        <v>3.25</v>
      </c>
      <c r="AK92" s="15">
        <v>0</v>
      </c>
      <c r="AL92" s="16">
        <v>8</v>
      </c>
      <c r="AM92" s="62"/>
      <c r="AN92" s="64" t="s">
        <v>40</v>
      </c>
      <c r="AO92" s="20">
        <v>10.199999999999999</v>
      </c>
      <c r="AP92" s="21">
        <v>7.29</v>
      </c>
      <c r="AQ92" s="7"/>
      <c r="AR92" s="31" t="s">
        <v>37</v>
      </c>
      <c r="AS92" s="52" t="s">
        <v>75</v>
      </c>
      <c r="AT92" s="32" t="s">
        <v>38</v>
      </c>
      <c r="AU92" s="53">
        <v>3.5000000000000003E-2</v>
      </c>
      <c r="AV92" s="1"/>
      <c r="AW92" s="117" t="s">
        <v>45</v>
      </c>
      <c r="AX92" s="112">
        <v>754264000</v>
      </c>
      <c r="AY92" s="112">
        <v>621910800</v>
      </c>
      <c r="AZ92" s="113">
        <v>185380000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01"/>
      <c r="B93" s="68" t="s">
        <v>44</v>
      </c>
      <c r="C93" s="73">
        <f t="shared" ref="C93:J93" si="107">C88</f>
        <v>422377000</v>
      </c>
      <c r="D93" s="74">
        <f t="shared" si="107"/>
        <v>3672270</v>
      </c>
      <c r="E93" s="74">
        <f t="shared" si="107"/>
        <v>9577520</v>
      </c>
      <c r="F93" s="75">
        <f t="shared" si="107"/>
        <v>15013100</v>
      </c>
      <c r="G93" s="73">
        <f t="shared" si="107"/>
        <v>557902000</v>
      </c>
      <c r="H93" s="74">
        <f t="shared" si="107"/>
        <v>4987230</v>
      </c>
      <c r="I93" s="74">
        <f t="shared" si="107"/>
        <v>13596700</v>
      </c>
      <c r="J93" s="75">
        <f t="shared" si="107"/>
        <v>21268400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293564600</v>
      </c>
      <c r="S93" s="57"/>
      <c r="T93" s="196"/>
      <c r="U93" s="199"/>
      <c r="V93" s="57"/>
      <c r="W93" s="87" t="s">
        <v>7</v>
      </c>
      <c r="X93" s="5">
        <f t="shared" ref="X93:AE93" si="108">X88</f>
        <v>5590.9</v>
      </c>
      <c r="Y93" s="5">
        <f t="shared" si="108"/>
        <v>7472.8</v>
      </c>
      <c r="Z93" s="5">
        <f t="shared" si="108"/>
        <v>70.599999999999994</v>
      </c>
      <c r="AA93" s="5">
        <f t="shared" si="108"/>
        <v>95.3</v>
      </c>
      <c r="AB93" s="5">
        <f t="shared" si="108"/>
        <v>5857.1</v>
      </c>
      <c r="AC93" s="5">
        <f t="shared" si="108"/>
        <v>7819.8</v>
      </c>
      <c r="AD93" s="5">
        <f t="shared" si="108"/>
        <v>126.8</v>
      </c>
      <c r="AE93" s="81">
        <f t="shared" si="108"/>
        <v>18.7</v>
      </c>
      <c r="AF93" s="7"/>
      <c r="AG93" s="87" t="s">
        <v>26</v>
      </c>
      <c r="AH93" s="6">
        <f>(AH92*10.74)</f>
        <v>24.164999999999999</v>
      </c>
      <c r="AI93" s="6">
        <f>(AI92*2.2)</f>
        <v>8.8000000000000007</v>
      </c>
      <c r="AJ93" s="6">
        <f>(AJ92*0.25)</f>
        <v>0.8125</v>
      </c>
      <c r="AK93" s="166">
        <f>AK92+AL92</f>
        <v>8</v>
      </c>
      <c r="AL93" s="167"/>
      <c r="AM93" s="10"/>
      <c r="AN93" s="22" t="s">
        <v>41</v>
      </c>
      <c r="AO93" s="23">
        <v>10.1</v>
      </c>
      <c r="AP93" s="24">
        <v>7.79</v>
      </c>
      <c r="AQ93" s="7"/>
      <c r="AR93" s="33" t="s">
        <v>36</v>
      </c>
      <c r="AS93" s="12" t="s">
        <v>75</v>
      </c>
      <c r="AT93" s="2" t="s">
        <v>39</v>
      </c>
      <c r="AU93" s="36">
        <v>0.58799999999999997</v>
      </c>
      <c r="AV93" s="1"/>
      <c r="AW93" s="118" t="s">
        <v>71</v>
      </c>
      <c r="AX93" s="111">
        <f t="shared" ref="AX93:AZ93" si="109">AX88</f>
        <v>754264000</v>
      </c>
      <c r="AY93" s="111">
        <f t="shared" si="109"/>
        <v>620968600</v>
      </c>
      <c r="AZ93" s="114">
        <f t="shared" si="109"/>
        <v>185345000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02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827000</v>
      </c>
      <c r="H94" s="76">
        <f t="shared" si="110"/>
        <v>9000</v>
      </c>
      <c r="I94" s="76">
        <f t="shared" si="110"/>
        <v>32000</v>
      </c>
      <c r="J94" s="77">
        <f t="shared" si="110"/>
        <v>29000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905600</v>
      </c>
      <c r="S94" s="58"/>
      <c r="T94" s="197"/>
      <c r="U94" s="200"/>
      <c r="V94" s="58"/>
      <c r="W94" s="45" t="s">
        <v>3</v>
      </c>
      <c r="X94" s="46">
        <f>X92-X93</f>
        <v>0</v>
      </c>
      <c r="Y94" s="46">
        <f t="shared" ref="Y94:AE94" si="111">Y92-Y93</f>
        <v>11.5</v>
      </c>
      <c r="Z94" s="46">
        <f t="shared" si="111"/>
        <v>0.20000000000000284</v>
      </c>
      <c r="AA94" s="46">
        <f t="shared" si="111"/>
        <v>0.10000000000000853</v>
      </c>
      <c r="AB94" s="46">
        <f t="shared" si="111"/>
        <v>0</v>
      </c>
      <c r="AC94" s="46">
        <f t="shared" si="111"/>
        <v>11.899999999999636</v>
      </c>
      <c r="AD94" s="46">
        <f t="shared" si="111"/>
        <v>0.20000000000000284</v>
      </c>
      <c r="AE94" s="83">
        <f t="shared" si="111"/>
        <v>0</v>
      </c>
      <c r="AF94" s="7"/>
      <c r="AG94" s="88" t="s">
        <v>28</v>
      </c>
      <c r="AH94" s="86">
        <f>(AH93)/((K92/1000000)*8.34)</f>
        <v>3.5036058215096606</v>
      </c>
      <c r="AI94" s="86">
        <f>(AI93)/((K92/1000000)*8.34)</f>
        <v>1.2758837669888274</v>
      </c>
      <c r="AJ94" s="86">
        <f>(AJ93)/((K92/1000000)*8.34)</f>
        <v>0.11780176825891162</v>
      </c>
      <c r="AK94" s="168">
        <f>(AK93)/((K92/1000000)*8.34)</f>
        <v>1.1598943336262066</v>
      </c>
      <c r="AL94" s="169"/>
      <c r="AM94" s="10"/>
      <c r="AN94" s="1"/>
      <c r="AO94" s="1"/>
      <c r="AP94" s="1"/>
      <c r="AQ94" s="7"/>
      <c r="AR94" s="89" t="s">
        <v>55</v>
      </c>
      <c r="AS94" s="79">
        <v>4.1399999999999997</v>
      </c>
      <c r="AT94" s="90" t="s">
        <v>54</v>
      </c>
      <c r="AU94" s="35">
        <v>2.8000000000000001E-2</v>
      </c>
      <c r="AV94" s="1"/>
      <c r="AW94" s="110" t="s">
        <v>3</v>
      </c>
      <c r="AX94" s="115">
        <f>AX92-AX93</f>
        <v>0</v>
      </c>
      <c r="AY94" s="115">
        <f>AY92-AY93</f>
        <v>942200</v>
      </c>
      <c r="AZ94" s="116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82">
        <v>24</v>
      </c>
      <c r="B96" s="67" t="s">
        <v>45</v>
      </c>
      <c r="C96" s="72">
        <v>422377000</v>
      </c>
      <c r="D96" s="37">
        <v>3672270</v>
      </c>
      <c r="E96" s="37">
        <v>9577520</v>
      </c>
      <c r="F96" s="39">
        <v>15013100</v>
      </c>
      <c r="G96" s="72">
        <v>559375000</v>
      </c>
      <c r="H96" s="37">
        <v>5004230</v>
      </c>
      <c r="I96" s="37">
        <v>13628700</v>
      </c>
      <c r="J96" s="39">
        <v>21312400</v>
      </c>
      <c r="K96" s="185">
        <f>C98+G98</f>
        <v>646000</v>
      </c>
      <c r="L96" s="186"/>
      <c r="M96" s="191">
        <f>D98+E98+F98+H98+I98+J98</f>
        <v>23000</v>
      </c>
      <c r="N96" s="186"/>
      <c r="O96" s="203">
        <f>M96+K96</f>
        <v>669000</v>
      </c>
      <c r="P96" s="204"/>
      <c r="Q96" s="42" t="s">
        <v>6</v>
      </c>
      <c r="R96" s="39">
        <v>295263000</v>
      </c>
      <c r="S96" s="57"/>
      <c r="T96" s="195">
        <v>0.01</v>
      </c>
      <c r="U96" s="198">
        <v>0.86</v>
      </c>
      <c r="V96" s="57"/>
      <c r="W96" s="85" t="s">
        <v>6</v>
      </c>
      <c r="X96" s="44">
        <v>5590.9</v>
      </c>
      <c r="Y96" s="44">
        <v>7493.2</v>
      </c>
      <c r="Z96" s="44">
        <v>70.900000000000006</v>
      </c>
      <c r="AA96" s="44">
        <v>95.4</v>
      </c>
      <c r="AB96" s="44">
        <v>5857.1</v>
      </c>
      <c r="AC96" s="44">
        <v>7840.9</v>
      </c>
      <c r="AD96" s="44">
        <v>127</v>
      </c>
      <c r="AE96" s="82">
        <v>18.7</v>
      </c>
      <c r="AF96" s="7"/>
      <c r="AG96" s="85" t="s">
        <v>29</v>
      </c>
      <c r="AH96" s="15">
        <v>1.5</v>
      </c>
      <c r="AI96" s="15">
        <v>3.25</v>
      </c>
      <c r="AJ96" s="15">
        <v>2.4375</v>
      </c>
      <c r="AK96" s="15">
        <v>0</v>
      </c>
      <c r="AL96" s="16">
        <v>6</v>
      </c>
      <c r="AM96" s="62"/>
      <c r="AN96" s="64" t="s">
        <v>40</v>
      </c>
      <c r="AO96" s="20">
        <v>10.7</v>
      </c>
      <c r="AP96" s="21">
        <v>7.31</v>
      </c>
      <c r="AQ96" s="7"/>
      <c r="AR96" s="31" t="s">
        <v>37</v>
      </c>
      <c r="AS96" s="52" t="s">
        <v>75</v>
      </c>
      <c r="AT96" s="32" t="s">
        <v>38</v>
      </c>
      <c r="AU96" s="53">
        <v>3.5000000000000003E-2</v>
      </c>
      <c r="AV96" s="1"/>
      <c r="AW96" s="117" t="s">
        <v>45</v>
      </c>
      <c r="AX96" s="112">
        <v>754264000</v>
      </c>
      <c r="AY96" s="112">
        <v>622639500</v>
      </c>
      <c r="AZ96" s="113">
        <v>185380000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01"/>
      <c r="B97" s="68" t="s">
        <v>44</v>
      </c>
      <c r="C97" s="73">
        <f t="shared" ref="C97:J97" si="112">C92</f>
        <v>422377000</v>
      </c>
      <c r="D97" s="74">
        <f t="shared" si="112"/>
        <v>3672270</v>
      </c>
      <c r="E97" s="74">
        <f t="shared" si="112"/>
        <v>9577520</v>
      </c>
      <c r="F97" s="75">
        <f t="shared" si="112"/>
        <v>15013100</v>
      </c>
      <c r="G97" s="73">
        <f t="shared" si="112"/>
        <v>558729000</v>
      </c>
      <c r="H97" s="74">
        <f t="shared" si="112"/>
        <v>4996230</v>
      </c>
      <c r="I97" s="74">
        <f t="shared" si="112"/>
        <v>13628700</v>
      </c>
      <c r="J97" s="75">
        <f t="shared" si="112"/>
        <v>21297400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294470200</v>
      </c>
      <c r="S97" s="57"/>
      <c r="T97" s="196"/>
      <c r="U97" s="199"/>
      <c r="V97" s="57"/>
      <c r="W97" s="87" t="s">
        <v>7</v>
      </c>
      <c r="X97" s="5">
        <f t="shared" ref="X97:AE97" si="113">X92</f>
        <v>5590.9</v>
      </c>
      <c r="Y97" s="5">
        <f t="shared" si="113"/>
        <v>7484.3</v>
      </c>
      <c r="Z97" s="5">
        <f t="shared" si="113"/>
        <v>70.8</v>
      </c>
      <c r="AA97" s="5">
        <f t="shared" si="113"/>
        <v>95.4</v>
      </c>
      <c r="AB97" s="5">
        <f t="shared" si="113"/>
        <v>5857.1</v>
      </c>
      <c r="AC97" s="5">
        <f t="shared" si="113"/>
        <v>7831.7</v>
      </c>
      <c r="AD97" s="5">
        <f t="shared" si="113"/>
        <v>127</v>
      </c>
      <c r="AE97" s="81">
        <f t="shared" si="113"/>
        <v>18.7</v>
      </c>
      <c r="AF97" s="7"/>
      <c r="AG97" s="87" t="s">
        <v>26</v>
      </c>
      <c r="AH97" s="6">
        <f>(AH96*10.74)</f>
        <v>16.11</v>
      </c>
      <c r="AI97" s="6">
        <f>(AI96*2.2)</f>
        <v>7.15</v>
      </c>
      <c r="AJ97" s="6">
        <f>(AJ96*0.25)</f>
        <v>0.609375</v>
      </c>
      <c r="AK97" s="166">
        <f>AK96+AL96</f>
        <v>6</v>
      </c>
      <c r="AL97" s="167"/>
      <c r="AM97" s="10"/>
      <c r="AN97" s="22" t="s">
        <v>41</v>
      </c>
      <c r="AO97" s="23">
        <v>10.199999999999999</v>
      </c>
      <c r="AP97" s="24">
        <v>7.73</v>
      </c>
      <c r="AQ97" s="7"/>
      <c r="AR97" s="33" t="s">
        <v>36</v>
      </c>
      <c r="AS97" s="12" t="s">
        <v>75</v>
      </c>
      <c r="AT97" s="2" t="s">
        <v>39</v>
      </c>
      <c r="AU97" s="36">
        <v>0.55400000000000005</v>
      </c>
      <c r="AV97" s="1"/>
      <c r="AW97" s="118" t="s">
        <v>71</v>
      </c>
      <c r="AX97" s="111">
        <f t="shared" ref="AX97:AY97" si="114">AX92</f>
        <v>754264000</v>
      </c>
      <c r="AY97" s="111">
        <f t="shared" si="114"/>
        <v>621910800</v>
      </c>
      <c r="AZ97" s="114">
        <f>AZ92</f>
        <v>185380000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02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646000</v>
      </c>
      <c r="H98" s="76">
        <f t="shared" si="115"/>
        <v>8000</v>
      </c>
      <c r="I98" s="76">
        <f t="shared" si="115"/>
        <v>0</v>
      </c>
      <c r="J98" s="77">
        <f t="shared" si="115"/>
        <v>15000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792800</v>
      </c>
      <c r="S98" s="58"/>
      <c r="T98" s="197"/>
      <c r="U98" s="200"/>
      <c r="V98" s="58"/>
      <c r="W98" s="45" t="s">
        <v>3</v>
      </c>
      <c r="X98" s="46">
        <f>X96-X97</f>
        <v>0</v>
      </c>
      <c r="Y98" s="46">
        <f t="shared" ref="Y98:AE98" si="116">Y96-Y97</f>
        <v>8.8999999999996362</v>
      </c>
      <c r="Z98" s="46">
        <f t="shared" si="116"/>
        <v>0.10000000000000853</v>
      </c>
      <c r="AA98" s="46">
        <f t="shared" si="116"/>
        <v>0</v>
      </c>
      <c r="AB98" s="46">
        <f t="shared" si="116"/>
        <v>0</v>
      </c>
      <c r="AC98" s="46">
        <f t="shared" si="116"/>
        <v>9.1999999999998181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2.9901775174287812</v>
      </c>
      <c r="AI98" s="86">
        <f>(AI97)/((K96/1000000)*8.34)</f>
        <v>1.3271116852647913</v>
      </c>
      <c r="AJ98" s="86">
        <f>(AJ97)/((K96/1000000)*8.34)</f>
        <v>0.11310610953961289</v>
      </c>
      <c r="AK98" s="168">
        <f>(AK97)/((K96/1000000)*8.34)</f>
        <v>1.1136601554669576</v>
      </c>
      <c r="AL98" s="169"/>
      <c r="AM98" s="10"/>
      <c r="AN98" s="1"/>
      <c r="AO98" s="1"/>
      <c r="AP98" s="1"/>
      <c r="AQ98" s="7"/>
      <c r="AR98" s="89" t="s">
        <v>55</v>
      </c>
      <c r="AS98" s="79">
        <v>3.23</v>
      </c>
      <c r="AT98" s="90" t="s">
        <v>54</v>
      </c>
      <c r="AU98" s="35">
        <v>2.9000000000000001E-2</v>
      </c>
      <c r="AV98" s="1"/>
      <c r="AW98" s="110" t="s">
        <v>3</v>
      </c>
      <c r="AX98" s="115">
        <f>AX96-AX97</f>
        <v>0</v>
      </c>
      <c r="AY98" s="115">
        <f>AY96-AY97</f>
        <v>728700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82">
        <v>25</v>
      </c>
      <c r="B100" s="67" t="s">
        <v>45</v>
      </c>
      <c r="C100" s="72">
        <v>422377000</v>
      </c>
      <c r="D100" s="37">
        <v>3672270</v>
      </c>
      <c r="E100" s="37">
        <v>9577520</v>
      </c>
      <c r="F100" s="39">
        <v>15013100</v>
      </c>
      <c r="G100" s="72">
        <v>560145000</v>
      </c>
      <c r="H100" s="37">
        <v>5013230</v>
      </c>
      <c r="I100" s="37">
        <v>13660700</v>
      </c>
      <c r="J100" s="39">
        <v>21339400</v>
      </c>
      <c r="K100" s="185">
        <f>C102+G102</f>
        <v>770000</v>
      </c>
      <c r="L100" s="186"/>
      <c r="M100" s="191">
        <f>D102+E102+F102+H102+I102+J102</f>
        <v>68000</v>
      </c>
      <c r="N100" s="186"/>
      <c r="O100" s="203">
        <f>M100+K100</f>
        <v>838000</v>
      </c>
      <c r="P100" s="204"/>
      <c r="Q100" s="42" t="s">
        <v>6</v>
      </c>
      <c r="R100" s="39">
        <v>296134500</v>
      </c>
      <c r="S100" s="57"/>
      <c r="T100" s="195">
        <v>0</v>
      </c>
      <c r="U100" s="198">
        <v>0.87</v>
      </c>
      <c r="V100" s="57"/>
      <c r="W100" s="85" t="s">
        <v>6</v>
      </c>
      <c r="X100" s="44">
        <v>5590.9</v>
      </c>
      <c r="Y100" s="44">
        <v>7503.9</v>
      </c>
      <c r="Z100" s="44">
        <v>70.900000000000006</v>
      </c>
      <c r="AA100" s="44">
        <v>95.6</v>
      </c>
      <c r="AB100" s="44">
        <v>5857.1</v>
      </c>
      <c r="AC100" s="44">
        <v>7852</v>
      </c>
      <c r="AD100" s="44">
        <v>127.2</v>
      </c>
      <c r="AE100" s="82">
        <v>18.7</v>
      </c>
      <c r="AF100" s="7"/>
      <c r="AG100" s="85" t="s">
        <v>29</v>
      </c>
      <c r="AH100" s="15">
        <v>1.75</v>
      </c>
      <c r="AI100" s="15">
        <v>3.5</v>
      </c>
      <c r="AJ100" s="15">
        <v>3</v>
      </c>
      <c r="AK100" s="15">
        <v>0</v>
      </c>
      <c r="AL100" s="16">
        <v>7</v>
      </c>
      <c r="AM100" s="62"/>
      <c r="AN100" s="64" t="s">
        <v>40</v>
      </c>
      <c r="AO100" s="20">
        <v>10.5</v>
      </c>
      <c r="AP100" s="21">
        <v>7.29</v>
      </c>
      <c r="AQ100" s="7"/>
      <c r="AR100" s="31" t="s">
        <v>37</v>
      </c>
      <c r="AS100" s="52" t="s">
        <v>75</v>
      </c>
      <c r="AT100" s="32" t="s">
        <v>38</v>
      </c>
      <c r="AU100" s="53">
        <v>3.3000000000000002E-2</v>
      </c>
      <c r="AV100" s="1"/>
      <c r="AW100" s="117" t="s">
        <v>45</v>
      </c>
      <c r="AX100" s="112">
        <v>754264000</v>
      </c>
      <c r="AY100" s="112">
        <v>623515900</v>
      </c>
      <c r="AZ100" s="113">
        <v>185415000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01"/>
      <c r="B101" s="68" t="s">
        <v>44</v>
      </c>
      <c r="C101" s="73">
        <f t="shared" ref="C101:J101" si="117">C96</f>
        <v>422377000</v>
      </c>
      <c r="D101" s="74">
        <f t="shared" si="117"/>
        <v>3672270</v>
      </c>
      <c r="E101" s="74">
        <f t="shared" si="117"/>
        <v>9577520</v>
      </c>
      <c r="F101" s="75">
        <f t="shared" si="117"/>
        <v>15013100</v>
      </c>
      <c r="G101" s="73">
        <f t="shared" si="117"/>
        <v>559375000</v>
      </c>
      <c r="H101" s="74">
        <f t="shared" si="117"/>
        <v>5004230</v>
      </c>
      <c r="I101" s="74">
        <f t="shared" si="117"/>
        <v>13628700</v>
      </c>
      <c r="J101" s="75">
        <f t="shared" si="117"/>
        <v>21312400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295263000</v>
      </c>
      <c r="S101" s="57"/>
      <c r="T101" s="196"/>
      <c r="U101" s="199"/>
      <c r="V101" s="57"/>
      <c r="W101" s="87" t="s">
        <v>7</v>
      </c>
      <c r="X101" s="5">
        <f t="shared" ref="X101:AE101" si="118">X96</f>
        <v>5590.9</v>
      </c>
      <c r="Y101" s="5">
        <f t="shared" si="118"/>
        <v>7493.2</v>
      </c>
      <c r="Z101" s="5">
        <f t="shared" si="118"/>
        <v>70.900000000000006</v>
      </c>
      <c r="AA101" s="5">
        <f t="shared" si="118"/>
        <v>95.4</v>
      </c>
      <c r="AB101" s="5">
        <f t="shared" si="118"/>
        <v>5857.1</v>
      </c>
      <c r="AC101" s="5">
        <f t="shared" si="118"/>
        <v>7840.9</v>
      </c>
      <c r="AD101" s="5">
        <f t="shared" si="118"/>
        <v>127</v>
      </c>
      <c r="AE101" s="81">
        <f t="shared" si="118"/>
        <v>18.7</v>
      </c>
      <c r="AF101" s="7"/>
      <c r="AG101" s="87" t="s">
        <v>26</v>
      </c>
      <c r="AH101" s="6">
        <f>(AH100*10.74)</f>
        <v>18.795000000000002</v>
      </c>
      <c r="AI101" s="6">
        <f>(AI100*2.2)</f>
        <v>7.7000000000000011</v>
      </c>
      <c r="AJ101" s="6">
        <f>(AJ100*0.25)</f>
        <v>0.75</v>
      </c>
      <c r="AK101" s="166">
        <f>AK100+AL100</f>
        <v>7</v>
      </c>
      <c r="AL101" s="167"/>
      <c r="AM101" s="10"/>
      <c r="AN101" s="22" t="s">
        <v>41</v>
      </c>
      <c r="AO101" s="23">
        <v>10</v>
      </c>
      <c r="AP101" s="24">
        <v>7.75</v>
      </c>
      <c r="AQ101" s="7"/>
      <c r="AR101" s="33" t="s">
        <v>36</v>
      </c>
      <c r="AS101" s="12" t="s">
        <v>75</v>
      </c>
      <c r="AT101" s="2" t="s">
        <v>39</v>
      </c>
      <c r="AU101" s="36">
        <v>0.51</v>
      </c>
      <c r="AV101" s="1"/>
      <c r="AW101" s="118" t="s">
        <v>71</v>
      </c>
      <c r="AX101" s="111">
        <f t="shared" ref="AX101:AZ101" si="119">AX96</f>
        <v>754264000</v>
      </c>
      <c r="AY101" s="111">
        <f t="shared" si="119"/>
        <v>622639500</v>
      </c>
      <c r="AZ101" s="114">
        <f t="shared" si="119"/>
        <v>185380000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02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770000</v>
      </c>
      <c r="H102" s="76">
        <f t="shared" si="120"/>
        <v>9000</v>
      </c>
      <c r="I102" s="76">
        <f t="shared" si="120"/>
        <v>32000</v>
      </c>
      <c r="J102" s="77">
        <f t="shared" si="120"/>
        <v>27000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871500</v>
      </c>
      <c r="S102" s="58"/>
      <c r="T102" s="197"/>
      <c r="U102" s="200"/>
      <c r="V102" s="58"/>
      <c r="W102" s="45" t="s">
        <v>3</v>
      </c>
      <c r="X102" s="46">
        <f>X100-X101</f>
        <v>0</v>
      </c>
      <c r="Y102" s="46">
        <f t="shared" ref="Y102:AE102" si="121">Y100-Y101</f>
        <v>10.699999999999818</v>
      </c>
      <c r="Z102" s="46">
        <f t="shared" si="121"/>
        <v>0</v>
      </c>
      <c r="AA102" s="46">
        <f t="shared" si="121"/>
        <v>0.19999999999998863</v>
      </c>
      <c r="AB102" s="46">
        <f t="shared" si="121"/>
        <v>0</v>
      </c>
      <c r="AC102" s="46">
        <f t="shared" si="121"/>
        <v>11.100000000000364</v>
      </c>
      <c r="AD102" s="46">
        <f t="shared" si="121"/>
        <v>0.20000000000000284</v>
      </c>
      <c r="AE102" s="83">
        <f t="shared" si="121"/>
        <v>0</v>
      </c>
      <c r="AF102" s="7"/>
      <c r="AG102" s="88" t="s">
        <v>28</v>
      </c>
      <c r="AH102" s="86">
        <f>(AH101)/((K100/1000000)*8.34)</f>
        <v>2.9267495094833227</v>
      </c>
      <c r="AI102" s="86">
        <f>(AI101)/((K100/1000000)*8.34)</f>
        <v>1.1990407673860912</v>
      </c>
      <c r="AJ102" s="86">
        <f>(AJ101)/((K100/1000000)*8.34)</f>
        <v>0.11678968513500887</v>
      </c>
      <c r="AK102" s="168">
        <f>(AK101)/((K100/1000000)*8.34)</f>
        <v>1.0900370612600827</v>
      </c>
      <c r="AL102" s="169"/>
      <c r="AM102" s="10"/>
      <c r="AN102" s="1"/>
      <c r="AO102" s="1"/>
      <c r="AP102" s="1"/>
      <c r="AQ102" s="7"/>
      <c r="AR102" s="89" t="s">
        <v>55</v>
      </c>
      <c r="AS102" s="79">
        <v>2.57</v>
      </c>
      <c r="AT102" s="90" t="s">
        <v>54</v>
      </c>
      <c r="AU102" s="35">
        <v>2.7E-2</v>
      </c>
      <c r="AV102" s="1"/>
      <c r="AW102" s="110" t="s">
        <v>3</v>
      </c>
      <c r="AX102" s="115">
        <f>AX100-AX101</f>
        <v>0</v>
      </c>
      <c r="AY102" s="115">
        <f>AY100-AY101</f>
        <v>876400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82">
        <v>26</v>
      </c>
      <c r="B104" s="67" t="s">
        <v>45</v>
      </c>
      <c r="C104" s="72">
        <v>422377000</v>
      </c>
      <c r="D104" s="37">
        <v>3672270</v>
      </c>
      <c r="E104" s="37">
        <v>9577520</v>
      </c>
      <c r="F104" s="39">
        <v>15013100</v>
      </c>
      <c r="G104" s="72">
        <v>560823000</v>
      </c>
      <c r="H104" s="37">
        <v>5013230</v>
      </c>
      <c r="I104" s="37">
        <v>13660700</v>
      </c>
      <c r="J104" s="39">
        <v>21346400</v>
      </c>
      <c r="K104" s="185">
        <f>C106+G106</f>
        <v>678000</v>
      </c>
      <c r="L104" s="186"/>
      <c r="M104" s="191">
        <f>D106+E106+F106+H106+I106+J106</f>
        <v>7000</v>
      </c>
      <c r="N104" s="186"/>
      <c r="O104" s="203">
        <f>M104+K104</f>
        <v>685000</v>
      </c>
      <c r="P104" s="204"/>
      <c r="Q104" s="42" t="s">
        <v>6</v>
      </c>
      <c r="R104" s="39">
        <v>296935800</v>
      </c>
      <c r="S104" s="57"/>
      <c r="T104" s="195">
        <v>0</v>
      </c>
      <c r="U104" s="198">
        <v>0.83</v>
      </c>
      <c r="V104" s="57"/>
      <c r="W104" s="85" t="s">
        <v>6</v>
      </c>
      <c r="X104" s="44">
        <v>5590.9</v>
      </c>
      <c r="Y104" s="44">
        <v>7513.1</v>
      </c>
      <c r="Z104" s="44">
        <v>70.900000000000006</v>
      </c>
      <c r="AA104" s="44">
        <v>95.6</v>
      </c>
      <c r="AB104" s="44">
        <v>5857.1</v>
      </c>
      <c r="AC104" s="44">
        <v>7861.4</v>
      </c>
      <c r="AD104" s="44">
        <v>127.2</v>
      </c>
      <c r="AE104" s="82">
        <v>18.7</v>
      </c>
      <c r="AF104" s="7"/>
      <c r="AG104" s="85" t="s">
        <v>29</v>
      </c>
      <c r="AH104" s="15">
        <v>1.125</v>
      </c>
      <c r="AI104" s="15">
        <v>3.25</v>
      </c>
      <c r="AJ104" s="15">
        <v>2.75</v>
      </c>
      <c r="AK104" s="15">
        <v>0</v>
      </c>
      <c r="AL104" s="16">
        <v>6</v>
      </c>
      <c r="AM104" s="62"/>
      <c r="AN104" s="64" t="s">
        <v>40</v>
      </c>
      <c r="AO104" s="20">
        <v>10.8</v>
      </c>
      <c r="AP104" s="21">
        <v>7.42</v>
      </c>
      <c r="AQ104" s="7"/>
      <c r="AR104" s="31" t="s">
        <v>37</v>
      </c>
      <c r="AS104" s="52" t="s">
        <v>75</v>
      </c>
      <c r="AT104" s="32" t="s">
        <v>38</v>
      </c>
      <c r="AU104" s="53">
        <v>3.7999999999999999E-2</v>
      </c>
      <c r="AV104" s="1"/>
      <c r="AW104" s="117" t="s">
        <v>45</v>
      </c>
      <c r="AX104" s="112">
        <v>754264000</v>
      </c>
      <c r="AY104" s="112">
        <v>624261900</v>
      </c>
      <c r="AZ104" s="113">
        <v>185415000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01"/>
      <c r="B105" s="68" t="s">
        <v>44</v>
      </c>
      <c r="C105" s="73">
        <f t="shared" ref="C105:J105" si="122">C100</f>
        <v>422377000</v>
      </c>
      <c r="D105" s="74">
        <f t="shared" si="122"/>
        <v>3672270</v>
      </c>
      <c r="E105" s="74">
        <f t="shared" si="122"/>
        <v>9577520</v>
      </c>
      <c r="F105" s="75">
        <f t="shared" si="122"/>
        <v>15013100</v>
      </c>
      <c r="G105" s="73">
        <f t="shared" si="122"/>
        <v>560145000</v>
      </c>
      <c r="H105" s="74">
        <f t="shared" si="122"/>
        <v>5013230</v>
      </c>
      <c r="I105" s="74">
        <f t="shared" si="122"/>
        <v>13660700</v>
      </c>
      <c r="J105" s="75">
        <f t="shared" si="122"/>
        <v>21339400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296134500</v>
      </c>
      <c r="S105" s="57"/>
      <c r="T105" s="196"/>
      <c r="U105" s="199"/>
      <c r="V105" s="57"/>
      <c r="W105" s="87" t="s">
        <v>7</v>
      </c>
      <c r="X105" s="5">
        <f t="shared" ref="X105:AE105" si="123">X100</f>
        <v>5590.9</v>
      </c>
      <c r="Y105" s="5">
        <f t="shared" si="123"/>
        <v>7503.9</v>
      </c>
      <c r="Z105" s="5">
        <f t="shared" si="123"/>
        <v>70.900000000000006</v>
      </c>
      <c r="AA105" s="5">
        <f t="shared" si="123"/>
        <v>95.6</v>
      </c>
      <c r="AB105" s="5">
        <f t="shared" si="123"/>
        <v>5857.1</v>
      </c>
      <c r="AC105" s="5">
        <f t="shared" si="123"/>
        <v>7852</v>
      </c>
      <c r="AD105" s="5">
        <f t="shared" si="123"/>
        <v>127.2</v>
      </c>
      <c r="AE105" s="81">
        <f t="shared" si="123"/>
        <v>18.7</v>
      </c>
      <c r="AF105" s="7"/>
      <c r="AG105" s="87" t="s">
        <v>26</v>
      </c>
      <c r="AH105" s="6">
        <f>(AH104*10.74)</f>
        <v>12.0825</v>
      </c>
      <c r="AI105" s="6">
        <f>(AI104*2.2)</f>
        <v>7.15</v>
      </c>
      <c r="AJ105" s="6">
        <f>(AJ104*0.25)</f>
        <v>0.6875</v>
      </c>
      <c r="AK105" s="166">
        <f>AK104+AL104</f>
        <v>6</v>
      </c>
      <c r="AL105" s="167"/>
      <c r="AM105" s="10"/>
      <c r="AN105" s="22" t="s">
        <v>41</v>
      </c>
      <c r="AO105" s="23">
        <v>10.3</v>
      </c>
      <c r="AP105" s="24">
        <v>7.72</v>
      </c>
      <c r="AQ105" s="7"/>
      <c r="AR105" s="33" t="s">
        <v>36</v>
      </c>
      <c r="AS105" s="12" t="s">
        <v>75</v>
      </c>
      <c r="AT105" s="2" t="s">
        <v>39</v>
      </c>
      <c r="AU105" s="36">
        <v>0.53100000000000003</v>
      </c>
      <c r="AV105" s="1"/>
      <c r="AW105" s="118" t="s">
        <v>71</v>
      </c>
      <c r="AX105" s="111">
        <f t="shared" ref="AX105:AZ105" si="124">AX100</f>
        <v>754264000</v>
      </c>
      <c r="AY105" s="111">
        <f t="shared" si="124"/>
        <v>623515900</v>
      </c>
      <c r="AZ105" s="114">
        <f t="shared" si="124"/>
        <v>185415000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02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678000</v>
      </c>
      <c r="H106" s="76">
        <f t="shared" si="125"/>
        <v>0</v>
      </c>
      <c r="I106" s="76">
        <f t="shared" si="125"/>
        <v>0</v>
      </c>
      <c r="J106" s="77">
        <f t="shared" si="125"/>
        <v>7000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801300</v>
      </c>
      <c r="S106" s="58"/>
      <c r="T106" s="197"/>
      <c r="U106" s="200"/>
      <c r="V106" s="58"/>
      <c r="W106" s="45" t="s">
        <v>3</v>
      </c>
      <c r="X106" s="46">
        <f>X104-X105</f>
        <v>0</v>
      </c>
      <c r="Y106" s="46">
        <f t="shared" ref="Y106:AE106" si="126">Y104-Y105</f>
        <v>9.2000000000007276</v>
      </c>
      <c r="Z106" s="46">
        <f t="shared" si="126"/>
        <v>0</v>
      </c>
      <c r="AA106" s="46">
        <f t="shared" si="126"/>
        <v>0</v>
      </c>
      <c r="AB106" s="46">
        <f t="shared" si="126"/>
        <v>0</v>
      </c>
      <c r="AC106" s="46">
        <f t="shared" si="126"/>
        <v>9.3999999999996362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2.1367861463041953</v>
      </c>
      <c r="AI106" s="86">
        <f>(AI105)/((K104/1000000)*8.34)</f>
        <v>1.2644751455472789</v>
      </c>
      <c r="AJ106" s="86">
        <f>(AJ105)/((K104/1000000)*8.34)</f>
        <v>0.12158414861031527</v>
      </c>
      <c r="AK106" s="168">
        <f>(AK105)/((K104/1000000)*8.34)</f>
        <v>1.0610980242354788</v>
      </c>
      <c r="AL106" s="169"/>
      <c r="AM106" s="10"/>
      <c r="AN106" s="1"/>
      <c r="AO106" s="1"/>
      <c r="AP106" s="1"/>
      <c r="AQ106" s="7"/>
      <c r="AR106" s="89" t="s">
        <v>55</v>
      </c>
      <c r="AS106" s="79">
        <v>3.09</v>
      </c>
      <c r="AT106" s="90" t="s">
        <v>54</v>
      </c>
      <c r="AU106" s="35">
        <v>0.03</v>
      </c>
      <c r="AV106" s="1"/>
      <c r="AW106" s="110" t="s">
        <v>3</v>
      </c>
      <c r="AX106" s="115">
        <f>AX104-AX105</f>
        <v>0</v>
      </c>
      <c r="AY106" s="115">
        <f>AY104-AY105</f>
        <v>746000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82">
        <v>27</v>
      </c>
      <c r="B108" s="67" t="s">
        <v>45</v>
      </c>
      <c r="C108" s="72">
        <v>422377000</v>
      </c>
      <c r="D108" s="37">
        <v>3672270</v>
      </c>
      <c r="E108" s="37">
        <v>9577520</v>
      </c>
      <c r="F108" s="39">
        <v>15013100</v>
      </c>
      <c r="G108" s="72">
        <v>561745000</v>
      </c>
      <c r="H108" s="37">
        <v>5022230</v>
      </c>
      <c r="I108" s="37">
        <v>13692700</v>
      </c>
      <c r="J108" s="39">
        <v>21375400</v>
      </c>
      <c r="K108" s="185">
        <f>C110+G110</f>
        <v>922000</v>
      </c>
      <c r="L108" s="186"/>
      <c r="M108" s="191">
        <f>D110+E110+F110+H110+I110+J110</f>
        <v>70000</v>
      </c>
      <c r="N108" s="186"/>
      <c r="O108" s="203">
        <f>M108+K108</f>
        <v>992000</v>
      </c>
      <c r="P108" s="204"/>
      <c r="Q108" s="42" t="s">
        <v>6</v>
      </c>
      <c r="R108" s="39">
        <v>297904900</v>
      </c>
      <c r="S108" s="57"/>
      <c r="T108" s="195">
        <v>0</v>
      </c>
      <c r="U108" s="198">
        <v>0.83</v>
      </c>
      <c r="V108" s="57"/>
      <c r="W108" s="85" t="s">
        <v>6</v>
      </c>
      <c r="X108" s="44">
        <v>5590.9</v>
      </c>
      <c r="Y108" s="44">
        <v>7525.9</v>
      </c>
      <c r="Z108" s="44">
        <v>71</v>
      </c>
      <c r="AA108" s="44">
        <v>95.7</v>
      </c>
      <c r="AB108" s="44">
        <v>5857.1</v>
      </c>
      <c r="AC108" s="44">
        <v>7874.6</v>
      </c>
      <c r="AD108" s="44">
        <v>127.4</v>
      </c>
      <c r="AE108" s="82">
        <v>18.7</v>
      </c>
      <c r="AF108" s="7"/>
      <c r="AG108" s="85" t="s">
        <v>29</v>
      </c>
      <c r="AH108" s="15">
        <v>1.625</v>
      </c>
      <c r="AI108" s="15">
        <v>4.5</v>
      </c>
      <c r="AJ108" s="15">
        <v>3.625</v>
      </c>
      <c r="AK108" s="15">
        <v>0</v>
      </c>
      <c r="AL108" s="16">
        <v>9</v>
      </c>
      <c r="AM108" s="62"/>
      <c r="AN108" s="64" t="s">
        <v>40</v>
      </c>
      <c r="AO108" s="20">
        <v>9.5</v>
      </c>
      <c r="AP108" s="21">
        <v>7.25</v>
      </c>
      <c r="AQ108" s="7"/>
      <c r="AR108" s="31" t="s">
        <v>37</v>
      </c>
      <c r="AS108" s="52" t="s">
        <v>75</v>
      </c>
      <c r="AT108" s="32" t="s">
        <v>38</v>
      </c>
      <c r="AU108" s="53">
        <v>3.5000000000000003E-2</v>
      </c>
      <c r="AV108" s="1"/>
      <c r="AW108" s="117" t="s">
        <v>45</v>
      </c>
      <c r="AX108" s="112">
        <v>754264000</v>
      </c>
      <c r="AY108" s="112">
        <v>625307300</v>
      </c>
      <c r="AZ108" s="113">
        <v>185449000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01"/>
      <c r="B109" s="68" t="s">
        <v>44</v>
      </c>
      <c r="C109" s="73">
        <f t="shared" ref="C109:J109" si="127">C104</f>
        <v>422377000</v>
      </c>
      <c r="D109" s="74">
        <f t="shared" si="127"/>
        <v>3672270</v>
      </c>
      <c r="E109" s="74">
        <f t="shared" si="127"/>
        <v>9577520</v>
      </c>
      <c r="F109" s="75">
        <f t="shared" si="127"/>
        <v>15013100</v>
      </c>
      <c r="G109" s="73">
        <f t="shared" si="127"/>
        <v>560823000</v>
      </c>
      <c r="H109" s="74">
        <f t="shared" si="127"/>
        <v>5013230</v>
      </c>
      <c r="I109" s="74">
        <f t="shared" si="127"/>
        <v>13660700</v>
      </c>
      <c r="J109" s="75">
        <f t="shared" si="127"/>
        <v>21346400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296935800</v>
      </c>
      <c r="S109" s="57"/>
      <c r="T109" s="196"/>
      <c r="U109" s="199"/>
      <c r="V109" s="57"/>
      <c r="W109" s="87" t="s">
        <v>7</v>
      </c>
      <c r="X109" s="5">
        <f t="shared" ref="X109:AE109" si="128">X104</f>
        <v>5590.9</v>
      </c>
      <c r="Y109" s="5">
        <f t="shared" si="128"/>
        <v>7513.1</v>
      </c>
      <c r="Z109" s="5">
        <f t="shared" si="128"/>
        <v>70.900000000000006</v>
      </c>
      <c r="AA109" s="5">
        <f t="shared" si="128"/>
        <v>95.6</v>
      </c>
      <c r="AB109" s="5">
        <f t="shared" si="128"/>
        <v>5857.1</v>
      </c>
      <c r="AC109" s="5">
        <f t="shared" si="128"/>
        <v>7861.4</v>
      </c>
      <c r="AD109" s="5">
        <f t="shared" si="128"/>
        <v>127.2</v>
      </c>
      <c r="AE109" s="81">
        <f t="shared" si="128"/>
        <v>18.7</v>
      </c>
      <c r="AF109" s="7"/>
      <c r="AG109" s="87" t="s">
        <v>26</v>
      </c>
      <c r="AH109" s="6">
        <f>(AH108*10.74)</f>
        <v>17.452500000000001</v>
      </c>
      <c r="AI109" s="6">
        <f>(AI108*2.2)</f>
        <v>9.9</v>
      </c>
      <c r="AJ109" s="6">
        <f>(AJ108*0.25)</f>
        <v>0.90625</v>
      </c>
      <c r="AK109" s="166">
        <f>AK108+AL108</f>
        <v>9</v>
      </c>
      <c r="AL109" s="167"/>
      <c r="AM109" s="10"/>
      <c r="AN109" s="22" t="s">
        <v>41</v>
      </c>
      <c r="AO109" s="23">
        <v>10.1</v>
      </c>
      <c r="AP109" s="24">
        <v>7.67</v>
      </c>
      <c r="AQ109" s="7"/>
      <c r="AR109" s="33" t="s">
        <v>36</v>
      </c>
      <c r="AS109" s="12" t="s">
        <v>75</v>
      </c>
      <c r="AT109" s="2" t="s">
        <v>39</v>
      </c>
      <c r="AU109" s="36">
        <v>0.36599999999999999</v>
      </c>
      <c r="AV109" s="1"/>
      <c r="AW109" s="118" t="s">
        <v>71</v>
      </c>
      <c r="AX109" s="111">
        <f t="shared" ref="AX109:AZ109" si="129">AX104</f>
        <v>754264000</v>
      </c>
      <c r="AY109" s="111">
        <f t="shared" si="129"/>
        <v>624261900</v>
      </c>
      <c r="AZ109" s="114">
        <f t="shared" si="129"/>
        <v>185415000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02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922000</v>
      </c>
      <c r="H110" s="76">
        <f t="shared" si="130"/>
        <v>9000</v>
      </c>
      <c r="I110" s="76">
        <f t="shared" si="130"/>
        <v>32000</v>
      </c>
      <c r="J110" s="77">
        <f t="shared" si="130"/>
        <v>29000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969100</v>
      </c>
      <c r="S110" s="58"/>
      <c r="T110" s="197"/>
      <c r="U110" s="200"/>
      <c r="V110" s="58"/>
      <c r="W110" s="45" t="s">
        <v>3</v>
      </c>
      <c r="X110" s="46">
        <f>X108-X109</f>
        <v>0</v>
      </c>
      <c r="Y110" s="46">
        <f t="shared" ref="Y110:AE110" si="131">Y108-Y109</f>
        <v>12.799999999999272</v>
      </c>
      <c r="Z110" s="46">
        <f t="shared" si="131"/>
        <v>9.9999999999994316E-2</v>
      </c>
      <c r="AA110" s="46">
        <f t="shared" si="131"/>
        <v>0.10000000000000853</v>
      </c>
      <c r="AB110" s="46">
        <f t="shared" si="131"/>
        <v>0</v>
      </c>
      <c r="AC110" s="46">
        <f t="shared" si="131"/>
        <v>13.200000000000728</v>
      </c>
      <c r="AD110" s="46">
        <f t="shared" si="131"/>
        <v>0.20000000000000284</v>
      </c>
      <c r="AE110" s="83">
        <f t="shared" si="131"/>
        <v>0</v>
      </c>
      <c r="AF110" s="7"/>
      <c r="AG110" s="88" t="s">
        <v>28</v>
      </c>
      <c r="AH110" s="86">
        <f>(AH109)/((K108/1000000)*8.34)</f>
        <v>2.2696593267685201</v>
      </c>
      <c r="AI110" s="86">
        <f>(AI109)/((K108/1000000)*8.34)</f>
        <v>1.2874732751759546</v>
      </c>
      <c r="AJ110" s="86">
        <f>(AJ109)/((K108/1000000)*8.34)</f>
        <v>0.11785582380082918</v>
      </c>
      <c r="AK110" s="168">
        <f>(AK109)/((K108/1000000)*8.34)</f>
        <v>1.1704302501599588</v>
      </c>
      <c r="AL110" s="169"/>
      <c r="AM110" s="10"/>
      <c r="AN110" s="1"/>
      <c r="AO110" s="1"/>
      <c r="AP110" s="1"/>
      <c r="AQ110" s="7"/>
      <c r="AR110" s="89" t="s">
        <v>55</v>
      </c>
      <c r="AS110" s="79">
        <v>2.37</v>
      </c>
      <c r="AT110" s="90" t="s">
        <v>54</v>
      </c>
      <c r="AU110" s="35">
        <v>2.7E-2</v>
      </c>
      <c r="AV110" s="1"/>
      <c r="AW110" s="110" t="s">
        <v>3</v>
      </c>
      <c r="AX110" s="115">
        <f>AX108-AX109</f>
        <v>0</v>
      </c>
      <c r="AY110" s="115">
        <f>AY108-AY109</f>
        <v>1045400</v>
      </c>
      <c r="AZ110" s="116">
        <f>AZ108-AZ109</f>
        <v>34000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82">
        <v>28</v>
      </c>
      <c r="B112" s="67" t="s">
        <v>45</v>
      </c>
      <c r="C112" s="72">
        <v>422377000</v>
      </c>
      <c r="D112" s="37">
        <v>3672270</v>
      </c>
      <c r="E112" s="37">
        <v>9577520</v>
      </c>
      <c r="F112" s="39">
        <v>15013100</v>
      </c>
      <c r="G112" s="72">
        <v>562489000</v>
      </c>
      <c r="H112" s="37">
        <v>5030230</v>
      </c>
      <c r="I112" s="37">
        <v>13692700</v>
      </c>
      <c r="J112" s="39">
        <v>21383400</v>
      </c>
      <c r="K112" s="185">
        <f>C114+G114</f>
        <v>744000</v>
      </c>
      <c r="L112" s="186"/>
      <c r="M112" s="191">
        <f>D114+E114+F114+H114+I114+J114</f>
        <v>16000</v>
      </c>
      <c r="N112" s="186"/>
      <c r="O112" s="203">
        <f>M112+K112</f>
        <v>760000</v>
      </c>
      <c r="P112" s="204"/>
      <c r="Q112" s="42" t="s">
        <v>6</v>
      </c>
      <c r="R112" s="39">
        <v>298759800</v>
      </c>
      <c r="S112" s="57"/>
      <c r="T112" s="195">
        <v>0</v>
      </c>
      <c r="U112" s="198">
        <v>0.84</v>
      </c>
      <c r="V112" s="57"/>
      <c r="W112" s="85" t="s">
        <v>6</v>
      </c>
      <c r="X112" s="44">
        <v>5590.9</v>
      </c>
      <c r="Y112" s="44">
        <v>7536.1</v>
      </c>
      <c r="Z112" s="44">
        <v>71.099999999999994</v>
      </c>
      <c r="AA112" s="44">
        <v>95.7</v>
      </c>
      <c r="AB112" s="44">
        <v>5857.1</v>
      </c>
      <c r="AC112" s="44">
        <v>7885.1</v>
      </c>
      <c r="AD112" s="44">
        <v>127.4</v>
      </c>
      <c r="AE112" s="82">
        <v>18.7</v>
      </c>
      <c r="AF112" s="7"/>
      <c r="AG112" s="85" t="s">
        <v>29</v>
      </c>
      <c r="AH112" s="15">
        <v>1.625</v>
      </c>
      <c r="AI112" s="15">
        <v>3.5</v>
      </c>
      <c r="AJ112" s="15">
        <v>2.5</v>
      </c>
      <c r="AK112" s="15">
        <v>0</v>
      </c>
      <c r="AL112" s="16">
        <v>7</v>
      </c>
      <c r="AM112" s="62"/>
      <c r="AN112" s="64" t="s">
        <v>40</v>
      </c>
      <c r="AO112" s="20">
        <v>10</v>
      </c>
      <c r="AP112" s="21">
        <v>7.28</v>
      </c>
      <c r="AQ112" s="7"/>
      <c r="AR112" s="31" t="s">
        <v>37</v>
      </c>
      <c r="AS112" s="52" t="s">
        <v>75</v>
      </c>
      <c r="AT112" s="32" t="s">
        <v>38</v>
      </c>
      <c r="AU112" s="53">
        <v>3.6999999999999998E-2</v>
      </c>
      <c r="AV112" s="1"/>
      <c r="AW112" s="117" t="s">
        <v>45</v>
      </c>
      <c r="AX112" s="112">
        <v>754264000</v>
      </c>
      <c r="AY112" s="112">
        <v>626137000</v>
      </c>
      <c r="AZ112" s="113">
        <v>185449000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01"/>
      <c r="B113" s="68" t="s">
        <v>44</v>
      </c>
      <c r="C113" s="73">
        <f t="shared" ref="C113:J113" si="132">C108</f>
        <v>422377000</v>
      </c>
      <c r="D113" s="74">
        <f t="shared" si="132"/>
        <v>3672270</v>
      </c>
      <c r="E113" s="74">
        <f t="shared" si="132"/>
        <v>9577520</v>
      </c>
      <c r="F113" s="75">
        <f t="shared" si="132"/>
        <v>15013100</v>
      </c>
      <c r="G113" s="73">
        <f t="shared" si="132"/>
        <v>561745000</v>
      </c>
      <c r="H113" s="74">
        <f t="shared" si="132"/>
        <v>5022230</v>
      </c>
      <c r="I113" s="74">
        <f t="shared" si="132"/>
        <v>13692700</v>
      </c>
      <c r="J113" s="75">
        <f t="shared" si="132"/>
        <v>21375400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297904900</v>
      </c>
      <c r="S113" s="57"/>
      <c r="T113" s="196"/>
      <c r="U113" s="199"/>
      <c r="V113" s="57"/>
      <c r="W113" s="87" t="s">
        <v>7</v>
      </c>
      <c r="X113" s="5">
        <f t="shared" ref="X113:AE113" si="133">X108</f>
        <v>5590.9</v>
      </c>
      <c r="Y113" s="5">
        <f t="shared" si="133"/>
        <v>7525.9</v>
      </c>
      <c r="Z113" s="5">
        <f t="shared" si="133"/>
        <v>71</v>
      </c>
      <c r="AA113" s="5">
        <f t="shared" si="133"/>
        <v>95.7</v>
      </c>
      <c r="AB113" s="5">
        <f t="shared" si="133"/>
        <v>5857.1</v>
      </c>
      <c r="AC113" s="5">
        <f t="shared" si="133"/>
        <v>7874.6</v>
      </c>
      <c r="AD113" s="5">
        <f t="shared" si="133"/>
        <v>127.4</v>
      </c>
      <c r="AE113" s="81">
        <f t="shared" si="133"/>
        <v>18.7</v>
      </c>
      <c r="AF113" s="7"/>
      <c r="AG113" s="87" t="s">
        <v>26</v>
      </c>
      <c r="AH113" s="6">
        <f>(AH112*10.74)</f>
        <v>17.452500000000001</v>
      </c>
      <c r="AI113" s="6">
        <f>(AI112*2.2)</f>
        <v>7.7000000000000011</v>
      </c>
      <c r="AJ113" s="6">
        <f>(AJ112*0.25)</f>
        <v>0.625</v>
      </c>
      <c r="AK113" s="166">
        <f>AK112+AL112</f>
        <v>7</v>
      </c>
      <c r="AL113" s="167"/>
      <c r="AM113" s="10"/>
      <c r="AN113" s="22" t="s">
        <v>41</v>
      </c>
      <c r="AO113" s="23">
        <v>10.7</v>
      </c>
      <c r="AP113" s="24">
        <v>7.71</v>
      </c>
      <c r="AQ113" s="7"/>
      <c r="AR113" s="33" t="s">
        <v>36</v>
      </c>
      <c r="AS113" s="12" t="s">
        <v>75</v>
      </c>
      <c r="AT113" s="2" t="s">
        <v>39</v>
      </c>
      <c r="AU113" s="36">
        <v>0.39300000000000002</v>
      </c>
      <c r="AV113" s="1"/>
      <c r="AW113" s="118" t="s">
        <v>71</v>
      </c>
      <c r="AX113" s="111">
        <f t="shared" ref="AX113:AZ113" si="134">AX108</f>
        <v>754264000</v>
      </c>
      <c r="AY113" s="111">
        <f t="shared" si="134"/>
        <v>625307300</v>
      </c>
      <c r="AZ113" s="114">
        <f t="shared" si="134"/>
        <v>185449000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02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744000</v>
      </c>
      <c r="H114" s="76">
        <f t="shared" si="135"/>
        <v>8000</v>
      </c>
      <c r="I114" s="76">
        <f t="shared" si="135"/>
        <v>0</v>
      </c>
      <c r="J114" s="77">
        <f t="shared" si="135"/>
        <v>8000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854900</v>
      </c>
      <c r="S114" s="58"/>
      <c r="T114" s="197"/>
      <c r="U114" s="200"/>
      <c r="V114" s="58"/>
      <c r="W114" s="45" t="s">
        <v>3</v>
      </c>
      <c r="X114" s="46">
        <f>X112-X113</f>
        <v>0</v>
      </c>
      <c r="Y114" s="46">
        <f t="shared" ref="Y114:AE114" si="136">Y112-Y113</f>
        <v>10.200000000000728</v>
      </c>
      <c r="Z114" s="46">
        <f t="shared" si="136"/>
        <v>9.9999999999994316E-2</v>
      </c>
      <c r="AA114" s="46">
        <f t="shared" si="136"/>
        <v>0</v>
      </c>
      <c r="AB114" s="46">
        <f t="shared" si="136"/>
        <v>0</v>
      </c>
      <c r="AC114" s="46">
        <f t="shared" si="136"/>
        <v>10.5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2.8126692194631393</v>
      </c>
      <c r="AI114" s="86">
        <f>(AI113)/((K112/1000000)*8.34)</f>
        <v>1.2409427296872182</v>
      </c>
      <c r="AJ114" s="86">
        <f>(AJ113)/((K112/1000000)*8.34)</f>
        <v>0.10072587091617029</v>
      </c>
      <c r="AK114" s="168">
        <f>(AK113)/((K112/1000000)*8.34)</f>
        <v>1.1281297542611073</v>
      </c>
      <c r="AL114" s="169"/>
      <c r="AM114" s="10"/>
      <c r="AN114" s="1"/>
      <c r="AO114" s="1"/>
      <c r="AP114" s="1"/>
      <c r="AQ114" s="7"/>
      <c r="AR114" s="89" t="s">
        <v>55</v>
      </c>
      <c r="AS114" s="79">
        <v>2.5099999999999998</v>
      </c>
      <c r="AT114" s="90" t="s">
        <v>54</v>
      </c>
      <c r="AU114" s="35">
        <v>2.9000000000000001E-2</v>
      </c>
      <c r="AV114" s="1"/>
      <c r="AW114" s="110" t="s">
        <v>3</v>
      </c>
      <c r="AX114" s="115">
        <f>AX112-AX113</f>
        <v>0</v>
      </c>
      <c r="AY114" s="115">
        <f>AY112-AY113</f>
        <v>829700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82">
        <v>29</v>
      </c>
      <c r="B116" s="67" t="s">
        <v>45</v>
      </c>
      <c r="C116" s="72">
        <v>422377000</v>
      </c>
      <c r="D116" s="37">
        <v>3672270</v>
      </c>
      <c r="E116" s="37">
        <v>9577520</v>
      </c>
      <c r="F116" s="39">
        <v>15013100</v>
      </c>
      <c r="G116" s="72">
        <v>563187000</v>
      </c>
      <c r="H116" s="37">
        <v>5039230</v>
      </c>
      <c r="I116" s="37">
        <v>13724700</v>
      </c>
      <c r="J116" s="39">
        <v>21412400</v>
      </c>
      <c r="K116" s="185">
        <f>C118+G118</f>
        <v>698000</v>
      </c>
      <c r="L116" s="186"/>
      <c r="M116" s="191">
        <f>D118+E118+F118+H118+I118+J118</f>
        <v>70000</v>
      </c>
      <c r="N116" s="186"/>
      <c r="O116" s="203">
        <f>M116+K116</f>
        <v>768000</v>
      </c>
      <c r="P116" s="204"/>
      <c r="Q116" s="42" t="s">
        <v>6</v>
      </c>
      <c r="R116" s="39">
        <v>299656000</v>
      </c>
      <c r="S116" s="57"/>
      <c r="T116" s="195">
        <v>0</v>
      </c>
      <c r="U116" s="198">
        <v>0.88</v>
      </c>
      <c r="V116" s="57"/>
      <c r="W116" s="85" t="s">
        <v>6</v>
      </c>
      <c r="X116" s="44">
        <v>5590.9</v>
      </c>
      <c r="Y116" s="44">
        <v>7545.8</v>
      </c>
      <c r="Z116" s="44">
        <v>71.3</v>
      </c>
      <c r="AA116" s="44">
        <v>95.8</v>
      </c>
      <c r="AB116" s="44">
        <v>5857.1</v>
      </c>
      <c r="AC116" s="44">
        <v>7895.3</v>
      </c>
      <c r="AD116" s="44">
        <v>127.5</v>
      </c>
      <c r="AE116" s="82">
        <v>18.7</v>
      </c>
      <c r="AF116" s="7"/>
      <c r="AG116" s="85" t="s">
        <v>29</v>
      </c>
      <c r="AH116" s="15">
        <v>1.5</v>
      </c>
      <c r="AI116" s="15">
        <v>3.25</v>
      </c>
      <c r="AJ116" s="15">
        <v>2.9375</v>
      </c>
      <c r="AK116" s="15">
        <v>0</v>
      </c>
      <c r="AL116" s="16">
        <v>7</v>
      </c>
      <c r="AM116" s="62"/>
      <c r="AN116" s="64" t="s">
        <v>40</v>
      </c>
      <c r="AO116" s="20">
        <v>9.5</v>
      </c>
      <c r="AP116" s="21">
        <v>7.22</v>
      </c>
      <c r="AQ116" s="7"/>
      <c r="AR116" s="31" t="s">
        <v>37</v>
      </c>
      <c r="AS116" s="52" t="s">
        <v>75</v>
      </c>
      <c r="AT116" s="32" t="s">
        <v>38</v>
      </c>
      <c r="AU116" s="53">
        <v>3.5000000000000003E-2</v>
      </c>
      <c r="AV116" s="1"/>
      <c r="AW116" s="117" t="s">
        <v>45</v>
      </c>
      <c r="AX116" s="112">
        <v>754264000</v>
      </c>
      <c r="AY116" s="112">
        <v>626936200</v>
      </c>
      <c r="AZ116" s="113">
        <v>185484000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01"/>
      <c r="B117" s="68" t="s">
        <v>44</v>
      </c>
      <c r="C117" s="73">
        <f t="shared" ref="C117:J117" si="137">C112</f>
        <v>422377000</v>
      </c>
      <c r="D117" s="74">
        <f t="shared" si="137"/>
        <v>3672270</v>
      </c>
      <c r="E117" s="74">
        <f t="shared" si="137"/>
        <v>9577520</v>
      </c>
      <c r="F117" s="75">
        <f t="shared" si="137"/>
        <v>15013100</v>
      </c>
      <c r="G117" s="73">
        <f t="shared" si="137"/>
        <v>562489000</v>
      </c>
      <c r="H117" s="74">
        <f t="shared" si="137"/>
        <v>5030230</v>
      </c>
      <c r="I117" s="74">
        <f t="shared" si="137"/>
        <v>13692700</v>
      </c>
      <c r="J117" s="75">
        <f t="shared" si="137"/>
        <v>21383400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298759800</v>
      </c>
      <c r="S117" s="57"/>
      <c r="T117" s="196"/>
      <c r="U117" s="199"/>
      <c r="V117" s="57"/>
      <c r="W117" s="87" t="s">
        <v>7</v>
      </c>
      <c r="X117" s="5">
        <f t="shared" ref="X117:AE117" si="138">X112</f>
        <v>5590.9</v>
      </c>
      <c r="Y117" s="5">
        <f t="shared" si="138"/>
        <v>7536.1</v>
      </c>
      <c r="Z117" s="5">
        <f t="shared" si="138"/>
        <v>71.099999999999994</v>
      </c>
      <c r="AA117" s="5">
        <f t="shared" si="138"/>
        <v>95.7</v>
      </c>
      <c r="AB117" s="5">
        <f t="shared" si="138"/>
        <v>5857.1</v>
      </c>
      <c r="AC117" s="5">
        <f t="shared" si="138"/>
        <v>7885.1</v>
      </c>
      <c r="AD117" s="5">
        <f t="shared" si="138"/>
        <v>127.4</v>
      </c>
      <c r="AE117" s="81">
        <f t="shared" si="138"/>
        <v>18.7</v>
      </c>
      <c r="AF117" s="7"/>
      <c r="AG117" s="87" t="s">
        <v>26</v>
      </c>
      <c r="AH117" s="6">
        <f>(AH116*10.74)</f>
        <v>16.11</v>
      </c>
      <c r="AI117" s="6">
        <f>(AI116*2.2)</f>
        <v>7.15</v>
      </c>
      <c r="AJ117" s="6">
        <f>(AJ116*0.25)</f>
        <v>0.734375</v>
      </c>
      <c r="AK117" s="166">
        <f>AK116+AL116</f>
        <v>7</v>
      </c>
      <c r="AL117" s="167"/>
      <c r="AM117" s="10"/>
      <c r="AN117" s="22" t="s">
        <v>41</v>
      </c>
      <c r="AO117" s="23">
        <v>11.2</v>
      </c>
      <c r="AP117" s="24">
        <v>7.83</v>
      </c>
      <c r="AQ117" s="7"/>
      <c r="AR117" s="33" t="s">
        <v>36</v>
      </c>
      <c r="AS117" s="12" t="s">
        <v>75</v>
      </c>
      <c r="AT117" s="2" t="s">
        <v>39</v>
      </c>
      <c r="AU117" s="36">
        <v>0.45300000000000001</v>
      </c>
      <c r="AV117" s="1"/>
      <c r="AW117" s="118" t="s">
        <v>71</v>
      </c>
      <c r="AX117" s="111">
        <f t="shared" ref="AX117:AZ117" si="139">AX112</f>
        <v>754264000</v>
      </c>
      <c r="AY117" s="111">
        <f t="shared" si="139"/>
        <v>626137000</v>
      </c>
      <c r="AZ117" s="114">
        <f t="shared" si="139"/>
        <v>185449000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02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698000</v>
      </c>
      <c r="H118" s="76">
        <f t="shared" si="140"/>
        <v>9000</v>
      </c>
      <c r="I118" s="76">
        <f t="shared" si="140"/>
        <v>32000</v>
      </c>
      <c r="J118" s="77">
        <f t="shared" si="140"/>
        <v>29000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896200</v>
      </c>
      <c r="S118" s="58"/>
      <c r="T118" s="197"/>
      <c r="U118" s="200"/>
      <c r="V118" s="58"/>
      <c r="W118" s="45" t="s">
        <v>3</v>
      </c>
      <c r="X118" s="46">
        <f>X116-X117</f>
        <v>0</v>
      </c>
      <c r="Y118" s="46">
        <f t="shared" ref="Y118:AE118" si="141">Y116-Y117</f>
        <v>9.6999999999998181</v>
      </c>
      <c r="Z118" s="46">
        <f t="shared" si="141"/>
        <v>0.20000000000000284</v>
      </c>
      <c r="AA118" s="46">
        <f t="shared" si="141"/>
        <v>9.9999999999994316E-2</v>
      </c>
      <c r="AB118" s="46">
        <f t="shared" si="141"/>
        <v>0</v>
      </c>
      <c r="AC118" s="46">
        <f t="shared" si="141"/>
        <v>10.199999999999818</v>
      </c>
      <c r="AD118" s="46">
        <f t="shared" si="141"/>
        <v>9.9999999999994316E-2</v>
      </c>
      <c r="AE118" s="83">
        <f t="shared" si="141"/>
        <v>0</v>
      </c>
      <c r="AF118" s="7"/>
      <c r="AG118" s="88" t="s">
        <v>28</v>
      </c>
      <c r="AH118" s="86">
        <f>(AH117)/((K116/1000000)*8.34)</f>
        <v>2.7674135763022822</v>
      </c>
      <c r="AI118" s="86">
        <f>(AI117)/((K116/1000000)*8.34)</f>
        <v>1.228243766018704</v>
      </c>
      <c r="AJ118" s="86">
        <f>(AJ117)/((K116/1000000)*8.34)</f>
        <v>0.12615265953426372</v>
      </c>
      <c r="AK118" s="168">
        <f>(AK117)/((K116/1000000)*8.34)</f>
        <v>1.2024764142840456</v>
      </c>
      <c r="AL118" s="169"/>
      <c r="AM118" s="10"/>
      <c r="AN118" s="1"/>
      <c r="AO118" s="1"/>
      <c r="AP118" s="1"/>
      <c r="AQ118" s="7"/>
      <c r="AR118" s="89" t="s">
        <v>55</v>
      </c>
      <c r="AS118" s="79">
        <v>3.55</v>
      </c>
      <c r="AT118" s="90" t="s">
        <v>54</v>
      </c>
      <c r="AU118" s="35">
        <v>2.7E-2</v>
      </c>
      <c r="AV118" s="1"/>
      <c r="AW118" s="110" t="s">
        <v>3</v>
      </c>
      <c r="AX118" s="115">
        <f>AX116-AX117</f>
        <v>0</v>
      </c>
      <c r="AY118" s="115">
        <f>AY116-AY117</f>
        <v>799200</v>
      </c>
      <c r="AZ118" s="116">
        <f>AZ116-AZ117</f>
        <v>35000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82">
        <v>30</v>
      </c>
      <c r="B120" s="67" t="s">
        <v>45</v>
      </c>
      <c r="C120" s="72">
        <v>422377000</v>
      </c>
      <c r="D120" s="37">
        <v>3672270</v>
      </c>
      <c r="E120" s="37">
        <v>9577520</v>
      </c>
      <c r="F120" s="39">
        <v>15013100</v>
      </c>
      <c r="G120" s="72">
        <v>564073000</v>
      </c>
      <c r="H120" s="37">
        <v>5039230</v>
      </c>
      <c r="I120" s="37">
        <v>13724700</v>
      </c>
      <c r="J120" s="39">
        <v>21420400</v>
      </c>
      <c r="K120" s="185">
        <f>C122+G122</f>
        <v>886000</v>
      </c>
      <c r="L120" s="186"/>
      <c r="M120" s="191">
        <f>D122+E122+F122+H122+I122+J122</f>
        <v>8000</v>
      </c>
      <c r="N120" s="186"/>
      <c r="O120" s="203">
        <f>M120+K120</f>
        <v>894000</v>
      </c>
      <c r="P120" s="204"/>
      <c r="Q120" s="42" t="s">
        <v>6</v>
      </c>
      <c r="R120" s="39">
        <v>300551000</v>
      </c>
      <c r="S120" s="57"/>
      <c r="T120" s="195">
        <v>0</v>
      </c>
      <c r="U120" s="198">
        <v>0.87</v>
      </c>
      <c r="V120" s="57"/>
      <c r="W120" s="85" t="s">
        <v>6</v>
      </c>
      <c r="X120" s="44">
        <v>5590.9</v>
      </c>
      <c r="Y120" s="44">
        <v>7558</v>
      </c>
      <c r="Z120" s="44">
        <v>71.3</v>
      </c>
      <c r="AA120" s="44">
        <v>95.8</v>
      </c>
      <c r="AB120" s="44">
        <v>5857.1</v>
      </c>
      <c r="AC120" s="44">
        <v>7907.6</v>
      </c>
      <c r="AD120" s="44">
        <v>127.5</v>
      </c>
      <c r="AE120" s="82">
        <v>18.7</v>
      </c>
      <c r="AF120" s="7"/>
      <c r="AG120" s="85" t="s">
        <v>29</v>
      </c>
      <c r="AH120" s="15">
        <v>1.75</v>
      </c>
      <c r="AI120" s="15">
        <v>4</v>
      </c>
      <c r="AJ120" s="15">
        <v>3.5</v>
      </c>
      <c r="AK120" s="15">
        <v>0</v>
      </c>
      <c r="AL120" s="16">
        <v>8</v>
      </c>
      <c r="AM120" s="62"/>
      <c r="AN120" s="64" t="s">
        <v>40</v>
      </c>
      <c r="AO120" s="20">
        <v>9.4</v>
      </c>
      <c r="AP120" s="21">
        <v>7.16</v>
      </c>
      <c r="AQ120" s="7"/>
      <c r="AR120" s="31" t="s">
        <v>37</v>
      </c>
      <c r="AS120" s="52" t="s">
        <v>75</v>
      </c>
      <c r="AT120" s="32" t="s">
        <v>38</v>
      </c>
      <c r="AU120" s="53">
        <v>4.4999999999999998E-2</v>
      </c>
      <c r="AV120" s="1"/>
      <c r="AW120" s="117" t="s">
        <v>45</v>
      </c>
      <c r="AX120" s="112">
        <v>754264000</v>
      </c>
      <c r="AY120" s="112">
        <v>627913000</v>
      </c>
      <c r="AZ120" s="113">
        <v>185484000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01"/>
      <c r="B121" s="68" t="s">
        <v>44</v>
      </c>
      <c r="C121" s="73">
        <f t="shared" ref="C121:J121" si="142">C116</f>
        <v>422377000</v>
      </c>
      <c r="D121" s="74">
        <f t="shared" si="142"/>
        <v>3672270</v>
      </c>
      <c r="E121" s="74">
        <f t="shared" si="142"/>
        <v>9577520</v>
      </c>
      <c r="F121" s="75">
        <f t="shared" si="142"/>
        <v>15013100</v>
      </c>
      <c r="G121" s="73">
        <f t="shared" si="142"/>
        <v>563187000</v>
      </c>
      <c r="H121" s="74">
        <f t="shared" si="142"/>
        <v>5039230</v>
      </c>
      <c r="I121" s="74">
        <f t="shared" si="142"/>
        <v>13724700</v>
      </c>
      <c r="J121" s="75">
        <f t="shared" si="142"/>
        <v>21412400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299656000</v>
      </c>
      <c r="S121" s="57"/>
      <c r="T121" s="196"/>
      <c r="U121" s="199"/>
      <c r="V121" s="57"/>
      <c r="W121" s="87" t="s">
        <v>7</v>
      </c>
      <c r="X121" s="5">
        <f t="shared" ref="X121:AE121" si="143">X116</f>
        <v>5590.9</v>
      </c>
      <c r="Y121" s="5">
        <f t="shared" si="143"/>
        <v>7545.8</v>
      </c>
      <c r="Z121" s="5">
        <f t="shared" si="143"/>
        <v>71.3</v>
      </c>
      <c r="AA121" s="5">
        <f t="shared" si="143"/>
        <v>95.8</v>
      </c>
      <c r="AB121" s="5">
        <f t="shared" si="143"/>
        <v>5857.1</v>
      </c>
      <c r="AC121" s="5">
        <f t="shared" si="143"/>
        <v>7895.3</v>
      </c>
      <c r="AD121" s="5">
        <f t="shared" si="143"/>
        <v>127.5</v>
      </c>
      <c r="AE121" s="81">
        <f t="shared" si="143"/>
        <v>18.7</v>
      </c>
      <c r="AF121" s="7"/>
      <c r="AG121" s="87" t="s">
        <v>26</v>
      </c>
      <c r="AH121" s="6">
        <f>(AH120*10.74)</f>
        <v>18.795000000000002</v>
      </c>
      <c r="AI121" s="6">
        <f>(AI120*2.2)</f>
        <v>8.8000000000000007</v>
      </c>
      <c r="AJ121" s="6">
        <f>(AJ120*0.25)</f>
        <v>0.875</v>
      </c>
      <c r="AK121" s="166">
        <f>AK120+AL120</f>
        <v>8</v>
      </c>
      <c r="AL121" s="167"/>
      <c r="AM121" s="10"/>
      <c r="AN121" s="22" t="s">
        <v>41</v>
      </c>
      <c r="AO121" s="23">
        <v>10.8</v>
      </c>
      <c r="AP121" s="24">
        <v>7.69</v>
      </c>
      <c r="AQ121" s="7"/>
      <c r="AR121" s="33" t="s">
        <v>36</v>
      </c>
      <c r="AS121" s="12" t="s">
        <v>75</v>
      </c>
      <c r="AT121" s="2" t="s">
        <v>39</v>
      </c>
      <c r="AU121" s="36">
        <v>0.47</v>
      </c>
      <c r="AV121" s="1"/>
      <c r="AW121" s="118" t="s">
        <v>71</v>
      </c>
      <c r="AX121" s="111">
        <f t="shared" ref="AX121:AZ121" si="144">AX116</f>
        <v>754264000</v>
      </c>
      <c r="AY121" s="111">
        <f t="shared" si="144"/>
        <v>626936200</v>
      </c>
      <c r="AZ121" s="114">
        <f t="shared" si="144"/>
        <v>185484000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02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886000</v>
      </c>
      <c r="H122" s="76">
        <f t="shared" si="145"/>
        <v>0</v>
      </c>
      <c r="I122" s="76">
        <f t="shared" si="145"/>
        <v>0</v>
      </c>
      <c r="J122" s="77">
        <f t="shared" si="145"/>
        <v>8000</v>
      </c>
      <c r="K122" s="189"/>
      <c r="L122" s="190"/>
      <c r="M122" s="190"/>
      <c r="N122" s="190"/>
      <c r="O122" s="207"/>
      <c r="P122" s="208"/>
      <c r="Q122" s="48" t="s">
        <v>3</v>
      </c>
      <c r="R122" s="41">
        <f>R120-R121</f>
        <v>895000</v>
      </c>
      <c r="S122" s="58"/>
      <c r="T122" s="197"/>
      <c r="U122" s="200"/>
      <c r="V122" s="58"/>
      <c r="W122" s="45" t="s">
        <v>3</v>
      </c>
      <c r="X122" s="46">
        <f>X120-X121</f>
        <v>0</v>
      </c>
      <c r="Y122" s="46">
        <f t="shared" ref="Y122:AE122" si="146">Y120-Y121</f>
        <v>12.199999999999818</v>
      </c>
      <c r="Z122" s="46">
        <f t="shared" si="146"/>
        <v>0</v>
      </c>
      <c r="AA122" s="46">
        <f t="shared" si="146"/>
        <v>0</v>
      </c>
      <c r="AB122" s="46">
        <f t="shared" si="146"/>
        <v>0</v>
      </c>
      <c r="AC122" s="46">
        <f t="shared" si="146"/>
        <v>12.300000000000182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2.5435633434561606</v>
      </c>
      <c r="AI122" s="86">
        <f>(AI121)/((K120/1000000)*8.34)</f>
        <v>1.1909208524827994</v>
      </c>
      <c r="AJ122" s="86">
        <f>(AJ121)/((K120/1000000)*8.34)</f>
        <v>0.11841542567300561</v>
      </c>
      <c r="AK122" s="168">
        <f>(AK121)/((K120/1000000)*8.34)</f>
        <v>1.0826553204389084</v>
      </c>
      <c r="AL122" s="169"/>
      <c r="AM122" s="10"/>
      <c r="AN122" s="1"/>
      <c r="AO122" s="1"/>
      <c r="AP122" s="1"/>
      <c r="AQ122" s="7"/>
      <c r="AR122" s="89" t="s">
        <v>55</v>
      </c>
      <c r="AS122" s="79">
        <v>2.73</v>
      </c>
      <c r="AT122" s="90" t="s">
        <v>54</v>
      </c>
      <c r="AU122" s="35">
        <v>3.5999999999999997E-2</v>
      </c>
      <c r="AV122" s="1"/>
      <c r="AW122" s="110" t="s">
        <v>3</v>
      </c>
      <c r="AX122" s="115">
        <f>AX120-AX121</f>
        <v>0</v>
      </c>
      <c r="AY122" s="115">
        <f>AY120-AY121</f>
        <v>976800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61" t="s">
        <v>60</v>
      </c>
      <c r="L123" s="161"/>
      <c r="M123" s="161"/>
      <c r="N123" s="161"/>
      <c r="O123" s="161"/>
      <c r="P123" s="161"/>
      <c r="Q123" s="161"/>
      <c r="R123" s="161"/>
      <c r="S123" s="161"/>
      <c r="T123" s="161"/>
      <c r="U123" s="102" t="s">
        <v>58</v>
      </c>
      <c r="V123" s="13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61" t="s">
        <v>62</v>
      </c>
      <c r="AI123" s="161"/>
      <c r="AJ123" s="161"/>
      <c r="AK123" s="161"/>
      <c r="AL123" s="161"/>
      <c r="AM123" s="1"/>
      <c r="AN123" s="1"/>
      <c r="AO123" s="160" t="s">
        <v>59</v>
      </c>
      <c r="AP123" s="160"/>
      <c r="AQ123" s="1"/>
      <c r="AR123" s="7"/>
      <c r="AS123" s="7"/>
      <c r="AT123" s="153" t="s">
        <v>63</v>
      </c>
      <c r="AU123" s="153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3"/>
      <c r="K124" s="155">
        <f>SUM(K4:L122)</f>
        <v>23229000</v>
      </c>
      <c r="L124" s="156"/>
      <c r="M124" s="157">
        <f>SUM(M4:N122)</f>
        <v>1514080</v>
      </c>
      <c r="N124" s="158"/>
      <c r="O124" s="157">
        <f>SUM(O4:P122)</f>
        <v>24743080</v>
      </c>
      <c r="P124" s="158"/>
      <c r="Q124" s="1"/>
      <c r="R124" s="100">
        <f>R120-R5</f>
        <v>25304100</v>
      </c>
      <c r="S124" s="1"/>
      <c r="T124" s="93">
        <f>SUM(T4:T122)</f>
        <v>4.3899999999999997</v>
      </c>
      <c r="U124" s="97">
        <f>AVERAGE(U4:U122)</f>
        <v>0.85699999999999987</v>
      </c>
      <c r="V124" s="13"/>
      <c r="W124" s="3"/>
      <c r="X124" s="84"/>
      <c r="Y124" s="84"/>
      <c r="Z124" s="84"/>
      <c r="AA124" s="84"/>
      <c r="AB124" s="84">
        <f>AB120-AB5</f>
        <v>125</v>
      </c>
      <c r="AC124" s="84">
        <f>AC120-AC5</f>
        <v>203.10000000000036</v>
      </c>
      <c r="AD124" s="84"/>
      <c r="AE124" s="84"/>
      <c r="AF124" s="1"/>
      <c r="AG124" s="1"/>
      <c r="AH124" s="93">
        <f>SUM(AH121,AH117,AH113,AH109,AH105,AH101,AH97,AH93,AH89,AH85,AH81,AH77,AH73,AH69,AH65,AH61,AH57,AH53,AH49,AH45,AH41,AH37,AH33,AH29,AH25,AH21,AH17,AH13,AH9,AH5)</f>
        <v>543.0412500000001</v>
      </c>
      <c r="AI124" s="93">
        <f>SUM(AI121,AI117,AI113,AI109,AI105,AI101,AI97,AI93,AI89,AI85,AI81,AI77,AI73,AI69,AI65,AI61,AI57,AI53,AI49,AI45,AI41,AI37,AI33,AI29,AI25,AI21,AI17,AI13,AI9,AI5)</f>
        <v>241.72500000000002</v>
      </c>
      <c r="AJ124" s="93">
        <f>SUM(AJ121,AJ117,AJ113,AJ109,AJ105,AJ101,AJ97,AJ93,AJ89,AJ85,AJ81,AJ77,AJ73,AJ69,AJ65,AJ61,AJ57,AJ53,AJ49,AJ45,AJ41,AJ37,AJ33,AJ29,AJ25,AJ21,AJ17,AJ13,AJ9,AJ5)</f>
        <v>22.921875</v>
      </c>
      <c r="AK124" s="159">
        <f>SUM(AK121,AK117,AK113,AK109,AK105,AK101,AK97,AK93,AK89,AK85,AK81,AK77,AK73,AK69,AK65,AK61,AK57,AK53,AK49,AK45,AK41,AK37,AK33,AK29,AK25,AK21,AK17,AK13,AK9,AK5)</f>
        <v>203</v>
      </c>
      <c r="AL124" s="156"/>
      <c r="AM124" s="1"/>
      <c r="AN124" s="1"/>
      <c r="AO124" s="95">
        <f>AVERAGE(AO121,AO117,AO113,AO109,AO105,AO101,AO97,AO93,AO89,AO85,AO81,AO77,AO73,AO69,AO65,AO61,AO57,AO53,AO49,AO45,AO41,AO37,AO33,AO29,AO25,AO21,AO17,AO13,AO9,AO5)</f>
        <v>9.8033333333333346</v>
      </c>
      <c r="AP124" s="96">
        <f>AVERAGE(AP121,AP117,AP113,AP109,AP105,AP101,AP97,AP93,AP89,AP85,AP81,AP77,AP73,AP69,AP65,AP61,AP57,AP53,AP49,AP45,AP41,AP37,AP33,AP29,AP25,AP21,AP17,AP13,AP9,AP5)</f>
        <v>7.6826666666666652</v>
      </c>
      <c r="AQ124" s="1"/>
      <c r="AR124" s="7"/>
      <c r="AS124" s="7"/>
      <c r="AT124" s="154">
        <f>AVERAGE(AU122,AU118,AU114,AU110,AU106,AU102,AU98,AU94,AU90,AU86,AU82,AU78,AU74,AU70,AU66,AU62,AU58,AU54,AU50,AU46,AU42,AU38,AU34,AU30,AU26,AU22,AU18,AU14,AU10,AU6)</f>
        <v>3.2566666666666681E-2</v>
      </c>
      <c r="AU124" s="154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3"/>
      <c r="W125" s="3"/>
      <c r="X125" s="3"/>
      <c r="Y125" s="3"/>
      <c r="Z125" s="3"/>
      <c r="AA125" s="94" t="s">
        <v>61</v>
      </c>
      <c r="AB125" s="170">
        <f>AB124+AC124</f>
        <v>328.10000000000036</v>
      </c>
      <c r="AC125" s="171"/>
      <c r="AD125" s="3"/>
      <c r="AE125" s="3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7"/>
      <c r="AS125" s="7"/>
      <c r="AT125" s="7"/>
      <c r="AU125" s="7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2"/>
      <c r="U126" s="1"/>
      <c r="V126" s="13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3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</sheetData>
  <sheetProtection algorithmName="SHA-512" hashValue="wu2bHVFFdrTupkUsjPW82uoWc17x3wsGTYbBUqmGAdf9/VvD0mJKW2TIixrJ3LE6GVe1tejQ5P1oSIwAqPsSTw==" saltValue="jJrh2n7qyBpgKr/+W1b+AA==" spinCount="100000" sheet="1" objects="1" scenarios="1" selectLockedCells="1" selectUnlockedCells="1"/>
  <mergeCells count="263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4:L124"/>
    <mergeCell ref="M124:N124"/>
    <mergeCell ref="O124:P124"/>
    <mergeCell ref="AK124:AL124"/>
    <mergeCell ref="AT124:AU124"/>
    <mergeCell ref="AB125:AC125"/>
    <mergeCell ref="K123:T123"/>
    <mergeCell ref="AH123:AL123"/>
    <mergeCell ref="AO123:AP123"/>
    <mergeCell ref="AT123:AU12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5043-0D3E-4E6C-BC0D-4CC7F260F2EE}">
  <dimension ref="A1:CC588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77" t="s">
        <v>84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49" t="s">
        <v>56</v>
      </c>
      <c r="V2" s="59"/>
      <c r="W2" s="178" t="s">
        <v>10</v>
      </c>
      <c r="X2" s="179"/>
      <c r="Y2" s="179"/>
      <c r="Z2" s="179"/>
      <c r="AA2" s="179"/>
      <c r="AB2" s="179"/>
      <c r="AC2" s="179"/>
      <c r="AD2" s="179"/>
      <c r="AE2" s="181"/>
      <c r="AF2" s="1"/>
      <c r="AG2" s="150" t="s">
        <v>27</v>
      </c>
      <c r="AH2" s="151"/>
      <c r="AI2" s="151"/>
      <c r="AJ2" s="151"/>
      <c r="AK2" s="151"/>
      <c r="AL2" s="152"/>
      <c r="AM2" s="59"/>
      <c r="AN2" s="150" t="s">
        <v>31</v>
      </c>
      <c r="AO2" s="151"/>
      <c r="AP2" s="152"/>
      <c r="AQ2" s="1"/>
      <c r="AR2" s="150" t="s">
        <v>30</v>
      </c>
      <c r="AS2" s="151"/>
      <c r="AT2" s="151"/>
      <c r="AU2" s="152"/>
      <c r="AV2" s="1"/>
      <c r="AW2" s="150" t="s">
        <v>72</v>
      </c>
      <c r="AX2" s="151"/>
      <c r="AY2" s="151"/>
      <c r="AZ2" s="152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76" t="s">
        <v>0</v>
      </c>
      <c r="AS3" s="174"/>
      <c r="AT3" s="174" t="s">
        <v>1</v>
      </c>
      <c r="AU3" s="17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82">
        <v>1</v>
      </c>
      <c r="B4" s="67" t="s">
        <v>45</v>
      </c>
      <c r="C4" s="72">
        <v>422377000</v>
      </c>
      <c r="D4" s="37">
        <v>3672270</v>
      </c>
      <c r="E4" s="37">
        <v>9577520</v>
      </c>
      <c r="F4" s="39">
        <v>15013100</v>
      </c>
      <c r="G4" s="72">
        <v>564789000</v>
      </c>
      <c r="H4" s="37">
        <v>5048230</v>
      </c>
      <c r="I4" s="37">
        <v>13756700</v>
      </c>
      <c r="J4" s="39">
        <v>21449300</v>
      </c>
      <c r="K4" s="185">
        <f>C6+G6</f>
        <v>716000</v>
      </c>
      <c r="L4" s="186"/>
      <c r="M4" s="191">
        <f>D6+E6+F6+H6+I6+J6</f>
        <v>69900</v>
      </c>
      <c r="N4" s="186"/>
      <c r="O4" s="191">
        <f>M4+K4</f>
        <v>785900</v>
      </c>
      <c r="P4" s="186"/>
      <c r="Q4" s="38" t="s">
        <v>6</v>
      </c>
      <c r="R4" s="39">
        <v>301407600</v>
      </c>
      <c r="S4" s="57"/>
      <c r="T4" s="195">
        <v>0</v>
      </c>
      <c r="U4" s="198">
        <v>0.88</v>
      </c>
      <c r="V4" s="57"/>
      <c r="W4" s="85" t="s">
        <v>6</v>
      </c>
      <c r="X4" s="44">
        <v>5590.9</v>
      </c>
      <c r="Y4" s="44">
        <v>7568</v>
      </c>
      <c r="Z4" s="44">
        <v>71.3</v>
      </c>
      <c r="AA4" s="44">
        <v>96</v>
      </c>
      <c r="AB4" s="44">
        <v>5857.1</v>
      </c>
      <c r="AC4" s="44">
        <v>7918</v>
      </c>
      <c r="AD4" s="44">
        <v>127.7</v>
      </c>
      <c r="AE4" s="82">
        <v>18.7</v>
      </c>
      <c r="AF4" s="7"/>
      <c r="AG4" s="17" t="s">
        <v>29</v>
      </c>
      <c r="AH4" s="18">
        <v>1.25</v>
      </c>
      <c r="AI4" s="18">
        <v>3.75</v>
      </c>
      <c r="AJ4" s="18">
        <v>2.875</v>
      </c>
      <c r="AK4" s="18">
        <v>0</v>
      </c>
      <c r="AL4" s="19">
        <v>7</v>
      </c>
      <c r="AM4" s="62"/>
      <c r="AN4" s="63" t="s">
        <v>40</v>
      </c>
      <c r="AO4" s="25">
        <v>10.199999999999999</v>
      </c>
      <c r="AP4" s="21">
        <v>7.35</v>
      </c>
      <c r="AQ4" s="7"/>
      <c r="AR4" s="31" t="s">
        <v>37</v>
      </c>
      <c r="AS4" s="50" t="s">
        <v>75</v>
      </c>
      <c r="AT4" s="32" t="s">
        <v>38</v>
      </c>
      <c r="AU4" s="53">
        <v>3.5000000000000003E-2</v>
      </c>
      <c r="AV4" s="1"/>
      <c r="AW4" s="117" t="s">
        <v>45</v>
      </c>
      <c r="AX4" s="112">
        <v>754264000</v>
      </c>
      <c r="AY4" s="112">
        <v>628731800</v>
      </c>
      <c r="AZ4" s="113">
        <v>185519000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3"/>
      <c r="B5" s="68" t="s">
        <v>44</v>
      </c>
      <c r="C5" s="73">
        <f>'Apr, 2023'!C120</f>
        <v>422377000</v>
      </c>
      <c r="D5" s="73">
        <f>'Apr, 2023'!D120</f>
        <v>3672270</v>
      </c>
      <c r="E5" s="73">
        <f>'Apr, 2023'!E120</f>
        <v>9577520</v>
      </c>
      <c r="F5" s="73">
        <f>'Apr, 2023'!F120</f>
        <v>15013100</v>
      </c>
      <c r="G5" s="73">
        <f>'Apr, 2023'!G120</f>
        <v>564073000</v>
      </c>
      <c r="H5" s="73">
        <f>'Apr, 2023'!H120</f>
        <v>5039230</v>
      </c>
      <c r="I5" s="73">
        <f>'Apr, 2023'!I120</f>
        <v>13724700</v>
      </c>
      <c r="J5" s="73">
        <f>'Apr, 2023'!J120</f>
        <v>21420400</v>
      </c>
      <c r="K5" s="187"/>
      <c r="L5" s="188"/>
      <c r="M5" s="188"/>
      <c r="N5" s="188"/>
      <c r="O5" s="188"/>
      <c r="P5" s="188"/>
      <c r="Q5" s="9" t="s">
        <v>7</v>
      </c>
      <c r="R5" s="73">
        <f>'Apr, 2023'!R120</f>
        <v>300551000</v>
      </c>
      <c r="S5" s="57"/>
      <c r="T5" s="196"/>
      <c r="U5" s="199"/>
      <c r="V5" s="57"/>
      <c r="W5" s="87" t="s">
        <v>7</v>
      </c>
      <c r="X5" s="104">
        <f>'Apr, 2023'!X120</f>
        <v>5590.9</v>
      </c>
      <c r="Y5" s="104">
        <f>'Apr, 2023'!Y120</f>
        <v>7558</v>
      </c>
      <c r="Z5" s="104">
        <f>'Apr, 2023'!Z120</f>
        <v>71.3</v>
      </c>
      <c r="AA5" s="104">
        <f>'Apr, 2023'!AA120</f>
        <v>95.8</v>
      </c>
      <c r="AB5" s="104">
        <f>'Apr, 2023'!AB120</f>
        <v>5857.1</v>
      </c>
      <c r="AC5" s="104">
        <f>'Apr, 2023'!AC120</f>
        <v>7907.6</v>
      </c>
      <c r="AD5" s="104">
        <f>'Apr, 2023'!AD120</f>
        <v>127.5</v>
      </c>
      <c r="AE5" s="104">
        <f>'Apr, 2023'!AE120</f>
        <v>18.7</v>
      </c>
      <c r="AF5" s="7"/>
      <c r="AG5" s="87" t="s">
        <v>26</v>
      </c>
      <c r="AH5" s="6">
        <f>(AH4*10.74)</f>
        <v>13.425000000000001</v>
      </c>
      <c r="AI5" s="6">
        <f>(AI4*2.2)</f>
        <v>8.25</v>
      </c>
      <c r="AJ5" s="6">
        <f>(AJ4*0.25)</f>
        <v>0.71875</v>
      </c>
      <c r="AK5" s="162">
        <f>AK4+AL4</f>
        <v>7</v>
      </c>
      <c r="AL5" s="163"/>
      <c r="AM5" s="10"/>
      <c r="AN5" s="27" t="s">
        <v>41</v>
      </c>
      <c r="AO5" s="26">
        <v>11.5</v>
      </c>
      <c r="AP5" s="24">
        <v>7.87</v>
      </c>
      <c r="AQ5" s="7"/>
      <c r="AR5" s="33" t="s">
        <v>36</v>
      </c>
      <c r="AS5" s="11" t="s">
        <v>75</v>
      </c>
      <c r="AT5" s="2" t="s">
        <v>39</v>
      </c>
      <c r="AU5" s="36">
        <v>0.318</v>
      </c>
      <c r="AV5" s="1"/>
      <c r="AW5" s="118" t="s">
        <v>71</v>
      </c>
      <c r="AX5" s="123">
        <f>'Apr, 2023'!AX120</f>
        <v>754264000</v>
      </c>
      <c r="AY5" s="123">
        <f>'Apr, 2023'!AY120</f>
        <v>627913000</v>
      </c>
      <c r="AZ5" s="123">
        <f>'Apr, 2023'!AZ120</f>
        <v>185484000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4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716000</v>
      </c>
      <c r="H6" s="76">
        <f t="shared" si="0"/>
        <v>9000</v>
      </c>
      <c r="I6" s="76">
        <f t="shared" si="0"/>
        <v>32000</v>
      </c>
      <c r="J6" s="76">
        <f t="shared" si="0"/>
        <v>28900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856600</v>
      </c>
      <c r="S6" s="58"/>
      <c r="T6" s="197"/>
      <c r="U6" s="200"/>
      <c r="V6" s="58"/>
      <c r="W6" s="45" t="s">
        <v>3</v>
      </c>
      <c r="X6" s="46">
        <f>X4-X5</f>
        <v>0</v>
      </c>
      <c r="Y6" s="46">
        <f t="shared" ref="Y6:AE6" si="1">Y4-Y5</f>
        <v>10</v>
      </c>
      <c r="Z6" s="46">
        <f t="shared" si="1"/>
        <v>0</v>
      </c>
      <c r="AA6" s="46">
        <f t="shared" si="1"/>
        <v>0.20000000000000284</v>
      </c>
      <c r="AB6" s="46">
        <f t="shared" si="1"/>
        <v>0</v>
      </c>
      <c r="AC6" s="46">
        <f t="shared" si="1"/>
        <v>10.399999999999636</v>
      </c>
      <c r="AD6" s="46">
        <f t="shared" si="1"/>
        <v>0.20000000000000284</v>
      </c>
      <c r="AE6" s="83">
        <f t="shared" si="1"/>
        <v>0</v>
      </c>
      <c r="AF6" s="7"/>
      <c r="AG6" s="88" t="s">
        <v>28</v>
      </c>
      <c r="AH6" s="86">
        <f>(AH5)/((K4/1000000)*8.34)</f>
        <v>2.2482014388489211</v>
      </c>
      <c r="AI6" s="86">
        <f>(AI5)/((K4/1000000)*8.34)</f>
        <v>1.3815763032032475</v>
      </c>
      <c r="AJ6" s="86">
        <f>(AJ5)/((K4/1000000)*8.34)</f>
        <v>0.1203646021730102</v>
      </c>
      <c r="AK6" s="164">
        <f>(AK5)/((K4/1000000)*8.34)</f>
        <v>1.1722465602936647</v>
      </c>
      <c r="AL6" s="165"/>
      <c r="AM6" s="10"/>
      <c r="AN6" s="1"/>
      <c r="AO6" s="1"/>
      <c r="AP6" s="1"/>
      <c r="AQ6" s="7"/>
      <c r="AR6" s="89" t="s">
        <v>55</v>
      </c>
      <c r="AS6" s="79">
        <v>1.95</v>
      </c>
      <c r="AT6" s="90" t="s">
        <v>54</v>
      </c>
      <c r="AU6" s="35">
        <v>2.7E-2</v>
      </c>
      <c r="AV6" s="1"/>
      <c r="AW6" s="110" t="s">
        <v>3</v>
      </c>
      <c r="AX6" s="115">
        <f>AX4-AX5</f>
        <v>0</v>
      </c>
      <c r="AY6" s="115">
        <f>AY4-AY5</f>
        <v>818800</v>
      </c>
      <c r="AZ6" s="116">
        <f>AZ4-AZ5</f>
        <v>35000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82">
        <v>2</v>
      </c>
      <c r="B8" s="67" t="s">
        <v>45</v>
      </c>
      <c r="C8" s="72">
        <v>422377000</v>
      </c>
      <c r="D8" s="37">
        <v>3672270</v>
      </c>
      <c r="E8" s="37">
        <v>9577520</v>
      </c>
      <c r="F8" s="39">
        <v>15013100</v>
      </c>
      <c r="G8" s="72">
        <v>565545000</v>
      </c>
      <c r="H8" s="37">
        <v>5048230</v>
      </c>
      <c r="I8" s="37">
        <v>13756700</v>
      </c>
      <c r="J8" s="39">
        <v>21456300</v>
      </c>
      <c r="K8" s="185">
        <f>C10+G10</f>
        <v>756000</v>
      </c>
      <c r="L8" s="186"/>
      <c r="M8" s="191">
        <f>D10+E10+F10+H10+I10+J10</f>
        <v>7000</v>
      </c>
      <c r="N8" s="186"/>
      <c r="O8" s="192">
        <f>M8+K8</f>
        <v>763000</v>
      </c>
      <c r="P8" s="192"/>
      <c r="Q8" s="42" t="s">
        <v>6</v>
      </c>
      <c r="R8" s="39">
        <v>302234500</v>
      </c>
      <c r="S8" s="57"/>
      <c r="T8" s="195">
        <v>0</v>
      </c>
      <c r="U8" s="198">
        <v>0.87</v>
      </c>
      <c r="V8" s="57"/>
      <c r="W8" s="85" t="s">
        <v>6</v>
      </c>
      <c r="X8" s="44">
        <v>5590.9</v>
      </c>
      <c r="Y8" s="44">
        <v>7578.3</v>
      </c>
      <c r="Z8" s="44">
        <v>71.3</v>
      </c>
      <c r="AA8" s="44">
        <v>96</v>
      </c>
      <c r="AB8" s="44">
        <v>5857.1</v>
      </c>
      <c r="AC8" s="44">
        <v>7928.4</v>
      </c>
      <c r="AD8" s="44">
        <v>127.7</v>
      </c>
      <c r="AE8" s="82">
        <v>18.7</v>
      </c>
      <c r="AF8" s="7"/>
      <c r="AG8" s="85" t="s">
        <v>29</v>
      </c>
      <c r="AH8" s="15">
        <v>1.0625</v>
      </c>
      <c r="AI8" s="15">
        <v>3.5</v>
      </c>
      <c r="AJ8" s="15">
        <v>3</v>
      </c>
      <c r="AK8" s="15">
        <v>0</v>
      </c>
      <c r="AL8" s="16">
        <v>8</v>
      </c>
      <c r="AM8" s="62"/>
      <c r="AN8" s="64" t="s">
        <v>40</v>
      </c>
      <c r="AO8" s="20">
        <v>9.8000000000000007</v>
      </c>
      <c r="AP8" s="21">
        <v>7.36</v>
      </c>
      <c r="AQ8" s="7"/>
      <c r="AR8" s="31" t="s">
        <v>37</v>
      </c>
      <c r="AS8" s="52" t="s">
        <v>75</v>
      </c>
      <c r="AT8" s="32" t="s">
        <v>38</v>
      </c>
      <c r="AU8" s="53">
        <v>4.1000000000000002E-2</v>
      </c>
      <c r="AV8" s="1"/>
      <c r="AW8" s="117" t="s">
        <v>45</v>
      </c>
      <c r="AX8" s="112">
        <v>754264000</v>
      </c>
      <c r="AY8" s="112">
        <v>629561700</v>
      </c>
      <c r="AZ8" s="113">
        <v>185519000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3"/>
      <c r="B9" s="68" t="s">
        <v>44</v>
      </c>
      <c r="C9" s="73">
        <f>C4</f>
        <v>422377000</v>
      </c>
      <c r="D9" s="74">
        <f t="shared" ref="D9:J9" si="2">D4</f>
        <v>3672270</v>
      </c>
      <c r="E9" s="74">
        <f t="shared" si="2"/>
        <v>9577520</v>
      </c>
      <c r="F9" s="75">
        <f t="shared" si="2"/>
        <v>15013100</v>
      </c>
      <c r="G9" s="73">
        <f t="shared" si="2"/>
        <v>564789000</v>
      </c>
      <c r="H9" s="74">
        <f t="shared" si="2"/>
        <v>5048230</v>
      </c>
      <c r="I9" s="74">
        <f t="shared" si="2"/>
        <v>13756700</v>
      </c>
      <c r="J9" s="75">
        <f t="shared" si="2"/>
        <v>21449300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301407600</v>
      </c>
      <c r="S9" s="57"/>
      <c r="T9" s="196"/>
      <c r="U9" s="199"/>
      <c r="V9" s="57"/>
      <c r="W9" s="87" t="s">
        <v>7</v>
      </c>
      <c r="X9" s="5">
        <f>X4</f>
        <v>5590.9</v>
      </c>
      <c r="Y9" s="5">
        <f t="shared" ref="Y9:AE9" si="3">Y4</f>
        <v>7568</v>
      </c>
      <c r="Z9" s="5">
        <f t="shared" si="3"/>
        <v>71.3</v>
      </c>
      <c r="AA9" s="5">
        <f t="shared" si="3"/>
        <v>96</v>
      </c>
      <c r="AB9" s="5">
        <f>AB4</f>
        <v>5857.1</v>
      </c>
      <c r="AC9" s="5">
        <f t="shared" si="3"/>
        <v>7918</v>
      </c>
      <c r="AD9" s="5">
        <f t="shared" si="3"/>
        <v>127.7</v>
      </c>
      <c r="AE9" s="81">
        <f t="shared" si="3"/>
        <v>18.7</v>
      </c>
      <c r="AF9" s="7"/>
      <c r="AG9" s="87" t="s">
        <v>26</v>
      </c>
      <c r="AH9" s="6">
        <f>(AH8*10.74)</f>
        <v>11.411250000000001</v>
      </c>
      <c r="AI9" s="6">
        <f>(AI8*2.2)</f>
        <v>7.7000000000000011</v>
      </c>
      <c r="AJ9" s="6">
        <f>(AJ8*0.25)</f>
        <v>0.75</v>
      </c>
      <c r="AK9" s="162">
        <f>AK8+AL8</f>
        <v>8</v>
      </c>
      <c r="AL9" s="163"/>
      <c r="AM9" s="10"/>
      <c r="AN9" s="22" t="s">
        <v>41</v>
      </c>
      <c r="AO9" s="23">
        <v>11.3</v>
      </c>
      <c r="AP9" s="24">
        <v>7.86</v>
      </c>
      <c r="AQ9" s="7"/>
      <c r="AR9" s="33" t="s">
        <v>36</v>
      </c>
      <c r="AS9" s="12" t="s">
        <v>75</v>
      </c>
      <c r="AT9" s="2" t="s">
        <v>39</v>
      </c>
      <c r="AU9" s="36">
        <v>0.29699999999999999</v>
      </c>
      <c r="AV9" s="1"/>
      <c r="AW9" s="118" t="s">
        <v>71</v>
      </c>
      <c r="AX9" s="111">
        <f>AX4</f>
        <v>754264000</v>
      </c>
      <c r="AY9" s="111">
        <f t="shared" ref="AY9:AZ9" si="4">AY4</f>
        <v>628731800</v>
      </c>
      <c r="AZ9" s="114">
        <f t="shared" si="4"/>
        <v>185519000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4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756000</v>
      </c>
      <c r="H10" s="76">
        <f t="shared" si="5"/>
        <v>0</v>
      </c>
      <c r="I10" s="76">
        <f t="shared" si="5"/>
        <v>0</v>
      </c>
      <c r="J10" s="77">
        <f t="shared" si="5"/>
        <v>7000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826900</v>
      </c>
      <c r="S10" s="58"/>
      <c r="T10" s="197"/>
      <c r="U10" s="200"/>
      <c r="V10" s="58"/>
      <c r="W10" s="45" t="s">
        <v>3</v>
      </c>
      <c r="X10" s="46">
        <f>X8-X9</f>
        <v>0</v>
      </c>
      <c r="Y10" s="46">
        <f t="shared" ref="Y10:AE10" si="6">Y8-Y9</f>
        <v>10.300000000000182</v>
      </c>
      <c r="Z10" s="46">
        <f t="shared" si="6"/>
        <v>0</v>
      </c>
      <c r="AA10" s="46">
        <f t="shared" si="6"/>
        <v>0</v>
      </c>
      <c r="AB10" s="46">
        <f t="shared" si="6"/>
        <v>0</v>
      </c>
      <c r="AC10" s="46">
        <f t="shared" si="6"/>
        <v>10.399999999999636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>
        <f>(AH9)/((K8/1000000)*8.34)</f>
        <v>1.8098616345019225</v>
      </c>
      <c r="AI10" s="86">
        <f>(AI9)/((K8/1000000)*8.34)</f>
        <v>1.2212452260413893</v>
      </c>
      <c r="AJ10" s="86">
        <f>(AJ9)/((K8/1000000)*8.34)</f>
        <v>0.11895245708195348</v>
      </c>
      <c r="AK10" s="164">
        <f>(AK9)/((K8/1000000)*8.34)</f>
        <v>1.2688262088741704</v>
      </c>
      <c r="AL10" s="165"/>
      <c r="AM10" s="10"/>
      <c r="AN10" s="1"/>
      <c r="AO10" s="1"/>
      <c r="AP10" s="1"/>
      <c r="AQ10" s="7"/>
      <c r="AR10" s="89" t="s">
        <v>55</v>
      </c>
      <c r="AS10" s="79">
        <v>1.86</v>
      </c>
      <c r="AT10" s="90" t="s">
        <v>54</v>
      </c>
      <c r="AU10" s="35">
        <v>3.4000000000000002E-2</v>
      </c>
      <c r="AV10" s="1"/>
      <c r="AW10" s="110" t="s">
        <v>3</v>
      </c>
      <c r="AX10" s="115">
        <f>AX8-AX9</f>
        <v>0</v>
      </c>
      <c r="AY10" s="115">
        <f>AY8-AY9</f>
        <v>829900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82">
        <v>3</v>
      </c>
      <c r="B12" s="67" t="s">
        <v>45</v>
      </c>
      <c r="C12" s="72">
        <v>422377000</v>
      </c>
      <c r="D12" s="37">
        <v>3672270</v>
      </c>
      <c r="E12" s="37">
        <v>9577520</v>
      </c>
      <c r="F12" s="39">
        <v>15013100</v>
      </c>
      <c r="G12" s="72">
        <v>566285000</v>
      </c>
      <c r="H12" s="37">
        <v>5056230</v>
      </c>
      <c r="I12" s="37">
        <v>13787800</v>
      </c>
      <c r="J12" s="39">
        <v>21485300</v>
      </c>
      <c r="K12" s="185">
        <f>C14+G14</f>
        <v>740000</v>
      </c>
      <c r="L12" s="186"/>
      <c r="M12" s="191">
        <f>D14+E14+F14+H14+I14+J14</f>
        <v>68100</v>
      </c>
      <c r="N12" s="186"/>
      <c r="O12" s="192">
        <f>M12+K12</f>
        <v>808100</v>
      </c>
      <c r="P12" s="192"/>
      <c r="Q12" s="42" t="s">
        <v>6</v>
      </c>
      <c r="R12" s="39">
        <v>303079100</v>
      </c>
      <c r="S12" s="57"/>
      <c r="T12" s="195">
        <v>0</v>
      </c>
      <c r="U12" s="198">
        <v>0.85</v>
      </c>
      <c r="V12" s="57"/>
      <c r="W12" s="85" t="s">
        <v>6</v>
      </c>
      <c r="X12" s="44">
        <v>5590.9</v>
      </c>
      <c r="Y12" s="44">
        <v>7588.6</v>
      </c>
      <c r="Z12" s="44">
        <v>71.5</v>
      </c>
      <c r="AA12" s="44">
        <v>96</v>
      </c>
      <c r="AB12" s="44">
        <v>5857.1</v>
      </c>
      <c r="AC12" s="44">
        <v>7939.2</v>
      </c>
      <c r="AD12" s="44">
        <v>127.9</v>
      </c>
      <c r="AE12" s="82">
        <v>18.7</v>
      </c>
      <c r="AF12" s="7"/>
      <c r="AG12" s="85" t="s">
        <v>29</v>
      </c>
      <c r="AH12" s="15">
        <v>1.5</v>
      </c>
      <c r="AI12" s="15">
        <v>3.5</v>
      </c>
      <c r="AJ12" s="15">
        <v>2.9375</v>
      </c>
      <c r="AK12" s="15">
        <v>0</v>
      </c>
      <c r="AL12" s="16">
        <v>8</v>
      </c>
      <c r="AM12" s="62"/>
      <c r="AN12" s="64" t="s">
        <v>40</v>
      </c>
      <c r="AO12" s="20">
        <v>10.3</v>
      </c>
      <c r="AP12" s="21">
        <v>7.15</v>
      </c>
      <c r="AQ12" s="7"/>
      <c r="AR12" s="31" t="s">
        <v>37</v>
      </c>
      <c r="AS12" s="52" t="s">
        <v>75</v>
      </c>
      <c r="AT12" s="32" t="s">
        <v>38</v>
      </c>
      <c r="AU12" s="53">
        <v>3.6999999999999998E-2</v>
      </c>
      <c r="AV12" s="1"/>
      <c r="AW12" s="117" t="s">
        <v>45</v>
      </c>
      <c r="AX12" s="112">
        <v>754264000</v>
      </c>
      <c r="AY12" s="112">
        <v>630408300</v>
      </c>
      <c r="AZ12" s="113">
        <v>185554000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3"/>
      <c r="B13" s="68" t="s">
        <v>44</v>
      </c>
      <c r="C13" s="73">
        <f>C8</f>
        <v>422377000</v>
      </c>
      <c r="D13" s="74">
        <f t="shared" ref="D13:J13" si="7">D8</f>
        <v>3672270</v>
      </c>
      <c r="E13" s="74">
        <f t="shared" si="7"/>
        <v>9577520</v>
      </c>
      <c r="F13" s="75">
        <f t="shared" si="7"/>
        <v>15013100</v>
      </c>
      <c r="G13" s="73">
        <f t="shared" si="7"/>
        <v>565545000</v>
      </c>
      <c r="H13" s="74">
        <f t="shared" si="7"/>
        <v>5048230</v>
      </c>
      <c r="I13" s="74">
        <f t="shared" si="7"/>
        <v>13756700</v>
      </c>
      <c r="J13" s="75">
        <f t="shared" si="7"/>
        <v>21456300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302234500</v>
      </c>
      <c r="S13" s="57"/>
      <c r="T13" s="196"/>
      <c r="U13" s="199"/>
      <c r="V13" s="57"/>
      <c r="W13" s="87" t="s">
        <v>7</v>
      </c>
      <c r="X13" s="5">
        <f t="shared" ref="X13:AE13" si="8">X8</f>
        <v>5590.9</v>
      </c>
      <c r="Y13" s="5">
        <f t="shared" si="8"/>
        <v>7578.3</v>
      </c>
      <c r="Z13" s="5">
        <f t="shared" si="8"/>
        <v>71.3</v>
      </c>
      <c r="AA13" s="5">
        <f t="shared" si="8"/>
        <v>96</v>
      </c>
      <c r="AB13" s="5">
        <f t="shared" si="8"/>
        <v>5857.1</v>
      </c>
      <c r="AC13" s="5">
        <f t="shared" si="8"/>
        <v>7928.4</v>
      </c>
      <c r="AD13" s="5">
        <f t="shared" si="8"/>
        <v>127.7</v>
      </c>
      <c r="AE13" s="81">
        <f t="shared" si="8"/>
        <v>18.7</v>
      </c>
      <c r="AF13" s="7"/>
      <c r="AG13" s="87" t="s">
        <v>26</v>
      </c>
      <c r="AH13" s="6">
        <f>(AH12*10.74)</f>
        <v>16.11</v>
      </c>
      <c r="AI13" s="6">
        <f>(AI12*2.2)</f>
        <v>7.7000000000000011</v>
      </c>
      <c r="AJ13" s="6">
        <f>(AJ12*0.25)</f>
        <v>0.734375</v>
      </c>
      <c r="AK13" s="162">
        <f>AK12+AL12</f>
        <v>8</v>
      </c>
      <c r="AL13" s="163"/>
      <c r="AM13" s="10"/>
      <c r="AN13" s="22" t="s">
        <v>41</v>
      </c>
      <c r="AO13" s="23">
        <v>11.9</v>
      </c>
      <c r="AP13" s="24">
        <v>7.8</v>
      </c>
      <c r="AQ13" s="7"/>
      <c r="AR13" s="33" t="s">
        <v>36</v>
      </c>
      <c r="AS13" s="12" t="s">
        <v>75</v>
      </c>
      <c r="AT13" s="2" t="s">
        <v>39</v>
      </c>
      <c r="AU13" s="36">
        <v>0.24199999999999999</v>
      </c>
      <c r="AV13" s="1"/>
      <c r="AW13" s="118" t="s">
        <v>71</v>
      </c>
      <c r="AX13" s="111">
        <f>AX8</f>
        <v>754264000</v>
      </c>
      <c r="AY13" s="111">
        <f t="shared" ref="AY13:AZ13" si="9">AY8</f>
        <v>629561700</v>
      </c>
      <c r="AZ13" s="114">
        <f t="shared" si="9"/>
        <v>185519000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4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740000</v>
      </c>
      <c r="H14" s="76">
        <f t="shared" si="10"/>
        <v>8000</v>
      </c>
      <c r="I14" s="76">
        <f t="shared" si="10"/>
        <v>31100</v>
      </c>
      <c r="J14" s="77">
        <f t="shared" si="10"/>
        <v>29000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844600</v>
      </c>
      <c r="S14" s="58"/>
      <c r="T14" s="197"/>
      <c r="U14" s="200"/>
      <c r="V14" s="58"/>
      <c r="W14" s="45" t="s">
        <v>3</v>
      </c>
      <c r="X14" s="46">
        <f>X12-X13</f>
        <v>0</v>
      </c>
      <c r="Y14" s="46">
        <f t="shared" ref="Y14:AE14" si="11">Y12-Y13</f>
        <v>10.300000000000182</v>
      </c>
      <c r="Z14" s="46">
        <f t="shared" si="11"/>
        <v>0.20000000000000284</v>
      </c>
      <c r="AA14" s="46">
        <f t="shared" si="11"/>
        <v>0</v>
      </c>
      <c r="AB14" s="46">
        <f t="shared" si="11"/>
        <v>0</v>
      </c>
      <c r="AC14" s="46">
        <f t="shared" si="11"/>
        <v>10.800000000000182</v>
      </c>
      <c r="AD14" s="46">
        <f t="shared" si="11"/>
        <v>0.20000000000000284</v>
      </c>
      <c r="AE14" s="83">
        <f t="shared" si="11"/>
        <v>0</v>
      </c>
      <c r="AF14" s="7"/>
      <c r="AG14" s="88" t="s">
        <v>28</v>
      </c>
      <c r="AH14" s="86">
        <f>(AH13)/((K12/1000000)*8.34)</f>
        <v>2.6103441571067472</v>
      </c>
      <c r="AI14" s="86">
        <f>(AI13)/((K12/1000000)*8.34)</f>
        <v>1.2476505282260679</v>
      </c>
      <c r="AJ14" s="86">
        <f>(AJ13)/((K12/1000000)*8.34)</f>
        <v>0.11899264372285956</v>
      </c>
      <c r="AK14" s="164">
        <f>(AK13)/((K12/1000000)*8.34)</f>
        <v>1.2962602890660446</v>
      </c>
      <c r="AL14" s="165"/>
      <c r="AM14" s="10"/>
      <c r="AN14" s="1"/>
      <c r="AO14" s="1"/>
      <c r="AP14" s="1"/>
      <c r="AQ14" s="7"/>
      <c r="AR14" s="89" t="s">
        <v>55</v>
      </c>
      <c r="AS14" s="79">
        <v>1.77</v>
      </c>
      <c r="AT14" s="90" t="s">
        <v>54</v>
      </c>
      <c r="AU14" s="35">
        <v>2.8000000000000001E-2</v>
      </c>
      <c r="AV14" s="1"/>
      <c r="AW14" s="110" t="s">
        <v>3</v>
      </c>
      <c r="AX14" s="115">
        <f>AX12-AX13</f>
        <v>0</v>
      </c>
      <c r="AY14" s="115">
        <f>AY12-AY13</f>
        <v>846600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82">
        <v>4</v>
      </c>
      <c r="B16" s="67" t="s">
        <v>45</v>
      </c>
      <c r="C16" s="72">
        <v>422801000</v>
      </c>
      <c r="D16" s="37">
        <v>3681270</v>
      </c>
      <c r="E16" s="37">
        <v>9610540</v>
      </c>
      <c r="F16" s="39">
        <v>15061100</v>
      </c>
      <c r="G16" s="72">
        <v>566626000</v>
      </c>
      <c r="H16" s="37">
        <v>5056230</v>
      </c>
      <c r="I16" s="37">
        <v>13787800</v>
      </c>
      <c r="J16" s="39">
        <v>21485300</v>
      </c>
      <c r="K16" s="185">
        <f>C18+G18</f>
        <v>765000</v>
      </c>
      <c r="L16" s="186"/>
      <c r="M16" s="191">
        <f>D18+E18+F18+H18+I18+J18</f>
        <v>90020</v>
      </c>
      <c r="N16" s="186"/>
      <c r="O16" s="192">
        <f>M16+K16</f>
        <v>855020</v>
      </c>
      <c r="P16" s="192"/>
      <c r="Q16" s="42" t="s">
        <v>6</v>
      </c>
      <c r="R16" s="39">
        <v>303891900</v>
      </c>
      <c r="S16" s="57"/>
      <c r="T16" s="195">
        <v>0.78</v>
      </c>
      <c r="U16" s="198">
        <v>0.87</v>
      </c>
      <c r="V16" s="57"/>
      <c r="W16" s="85" t="s">
        <v>6</v>
      </c>
      <c r="X16" s="44">
        <v>5596.5</v>
      </c>
      <c r="Y16" s="44">
        <v>7593.4</v>
      </c>
      <c r="Z16" s="44">
        <v>71.5</v>
      </c>
      <c r="AA16" s="44">
        <v>96.1</v>
      </c>
      <c r="AB16" s="44">
        <v>5863.5</v>
      </c>
      <c r="AC16" s="44">
        <v>7943.8</v>
      </c>
      <c r="AD16" s="44">
        <v>128.1</v>
      </c>
      <c r="AE16" s="82">
        <v>18.8</v>
      </c>
      <c r="AF16" s="7"/>
      <c r="AG16" s="85" t="s">
        <v>29</v>
      </c>
      <c r="AH16" s="15">
        <v>1.75</v>
      </c>
      <c r="AI16" s="15">
        <v>3.3125</v>
      </c>
      <c r="AJ16" s="15">
        <v>3</v>
      </c>
      <c r="AK16" s="15">
        <v>5</v>
      </c>
      <c r="AL16" s="16">
        <v>3</v>
      </c>
      <c r="AM16" s="62"/>
      <c r="AN16" s="64" t="s">
        <v>40</v>
      </c>
      <c r="AO16" s="20">
        <v>10.4</v>
      </c>
      <c r="AP16" s="21">
        <v>7.41</v>
      </c>
      <c r="AQ16" s="7"/>
      <c r="AR16" s="2" t="s">
        <v>37</v>
      </c>
      <c r="AS16" s="12" t="s">
        <v>75</v>
      </c>
      <c r="AT16" s="2" t="s">
        <v>38</v>
      </c>
      <c r="AU16" s="12">
        <v>5.0999999999999997E-2</v>
      </c>
      <c r="AV16" s="1"/>
      <c r="AW16" s="117" t="s">
        <v>45</v>
      </c>
      <c r="AX16" s="112">
        <v>754786000</v>
      </c>
      <c r="AY16" s="112">
        <v>630777400</v>
      </c>
      <c r="AZ16" s="113">
        <v>185585000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3"/>
      <c r="B17" s="68" t="s">
        <v>44</v>
      </c>
      <c r="C17" s="73">
        <f>C12</f>
        <v>422377000</v>
      </c>
      <c r="D17" s="74">
        <f t="shared" ref="D17:J17" si="12">D12</f>
        <v>3672270</v>
      </c>
      <c r="E17" s="74">
        <f t="shared" si="12"/>
        <v>9577520</v>
      </c>
      <c r="F17" s="75">
        <f t="shared" si="12"/>
        <v>15013100</v>
      </c>
      <c r="G17" s="73">
        <f t="shared" si="12"/>
        <v>566285000</v>
      </c>
      <c r="H17" s="74">
        <f t="shared" si="12"/>
        <v>5056230</v>
      </c>
      <c r="I17" s="74">
        <f t="shared" si="12"/>
        <v>13787800</v>
      </c>
      <c r="J17" s="75">
        <f t="shared" si="12"/>
        <v>21485300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303079100</v>
      </c>
      <c r="S17" s="57"/>
      <c r="T17" s="196"/>
      <c r="U17" s="199"/>
      <c r="V17" s="57"/>
      <c r="W17" s="87" t="s">
        <v>7</v>
      </c>
      <c r="X17" s="5">
        <f t="shared" ref="X17:AE17" si="13">X12</f>
        <v>5590.9</v>
      </c>
      <c r="Y17" s="5">
        <f t="shared" si="13"/>
        <v>7588.6</v>
      </c>
      <c r="Z17" s="5">
        <f t="shared" si="13"/>
        <v>71.5</v>
      </c>
      <c r="AA17" s="5">
        <f t="shared" si="13"/>
        <v>96</v>
      </c>
      <c r="AB17" s="5">
        <f t="shared" si="13"/>
        <v>5857.1</v>
      </c>
      <c r="AC17" s="5">
        <f t="shared" si="13"/>
        <v>7939.2</v>
      </c>
      <c r="AD17" s="5">
        <f t="shared" si="13"/>
        <v>127.9</v>
      </c>
      <c r="AE17" s="81">
        <f t="shared" si="13"/>
        <v>18.7</v>
      </c>
      <c r="AF17" s="7"/>
      <c r="AG17" s="87" t="s">
        <v>26</v>
      </c>
      <c r="AH17" s="6">
        <f>(AH16*10.74)</f>
        <v>18.795000000000002</v>
      </c>
      <c r="AI17" s="6">
        <f>(AI16*2.2)</f>
        <v>7.2875000000000005</v>
      </c>
      <c r="AJ17" s="6">
        <f>(AJ16*0.25)</f>
        <v>0.75</v>
      </c>
      <c r="AK17" s="162">
        <f>AK16+AL16</f>
        <v>8</v>
      </c>
      <c r="AL17" s="163"/>
      <c r="AM17" s="10"/>
      <c r="AN17" s="22" t="s">
        <v>41</v>
      </c>
      <c r="AO17" s="23">
        <v>10.7</v>
      </c>
      <c r="AP17" s="24">
        <v>7.63</v>
      </c>
      <c r="AQ17" s="7"/>
      <c r="AR17" s="2" t="s">
        <v>36</v>
      </c>
      <c r="AS17" s="12" t="s">
        <v>75</v>
      </c>
      <c r="AT17" s="2" t="s">
        <v>39</v>
      </c>
      <c r="AU17" s="12">
        <v>0.30599999999999999</v>
      </c>
      <c r="AV17" s="1"/>
      <c r="AW17" s="118" t="s">
        <v>71</v>
      </c>
      <c r="AX17" s="111">
        <f t="shared" ref="AX17:AZ17" si="14">AX12</f>
        <v>754264000</v>
      </c>
      <c r="AY17" s="111">
        <f t="shared" si="14"/>
        <v>630408300</v>
      </c>
      <c r="AZ17" s="114">
        <f t="shared" si="14"/>
        <v>185554000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4"/>
      <c r="B18" s="66" t="s">
        <v>3</v>
      </c>
      <c r="C18" s="76">
        <f t="shared" ref="C18:J18" si="15">C16-C17</f>
        <v>424000</v>
      </c>
      <c r="D18" s="76">
        <f t="shared" si="15"/>
        <v>9000</v>
      </c>
      <c r="E18" s="76">
        <f t="shared" si="15"/>
        <v>33020</v>
      </c>
      <c r="F18" s="77">
        <f t="shared" si="15"/>
        <v>48000</v>
      </c>
      <c r="G18" s="76">
        <f t="shared" si="15"/>
        <v>341000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812800</v>
      </c>
      <c r="S18" s="58"/>
      <c r="T18" s="197"/>
      <c r="U18" s="200"/>
      <c r="V18" s="58"/>
      <c r="W18" s="45" t="s">
        <v>3</v>
      </c>
      <c r="X18" s="46">
        <f>X16-X17</f>
        <v>5.6000000000003638</v>
      </c>
      <c r="Y18" s="46">
        <f t="shared" ref="Y18:AE18" si="16">Y16-Y17</f>
        <v>4.7999999999992724</v>
      </c>
      <c r="Z18" s="46">
        <f t="shared" si="16"/>
        <v>0</v>
      </c>
      <c r="AA18" s="46">
        <f t="shared" si="16"/>
        <v>9.9999999999994316E-2</v>
      </c>
      <c r="AB18" s="46">
        <f t="shared" si="16"/>
        <v>6.3999999999996362</v>
      </c>
      <c r="AC18" s="46">
        <f t="shared" si="16"/>
        <v>4.6000000000003638</v>
      </c>
      <c r="AD18" s="46">
        <f t="shared" si="16"/>
        <v>0.19999999999998863</v>
      </c>
      <c r="AE18" s="83">
        <f t="shared" si="16"/>
        <v>0.10000000000000142</v>
      </c>
      <c r="AF18" s="7"/>
      <c r="AG18" s="88" t="s">
        <v>28</v>
      </c>
      <c r="AH18" s="86">
        <f>(AH17)/((K16/1000000)*8.34)</f>
        <v>2.9458785912446519</v>
      </c>
      <c r="AI18" s="86">
        <f>(AI17)/((K16/1000000)*8.34)</f>
        <v>1.1422234761210641</v>
      </c>
      <c r="AJ18" s="86">
        <f>(AJ17)/((K16/1000000)*8.34)</f>
        <v>0.1175530164104011</v>
      </c>
      <c r="AK18" s="164">
        <f>(AK17)/((K16/1000000)*8.34)</f>
        <v>1.2538988417109451</v>
      </c>
      <c r="AL18" s="165"/>
      <c r="AM18" s="10"/>
      <c r="AN18" s="1"/>
      <c r="AO18" s="1"/>
      <c r="AP18" s="1"/>
      <c r="AQ18" s="7"/>
      <c r="AR18" s="89" t="s">
        <v>55</v>
      </c>
      <c r="AS18" s="79">
        <v>2.13</v>
      </c>
      <c r="AT18" s="90" t="s">
        <v>54</v>
      </c>
      <c r="AU18" s="11">
        <v>4.0099999999999997E-2</v>
      </c>
      <c r="AV18" s="1"/>
      <c r="AW18" s="110" t="s">
        <v>3</v>
      </c>
      <c r="AX18" s="115">
        <f>AX16-AX17</f>
        <v>522000</v>
      </c>
      <c r="AY18" s="115">
        <f>AY16-AY17</f>
        <v>369100</v>
      </c>
      <c r="AZ18" s="116">
        <f>AZ16-AZ17</f>
        <v>31000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82">
        <v>5</v>
      </c>
      <c r="B20" s="67" t="s">
        <v>45</v>
      </c>
      <c r="C20" s="72">
        <v>423610000</v>
      </c>
      <c r="D20" s="37">
        <v>3681270</v>
      </c>
      <c r="E20" s="37">
        <v>9610540</v>
      </c>
      <c r="F20" s="39">
        <v>15069100</v>
      </c>
      <c r="G20" s="72">
        <v>566626000</v>
      </c>
      <c r="H20" s="37">
        <v>5056230</v>
      </c>
      <c r="I20" s="37">
        <v>13787800</v>
      </c>
      <c r="J20" s="39">
        <v>21485300</v>
      </c>
      <c r="K20" s="185">
        <f>C22+G22</f>
        <v>809000</v>
      </c>
      <c r="L20" s="186"/>
      <c r="M20" s="191">
        <f>D22+E22+F22+H22+I22+J22</f>
        <v>8000</v>
      </c>
      <c r="N20" s="186"/>
      <c r="O20" s="192">
        <f>M20+K20</f>
        <v>817000</v>
      </c>
      <c r="P20" s="192"/>
      <c r="Q20" s="42" t="s">
        <v>6</v>
      </c>
      <c r="R20" s="39">
        <v>304708600</v>
      </c>
      <c r="S20" s="57">
        <v>0</v>
      </c>
      <c r="T20" s="195">
        <v>0.06</v>
      </c>
      <c r="U20" s="198">
        <v>0.86</v>
      </c>
      <c r="V20" s="57"/>
      <c r="W20" s="85" t="s">
        <v>6</v>
      </c>
      <c r="X20" s="44">
        <v>5607.2</v>
      </c>
      <c r="Y20" s="44">
        <v>7593.4</v>
      </c>
      <c r="Z20" s="44">
        <v>71.5</v>
      </c>
      <c r="AA20" s="44">
        <v>96.1</v>
      </c>
      <c r="AB20" s="44">
        <v>5874.3</v>
      </c>
      <c r="AC20" s="44">
        <v>7943.8</v>
      </c>
      <c r="AD20" s="44">
        <v>128.1</v>
      </c>
      <c r="AE20" s="82">
        <v>18.8</v>
      </c>
      <c r="AF20" s="7"/>
      <c r="AG20" s="85" t="s">
        <v>29</v>
      </c>
      <c r="AH20" s="15">
        <v>1.6875</v>
      </c>
      <c r="AI20" s="15">
        <v>4.25</v>
      </c>
      <c r="AJ20" s="15">
        <v>3</v>
      </c>
      <c r="AK20" s="15">
        <v>8</v>
      </c>
      <c r="AL20" s="16">
        <v>0</v>
      </c>
      <c r="AM20" s="62"/>
      <c r="AN20" s="64" t="s">
        <v>40</v>
      </c>
      <c r="AO20" s="20">
        <v>9.4</v>
      </c>
      <c r="AP20" s="21">
        <v>7.34</v>
      </c>
      <c r="AQ20" s="7"/>
      <c r="AR20" s="31" t="s">
        <v>37</v>
      </c>
      <c r="AS20" s="52">
        <v>4.2000000000000003E-2</v>
      </c>
      <c r="AT20" s="32" t="s">
        <v>38</v>
      </c>
      <c r="AU20" s="53" t="s">
        <v>75</v>
      </c>
      <c r="AV20" s="1"/>
      <c r="AW20" s="117" t="s">
        <v>45</v>
      </c>
      <c r="AX20" s="112">
        <v>755664000</v>
      </c>
      <c r="AY20" s="112">
        <v>630777400</v>
      </c>
      <c r="AZ20" s="113">
        <v>185589000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3"/>
      <c r="B21" s="68" t="s">
        <v>44</v>
      </c>
      <c r="C21" s="73">
        <f>C16</f>
        <v>422801000</v>
      </c>
      <c r="D21" s="74">
        <f t="shared" ref="D21:J21" si="17">D16</f>
        <v>3681270</v>
      </c>
      <c r="E21" s="74">
        <f t="shared" si="17"/>
        <v>9610540</v>
      </c>
      <c r="F21" s="75">
        <f t="shared" si="17"/>
        <v>15061100</v>
      </c>
      <c r="G21" s="73">
        <f t="shared" si="17"/>
        <v>566626000</v>
      </c>
      <c r="H21" s="74">
        <f t="shared" si="17"/>
        <v>5056230</v>
      </c>
      <c r="I21" s="74">
        <f t="shared" si="17"/>
        <v>13787800</v>
      </c>
      <c r="J21" s="75">
        <f t="shared" si="17"/>
        <v>21485300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303891900</v>
      </c>
      <c r="S21" s="57"/>
      <c r="T21" s="196"/>
      <c r="U21" s="199"/>
      <c r="V21" s="57"/>
      <c r="W21" s="87" t="s">
        <v>7</v>
      </c>
      <c r="X21" s="5">
        <f t="shared" ref="X21:AE21" si="18">X16</f>
        <v>5596.5</v>
      </c>
      <c r="Y21" s="5">
        <f t="shared" si="18"/>
        <v>7593.4</v>
      </c>
      <c r="Z21" s="5">
        <f t="shared" si="18"/>
        <v>71.5</v>
      </c>
      <c r="AA21" s="5">
        <f t="shared" si="18"/>
        <v>96.1</v>
      </c>
      <c r="AB21" s="5">
        <f t="shared" si="18"/>
        <v>5863.5</v>
      </c>
      <c r="AC21" s="5">
        <f t="shared" si="18"/>
        <v>7943.8</v>
      </c>
      <c r="AD21" s="5">
        <f t="shared" si="18"/>
        <v>128.1</v>
      </c>
      <c r="AE21" s="81">
        <f t="shared" si="18"/>
        <v>18.8</v>
      </c>
      <c r="AF21" s="7"/>
      <c r="AG21" s="87" t="s">
        <v>26</v>
      </c>
      <c r="AH21" s="6">
        <f>(AH20*10.74)</f>
        <v>18.123750000000001</v>
      </c>
      <c r="AI21" s="6">
        <f>(AI20*2.2)</f>
        <v>9.3500000000000014</v>
      </c>
      <c r="AJ21" s="6">
        <f>(AJ20*0.25)</f>
        <v>0.75</v>
      </c>
      <c r="AK21" s="162">
        <f>AK20+AL20</f>
        <v>8</v>
      </c>
      <c r="AL21" s="163"/>
      <c r="AM21" s="10"/>
      <c r="AN21" s="22" t="s">
        <v>41</v>
      </c>
      <c r="AO21" s="23">
        <v>10.9</v>
      </c>
      <c r="AP21" s="24">
        <v>7.81</v>
      </c>
      <c r="AQ21" s="7"/>
      <c r="AR21" s="33" t="s">
        <v>36</v>
      </c>
      <c r="AS21" s="12">
        <v>0.55900000000000005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754786000</v>
      </c>
      <c r="AY21" s="111">
        <f t="shared" si="19"/>
        <v>630777400</v>
      </c>
      <c r="AZ21" s="114">
        <f t="shared" si="19"/>
        <v>185585000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4"/>
      <c r="B22" s="66" t="s">
        <v>3</v>
      </c>
      <c r="C22" s="76">
        <f t="shared" ref="C22:J22" si="20">C20-C21</f>
        <v>809000</v>
      </c>
      <c r="D22" s="76">
        <f t="shared" si="20"/>
        <v>0</v>
      </c>
      <c r="E22" s="76">
        <f t="shared" si="20"/>
        <v>0</v>
      </c>
      <c r="F22" s="77">
        <f t="shared" si="20"/>
        <v>8000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816700</v>
      </c>
      <c r="S22" s="58"/>
      <c r="T22" s="197"/>
      <c r="U22" s="200"/>
      <c r="V22" s="58"/>
      <c r="W22" s="45" t="s">
        <v>3</v>
      </c>
      <c r="X22" s="46">
        <f>X20-X21</f>
        <v>10.699999999999818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</v>
      </c>
      <c r="AB22" s="46">
        <f t="shared" si="21"/>
        <v>10.800000000000182</v>
      </c>
      <c r="AC22" s="46">
        <f t="shared" si="21"/>
        <v>0</v>
      </c>
      <c r="AD22" s="46">
        <f t="shared" si="21"/>
        <v>0</v>
      </c>
      <c r="AE22" s="83">
        <f t="shared" si="21"/>
        <v>0</v>
      </c>
      <c r="AF22" s="7"/>
      <c r="AG22" s="88" t="s">
        <v>28</v>
      </c>
      <c r="AH22" s="86">
        <f>(AH21)/((K20/1000000)*8.34)</f>
        <v>2.6861699762563251</v>
      </c>
      <c r="AI22" s="86">
        <f>(AI21)/((K20/1000000)*8.34)</f>
        <v>1.3857887731841723</v>
      </c>
      <c r="AJ22" s="86">
        <f>(AJ21)/((K20/1000000)*8.34)</f>
        <v>0.11115952726076246</v>
      </c>
      <c r="AK22" s="164">
        <f>(AK21)/((K20/1000000)*8.34)</f>
        <v>1.1857016241147995</v>
      </c>
      <c r="AL22" s="165"/>
      <c r="AM22" s="10"/>
      <c r="AN22" s="1"/>
      <c r="AO22" s="1"/>
      <c r="AP22" s="1"/>
      <c r="AQ22" s="7"/>
      <c r="AR22" s="89" t="s">
        <v>55</v>
      </c>
      <c r="AS22" s="79">
        <v>1.84</v>
      </c>
      <c r="AT22" s="90" t="s">
        <v>54</v>
      </c>
      <c r="AU22" s="35">
        <v>0.03</v>
      </c>
      <c r="AV22" s="1"/>
      <c r="AW22" s="110" t="s">
        <v>3</v>
      </c>
      <c r="AX22" s="115">
        <f>AX20-AX21</f>
        <v>878000</v>
      </c>
      <c r="AY22" s="115">
        <f>AY20-AY21</f>
        <v>0</v>
      </c>
      <c r="AZ22" s="116">
        <f>AZ20-AZ21</f>
        <v>4000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82">
        <v>6</v>
      </c>
      <c r="B24" s="67" t="s">
        <v>45</v>
      </c>
      <c r="C24" s="72">
        <v>424476000</v>
      </c>
      <c r="D24" s="37">
        <v>3690270</v>
      </c>
      <c r="E24" s="37">
        <v>9642550</v>
      </c>
      <c r="F24" s="39">
        <v>15098100</v>
      </c>
      <c r="G24" s="72">
        <v>566626000</v>
      </c>
      <c r="H24" s="37">
        <v>5056230</v>
      </c>
      <c r="I24" s="37">
        <v>13787800</v>
      </c>
      <c r="J24" s="39">
        <v>21485300</v>
      </c>
      <c r="K24" s="185">
        <f>C26+G26</f>
        <v>866000</v>
      </c>
      <c r="L24" s="186"/>
      <c r="M24" s="191">
        <f>D26+E26+F26+H26+I26+J26</f>
        <v>70010</v>
      </c>
      <c r="N24" s="186"/>
      <c r="O24" s="192">
        <f>M24+K24</f>
        <v>936010</v>
      </c>
      <c r="P24" s="192"/>
      <c r="Q24" s="42" t="s">
        <v>6</v>
      </c>
      <c r="R24" s="39">
        <v>305538800</v>
      </c>
      <c r="S24" s="57"/>
      <c r="T24" s="195">
        <v>0.22</v>
      </c>
      <c r="U24" s="198">
        <v>0.9</v>
      </c>
      <c r="V24" s="57"/>
      <c r="W24" s="85" t="s">
        <v>6</v>
      </c>
      <c r="X24" s="44">
        <v>5618.7</v>
      </c>
      <c r="Y24" s="44">
        <v>7593.4</v>
      </c>
      <c r="Z24" s="44">
        <v>71.5</v>
      </c>
      <c r="AA24" s="44">
        <v>96.3</v>
      </c>
      <c r="AB24" s="44">
        <v>5886.4</v>
      </c>
      <c r="AC24" s="44">
        <v>7943.8</v>
      </c>
      <c r="AD24" s="44">
        <v>128.19999999999999</v>
      </c>
      <c r="AE24" s="82">
        <v>18.8</v>
      </c>
      <c r="AF24" s="7"/>
      <c r="AG24" s="85" t="s">
        <v>29</v>
      </c>
      <c r="AH24" s="15">
        <v>1.375</v>
      </c>
      <c r="AI24" s="15">
        <v>3.75</v>
      </c>
      <c r="AJ24" s="15">
        <v>3.25</v>
      </c>
      <c r="AK24" s="15">
        <v>9</v>
      </c>
      <c r="AL24" s="16">
        <v>0</v>
      </c>
      <c r="AM24" s="62"/>
      <c r="AN24" s="64" t="s">
        <v>40</v>
      </c>
      <c r="AO24" s="20">
        <v>9.4</v>
      </c>
      <c r="AP24" s="21">
        <v>7.39</v>
      </c>
      <c r="AQ24" s="7"/>
      <c r="AR24" s="31" t="s">
        <v>37</v>
      </c>
      <c r="AS24" s="52">
        <v>0.04</v>
      </c>
      <c r="AT24" s="32" t="s">
        <v>38</v>
      </c>
      <c r="AU24" s="53" t="s">
        <v>75</v>
      </c>
      <c r="AV24" s="1"/>
      <c r="AW24" s="117" t="s">
        <v>45</v>
      </c>
      <c r="AX24" s="112">
        <v>756645000</v>
      </c>
      <c r="AY24" s="112">
        <v>630777400</v>
      </c>
      <c r="AZ24" s="113">
        <v>185625000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3"/>
      <c r="B25" s="68" t="s">
        <v>44</v>
      </c>
      <c r="C25" s="73">
        <f t="shared" ref="C25:J25" si="22">C20</f>
        <v>423610000</v>
      </c>
      <c r="D25" s="74">
        <f t="shared" si="22"/>
        <v>3681270</v>
      </c>
      <c r="E25" s="74">
        <f t="shared" si="22"/>
        <v>9610540</v>
      </c>
      <c r="F25" s="75">
        <f t="shared" si="22"/>
        <v>15069100</v>
      </c>
      <c r="G25" s="73">
        <f t="shared" si="22"/>
        <v>566626000</v>
      </c>
      <c r="H25" s="74">
        <f t="shared" si="22"/>
        <v>5056230</v>
      </c>
      <c r="I25" s="74">
        <f t="shared" si="22"/>
        <v>13787800</v>
      </c>
      <c r="J25" s="75">
        <f t="shared" si="22"/>
        <v>21485300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304708600</v>
      </c>
      <c r="S25" s="57"/>
      <c r="T25" s="196"/>
      <c r="U25" s="199"/>
      <c r="V25" s="57"/>
      <c r="W25" s="87" t="s">
        <v>7</v>
      </c>
      <c r="X25" s="5">
        <f t="shared" ref="X25:AE25" si="23">X20</f>
        <v>5607.2</v>
      </c>
      <c r="Y25" s="5">
        <f t="shared" si="23"/>
        <v>7593.4</v>
      </c>
      <c r="Z25" s="5">
        <f t="shared" si="23"/>
        <v>71.5</v>
      </c>
      <c r="AA25" s="5">
        <f t="shared" si="23"/>
        <v>96.1</v>
      </c>
      <c r="AB25" s="5">
        <f t="shared" si="23"/>
        <v>5874.3</v>
      </c>
      <c r="AC25" s="5">
        <f t="shared" si="23"/>
        <v>7943.8</v>
      </c>
      <c r="AD25" s="5">
        <f t="shared" si="23"/>
        <v>128.1</v>
      </c>
      <c r="AE25" s="81">
        <f t="shared" si="23"/>
        <v>18.8</v>
      </c>
      <c r="AF25" s="7"/>
      <c r="AG25" s="87" t="s">
        <v>26</v>
      </c>
      <c r="AH25" s="6">
        <f>(AH24*10.74)</f>
        <v>14.7675</v>
      </c>
      <c r="AI25" s="6">
        <f>(AI24*2.2)</f>
        <v>8.25</v>
      </c>
      <c r="AJ25" s="6">
        <f>(AJ24*0.25)</f>
        <v>0.8125</v>
      </c>
      <c r="AK25" s="162">
        <f>AK24+AL24</f>
        <v>9</v>
      </c>
      <c r="AL25" s="163"/>
      <c r="AM25" s="10"/>
      <c r="AN25" s="22" t="s">
        <v>41</v>
      </c>
      <c r="AO25" s="23">
        <v>10.7</v>
      </c>
      <c r="AP25" s="24">
        <v>7.91</v>
      </c>
      <c r="AQ25" s="7"/>
      <c r="AR25" s="33" t="s">
        <v>36</v>
      </c>
      <c r="AS25" s="12">
        <v>0.376</v>
      </c>
      <c r="AT25" s="2" t="s">
        <v>39</v>
      </c>
      <c r="AU25" s="36" t="s">
        <v>75</v>
      </c>
      <c r="AV25" s="1"/>
      <c r="AW25" s="118" t="s">
        <v>71</v>
      </c>
      <c r="AX25" s="111">
        <f t="shared" ref="AX25:AZ25" si="24">AX20</f>
        <v>755664000</v>
      </c>
      <c r="AY25" s="111">
        <f t="shared" si="24"/>
        <v>630777400</v>
      </c>
      <c r="AZ25" s="114">
        <f t="shared" si="24"/>
        <v>185589000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4"/>
      <c r="B26" s="66" t="s">
        <v>3</v>
      </c>
      <c r="C26" s="76">
        <f t="shared" ref="C26:J26" si="25">C24-C25</f>
        <v>866000</v>
      </c>
      <c r="D26" s="76">
        <f t="shared" si="25"/>
        <v>9000</v>
      </c>
      <c r="E26" s="76">
        <f t="shared" si="25"/>
        <v>32010</v>
      </c>
      <c r="F26" s="77">
        <f t="shared" si="25"/>
        <v>29000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830200</v>
      </c>
      <c r="S26" s="58"/>
      <c r="T26" s="197"/>
      <c r="U26" s="200"/>
      <c r="V26" s="58"/>
      <c r="W26" s="45" t="s">
        <v>3</v>
      </c>
      <c r="X26" s="46">
        <f>X24-X25</f>
        <v>11.5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0.20000000000000284</v>
      </c>
      <c r="AB26" s="46">
        <f t="shared" si="26"/>
        <v>12.099999999999454</v>
      </c>
      <c r="AC26" s="46">
        <f t="shared" si="26"/>
        <v>0</v>
      </c>
      <c r="AD26" s="46">
        <f t="shared" si="26"/>
        <v>9.9999999999994316E-2</v>
      </c>
      <c r="AE26" s="83">
        <f t="shared" si="26"/>
        <v>0</v>
      </c>
      <c r="AF26" s="7"/>
      <c r="AG26" s="88" t="s">
        <v>28</v>
      </c>
      <c r="AH26" s="86">
        <f>(AH25)/((K24/1000000)*8.34)</f>
        <v>2.0446691145928524</v>
      </c>
      <c r="AI26" s="86">
        <f>(AI25)/((K24/1000000)*8.34)</f>
        <v>1.1422732483758951</v>
      </c>
      <c r="AJ26" s="86">
        <f>(AJ25)/((K24/1000000)*8.34)</f>
        <v>0.11249660779459573</v>
      </c>
      <c r="AK26" s="164">
        <f>(AK25)/((K24/1000000)*8.34)</f>
        <v>1.246116270955522</v>
      </c>
      <c r="AL26" s="165"/>
      <c r="AM26" s="10"/>
      <c r="AN26" s="1"/>
      <c r="AO26" s="1"/>
      <c r="AP26" s="1"/>
      <c r="AQ26" s="7"/>
      <c r="AR26" s="89" t="s">
        <v>55</v>
      </c>
      <c r="AS26" s="79">
        <v>1.71</v>
      </c>
      <c r="AT26" s="90" t="s">
        <v>54</v>
      </c>
      <c r="AU26" s="35">
        <v>2.9000000000000001E-2</v>
      </c>
      <c r="AV26" s="1"/>
      <c r="AW26" s="110" t="s">
        <v>3</v>
      </c>
      <c r="AX26" s="115">
        <f>AX24-AX25</f>
        <v>981000</v>
      </c>
      <c r="AY26" s="115">
        <f>AY24-AY25</f>
        <v>0</v>
      </c>
      <c r="AZ26" s="116">
        <f>AZ24-AZ25</f>
        <v>36000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82">
        <v>7</v>
      </c>
      <c r="B28" s="67" t="s">
        <v>45</v>
      </c>
      <c r="C28" s="72">
        <v>425368000</v>
      </c>
      <c r="D28" s="37">
        <v>3699270</v>
      </c>
      <c r="E28" s="37">
        <v>9642550</v>
      </c>
      <c r="F28" s="39">
        <v>15105100</v>
      </c>
      <c r="G28" s="72">
        <v>566626000</v>
      </c>
      <c r="H28" s="37">
        <v>5056230</v>
      </c>
      <c r="I28" s="37">
        <v>13787800</v>
      </c>
      <c r="J28" s="39">
        <v>21485300</v>
      </c>
      <c r="K28" s="185">
        <f>C30+G30</f>
        <v>892000</v>
      </c>
      <c r="L28" s="186"/>
      <c r="M28" s="191">
        <f>D30+E30+F30+H30+I30+J30</f>
        <v>16000</v>
      </c>
      <c r="N28" s="186"/>
      <c r="O28" s="192">
        <f>M28+K28</f>
        <v>908000</v>
      </c>
      <c r="P28" s="192"/>
      <c r="Q28" s="42" t="s">
        <v>6</v>
      </c>
      <c r="R28" s="39">
        <v>306378000</v>
      </c>
      <c r="S28" s="57"/>
      <c r="T28" s="195">
        <v>0</v>
      </c>
      <c r="U28" s="198">
        <v>0.9</v>
      </c>
      <c r="V28" s="57"/>
      <c r="W28" s="85" t="s">
        <v>6</v>
      </c>
      <c r="X28" s="44">
        <v>5630.5</v>
      </c>
      <c r="Y28" s="44">
        <v>7593.4</v>
      </c>
      <c r="Z28" s="44">
        <v>71.5</v>
      </c>
      <c r="AA28" s="44">
        <v>96.4</v>
      </c>
      <c r="AB28" s="44">
        <v>5898.5</v>
      </c>
      <c r="AC28" s="44">
        <v>7943.8</v>
      </c>
      <c r="AD28" s="44">
        <v>128.19999999999999</v>
      </c>
      <c r="AE28" s="82">
        <v>18.8</v>
      </c>
      <c r="AF28" s="7"/>
      <c r="AG28" s="85" t="s">
        <v>29</v>
      </c>
      <c r="AH28" s="15">
        <v>1.625</v>
      </c>
      <c r="AI28" s="15">
        <v>4.125</v>
      </c>
      <c r="AJ28" s="15">
        <v>3.25</v>
      </c>
      <c r="AK28" s="15">
        <v>8</v>
      </c>
      <c r="AL28" s="16">
        <v>0</v>
      </c>
      <c r="AM28" s="62"/>
      <c r="AN28" s="64" t="s">
        <v>40</v>
      </c>
      <c r="AO28" s="20">
        <v>9.4</v>
      </c>
      <c r="AP28" s="21">
        <v>7.29</v>
      </c>
      <c r="AQ28" s="7"/>
      <c r="AR28" s="31" t="s">
        <v>37</v>
      </c>
      <c r="AS28" s="52">
        <v>4.7E-2</v>
      </c>
      <c r="AT28" s="32" t="s">
        <v>38</v>
      </c>
      <c r="AU28" s="53" t="s">
        <v>75</v>
      </c>
      <c r="AV28" s="1"/>
      <c r="AW28" s="117" t="s">
        <v>45</v>
      </c>
      <c r="AX28" s="112">
        <v>757621000</v>
      </c>
      <c r="AY28" s="112">
        <v>630777400</v>
      </c>
      <c r="AZ28" s="113">
        <v>185625000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3"/>
      <c r="B29" s="68" t="s">
        <v>44</v>
      </c>
      <c r="C29" s="73">
        <f t="shared" ref="C29:J29" si="27">C24</f>
        <v>424476000</v>
      </c>
      <c r="D29" s="74">
        <f t="shared" si="27"/>
        <v>3690270</v>
      </c>
      <c r="E29" s="74">
        <f t="shared" si="27"/>
        <v>9642550</v>
      </c>
      <c r="F29" s="75">
        <f t="shared" si="27"/>
        <v>15098100</v>
      </c>
      <c r="G29" s="73">
        <f t="shared" si="27"/>
        <v>566626000</v>
      </c>
      <c r="H29" s="74">
        <f t="shared" si="27"/>
        <v>5056230</v>
      </c>
      <c r="I29" s="74">
        <f t="shared" si="27"/>
        <v>13787800</v>
      </c>
      <c r="J29" s="75">
        <f t="shared" si="27"/>
        <v>21485300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305538800</v>
      </c>
      <c r="S29" s="57"/>
      <c r="T29" s="196"/>
      <c r="U29" s="199"/>
      <c r="V29" s="57"/>
      <c r="W29" s="87" t="s">
        <v>7</v>
      </c>
      <c r="X29" s="5">
        <f t="shared" ref="X29:AE29" si="28">X24</f>
        <v>5618.7</v>
      </c>
      <c r="Y29" s="5">
        <f t="shared" si="28"/>
        <v>7593.4</v>
      </c>
      <c r="Z29" s="5">
        <f t="shared" si="28"/>
        <v>71.5</v>
      </c>
      <c r="AA29" s="5">
        <f t="shared" si="28"/>
        <v>96.3</v>
      </c>
      <c r="AB29" s="5">
        <f t="shared" si="28"/>
        <v>5886.4</v>
      </c>
      <c r="AC29" s="5">
        <f t="shared" si="28"/>
        <v>7943.8</v>
      </c>
      <c r="AD29" s="5">
        <f t="shared" si="28"/>
        <v>128.19999999999999</v>
      </c>
      <c r="AE29" s="81">
        <f t="shared" si="28"/>
        <v>18.8</v>
      </c>
      <c r="AF29" s="7"/>
      <c r="AG29" s="87" t="s">
        <v>26</v>
      </c>
      <c r="AH29" s="6">
        <f>(AH28*10.74)</f>
        <v>17.452500000000001</v>
      </c>
      <c r="AI29" s="6">
        <f>(AI28*2.2)</f>
        <v>9.0750000000000011</v>
      </c>
      <c r="AJ29" s="6">
        <f>(AJ28*0.25)</f>
        <v>0.8125</v>
      </c>
      <c r="AK29" s="162">
        <f>AK28+AL28</f>
        <v>8</v>
      </c>
      <c r="AL29" s="163"/>
      <c r="AM29" s="10"/>
      <c r="AN29" s="22" t="s">
        <v>41</v>
      </c>
      <c r="AO29" s="23">
        <v>10.6</v>
      </c>
      <c r="AP29" s="24">
        <v>7.66</v>
      </c>
      <c r="AQ29" s="7"/>
      <c r="AR29" s="33" t="s">
        <v>36</v>
      </c>
      <c r="AS29" s="12">
        <v>0.44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756645000</v>
      </c>
      <c r="AY29" s="111">
        <f t="shared" si="29"/>
        <v>630777400</v>
      </c>
      <c r="AZ29" s="114">
        <f t="shared" si="29"/>
        <v>185625000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4"/>
      <c r="B30" s="66" t="s">
        <v>3</v>
      </c>
      <c r="C30" s="76">
        <f t="shared" ref="C30:J30" si="30">C28-C29</f>
        <v>892000</v>
      </c>
      <c r="D30" s="76">
        <f t="shared" si="30"/>
        <v>9000</v>
      </c>
      <c r="E30" s="76">
        <f t="shared" si="30"/>
        <v>0</v>
      </c>
      <c r="F30" s="77">
        <f t="shared" si="30"/>
        <v>7000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839200</v>
      </c>
      <c r="S30" s="58"/>
      <c r="T30" s="197"/>
      <c r="U30" s="200"/>
      <c r="V30" s="58"/>
      <c r="W30" s="45" t="s">
        <v>3</v>
      </c>
      <c r="X30" s="46">
        <f>X28-X29</f>
        <v>11.800000000000182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0.10000000000000853</v>
      </c>
      <c r="AB30" s="46">
        <f t="shared" si="31"/>
        <v>12.100000000000364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2.3459931606284479</v>
      </c>
      <c r="AI30" s="86">
        <f>(AI29)/((K28/1000000)*8.34)</f>
        <v>1.219876117043585</v>
      </c>
      <c r="AJ30" s="86">
        <f>(AJ29)/((K28/1000000)*8.34)</f>
        <v>0.10921755868847523</v>
      </c>
      <c r="AK30" s="164">
        <f>(AK29)/((K28/1000000)*8.34)</f>
        <v>1.0753728855480638</v>
      </c>
      <c r="AL30" s="165"/>
      <c r="AM30" s="10"/>
      <c r="AN30" s="1"/>
      <c r="AO30" s="1"/>
      <c r="AP30" s="1"/>
      <c r="AQ30" s="7"/>
      <c r="AR30" s="89" t="s">
        <v>55</v>
      </c>
      <c r="AS30" s="79">
        <v>1.65</v>
      </c>
      <c r="AT30" s="90" t="s">
        <v>54</v>
      </c>
      <c r="AU30" s="35">
        <v>3.3000000000000002E-2</v>
      </c>
      <c r="AV30" s="1"/>
      <c r="AW30" s="110" t="s">
        <v>3</v>
      </c>
      <c r="AX30" s="115">
        <f>AX28-AX29</f>
        <v>976000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82">
        <v>8</v>
      </c>
      <c r="B32" s="67" t="s">
        <v>45</v>
      </c>
      <c r="C32" s="72">
        <v>425979000</v>
      </c>
      <c r="D32" s="37">
        <v>3699270</v>
      </c>
      <c r="E32" s="37">
        <v>9675560</v>
      </c>
      <c r="F32" s="39">
        <v>15141100</v>
      </c>
      <c r="G32" s="72">
        <v>566626000</v>
      </c>
      <c r="H32" s="37">
        <v>5056230</v>
      </c>
      <c r="I32" s="37">
        <v>13787800</v>
      </c>
      <c r="J32" s="39">
        <v>21485300</v>
      </c>
      <c r="K32" s="185">
        <f>C34+G34</f>
        <v>611000</v>
      </c>
      <c r="L32" s="186"/>
      <c r="M32" s="191">
        <f>D34+E34+F34+H34+I34+J34</f>
        <v>69010</v>
      </c>
      <c r="N32" s="186"/>
      <c r="O32" s="192">
        <f>M32+K32</f>
        <v>680010</v>
      </c>
      <c r="P32" s="192"/>
      <c r="Q32" s="42" t="s">
        <v>6</v>
      </c>
      <c r="R32" s="39">
        <v>307205700</v>
      </c>
      <c r="S32" s="57"/>
      <c r="T32" s="195">
        <v>0.02</v>
      </c>
      <c r="U32" s="198">
        <v>0.89</v>
      </c>
      <c r="V32" s="57"/>
      <c r="W32" s="85" t="s">
        <v>6</v>
      </c>
      <c r="X32" s="44">
        <v>5638.8</v>
      </c>
      <c r="Y32" s="44">
        <v>7593.4</v>
      </c>
      <c r="Z32" s="44">
        <v>71.5</v>
      </c>
      <c r="AA32" s="44">
        <v>96.4</v>
      </c>
      <c r="AB32" s="44">
        <v>5907.1</v>
      </c>
      <c r="AC32" s="44">
        <v>7943.8</v>
      </c>
      <c r="AD32" s="44">
        <v>128.4</v>
      </c>
      <c r="AE32" s="82">
        <v>18.899999999999999</v>
      </c>
      <c r="AF32" s="7"/>
      <c r="AG32" s="85" t="s">
        <v>29</v>
      </c>
      <c r="AH32" s="15">
        <v>1</v>
      </c>
      <c r="AI32" s="15">
        <v>2.875</v>
      </c>
      <c r="AJ32" s="15">
        <v>2.5</v>
      </c>
      <c r="AK32" s="15">
        <v>6</v>
      </c>
      <c r="AL32" s="16">
        <v>0</v>
      </c>
      <c r="AM32" s="62"/>
      <c r="AN32" s="64" t="s">
        <v>40</v>
      </c>
      <c r="AO32" s="20">
        <v>9.6999999999999993</v>
      </c>
      <c r="AP32" s="21">
        <v>7.15</v>
      </c>
      <c r="AQ32" s="7"/>
      <c r="AR32" s="31" t="s">
        <v>37</v>
      </c>
      <c r="AS32" s="52">
        <v>4.1000000000000002E-2</v>
      </c>
      <c r="AT32" s="32" t="s">
        <v>38</v>
      </c>
      <c r="AU32" s="53" t="s">
        <v>75</v>
      </c>
      <c r="AV32" s="1"/>
      <c r="AW32" s="117" t="s">
        <v>45</v>
      </c>
      <c r="AX32" s="112">
        <v>758320000</v>
      </c>
      <c r="AY32" s="112">
        <v>630777400</v>
      </c>
      <c r="AZ32" s="113">
        <v>185661000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3"/>
      <c r="B33" s="68" t="s">
        <v>44</v>
      </c>
      <c r="C33" s="73">
        <f t="shared" ref="C33:J33" si="32">C28</f>
        <v>425368000</v>
      </c>
      <c r="D33" s="74">
        <f t="shared" si="32"/>
        <v>3699270</v>
      </c>
      <c r="E33" s="74">
        <f t="shared" si="32"/>
        <v>9642550</v>
      </c>
      <c r="F33" s="75">
        <f t="shared" si="32"/>
        <v>15105100</v>
      </c>
      <c r="G33" s="73">
        <f t="shared" si="32"/>
        <v>566626000</v>
      </c>
      <c r="H33" s="74">
        <f t="shared" si="32"/>
        <v>5056230</v>
      </c>
      <c r="I33" s="74">
        <f t="shared" si="32"/>
        <v>13787800</v>
      </c>
      <c r="J33" s="75">
        <f t="shared" si="32"/>
        <v>21485300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306378000</v>
      </c>
      <c r="S33" s="57"/>
      <c r="T33" s="196"/>
      <c r="U33" s="199"/>
      <c r="V33" s="57"/>
      <c r="W33" s="87" t="s">
        <v>7</v>
      </c>
      <c r="X33" s="5">
        <f t="shared" ref="X33:AE33" si="33">X28</f>
        <v>5630.5</v>
      </c>
      <c r="Y33" s="5">
        <f t="shared" si="33"/>
        <v>7593.4</v>
      </c>
      <c r="Z33" s="5">
        <f t="shared" si="33"/>
        <v>71.5</v>
      </c>
      <c r="AA33" s="5">
        <f t="shared" si="33"/>
        <v>96.4</v>
      </c>
      <c r="AB33" s="5">
        <f t="shared" si="33"/>
        <v>5898.5</v>
      </c>
      <c r="AC33" s="5">
        <f t="shared" si="33"/>
        <v>7943.8</v>
      </c>
      <c r="AD33" s="5">
        <f t="shared" si="33"/>
        <v>128.19999999999999</v>
      </c>
      <c r="AE33" s="81">
        <f t="shared" si="33"/>
        <v>18.8</v>
      </c>
      <c r="AF33" s="7"/>
      <c r="AG33" s="87" t="s">
        <v>26</v>
      </c>
      <c r="AH33" s="6">
        <f>(AH32*10.74)</f>
        <v>10.74</v>
      </c>
      <c r="AI33" s="6">
        <f>(AI32*2.2)</f>
        <v>6.3250000000000002</v>
      </c>
      <c r="AJ33" s="6">
        <f>(AJ32*0.25)</f>
        <v>0.625</v>
      </c>
      <c r="AK33" s="162">
        <f>AK32+AL32</f>
        <v>6</v>
      </c>
      <c r="AL33" s="163"/>
      <c r="AM33" s="10"/>
      <c r="AN33" s="22" t="s">
        <v>41</v>
      </c>
      <c r="AO33" s="23">
        <v>10.8</v>
      </c>
      <c r="AP33" s="24">
        <v>7.78</v>
      </c>
      <c r="AQ33" s="7"/>
      <c r="AR33" s="33" t="s">
        <v>36</v>
      </c>
      <c r="AS33" s="12">
        <v>0.56200000000000006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757621000</v>
      </c>
      <c r="AY33" s="111">
        <f t="shared" si="34"/>
        <v>630777400</v>
      </c>
      <c r="AZ33" s="114">
        <f t="shared" si="34"/>
        <v>185625000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4"/>
      <c r="B34" s="66" t="s">
        <v>3</v>
      </c>
      <c r="C34" s="76">
        <f t="shared" ref="C34:J34" si="35">C32-C33</f>
        <v>611000</v>
      </c>
      <c r="D34" s="76">
        <f t="shared" si="35"/>
        <v>0</v>
      </c>
      <c r="E34" s="76">
        <f t="shared" si="35"/>
        <v>33010</v>
      </c>
      <c r="F34" s="77">
        <f t="shared" si="35"/>
        <v>36000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827700</v>
      </c>
      <c r="S34" s="58"/>
      <c r="T34" s="197"/>
      <c r="U34" s="200"/>
      <c r="V34" s="58"/>
      <c r="W34" s="45" t="s">
        <v>3</v>
      </c>
      <c r="X34" s="46">
        <f>X32-X33</f>
        <v>8.3000000000001819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0</v>
      </c>
      <c r="AB34" s="46">
        <f t="shared" si="36"/>
        <v>8.6000000000003638</v>
      </c>
      <c r="AC34" s="46">
        <f t="shared" si="36"/>
        <v>0</v>
      </c>
      <c r="AD34" s="46">
        <f t="shared" si="36"/>
        <v>0.20000000000001705</v>
      </c>
      <c r="AE34" s="83">
        <f t="shared" si="36"/>
        <v>9.9999999999997868E-2</v>
      </c>
      <c r="AF34" s="7"/>
      <c r="AG34" s="88" t="s">
        <v>28</v>
      </c>
      <c r="AH34" s="86">
        <f>(AH33)/((K32/1000000)*8.34)</f>
        <v>2.107642854619741</v>
      </c>
      <c r="AI34" s="86">
        <f>(AI33)/((K32/1000000)*8.34)</f>
        <v>1.2412328729487767</v>
      </c>
      <c r="AJ34" s="86">
        <f>(AJ33)/((K32/1000000)*8.34)</f>
        <v>0.12265146965897004</v>
      </c>
      <c r="AK34" s="164">
        <f>(AK33)/((K32/1000000)*8.34)</f>
        <v>1.1774541087261123</v>
      </c>
      <c r="AL34" s="165"/>
      <c r="AM34" s="10"/>
      <c r="AN34" s="1"/>
      <c r="AO34" s="1"/>
      <c r="AP34" s="1"/>
      <c r="AQ34" s="7"/>
      <c r="AR34" s="89" t="s">
        <v>55</v>
      </c>
      <c r="AS34" s="79">
        <v>1.68</v>
      </c>
      <c r="AT34" s="90" t="s">
        <v>54</v>
      </c>
      <c r="AU34" s="35">
        <v>2.9000000000000001E-2</v>
      </c>
      <c r="AV34" s="1"/>
      <c r="AW34" s="110" t="s">
        <v>3</v>
      </c>
      <c r="AX34" s="115">
        <f>AX32-AX33</f>
        <v>699000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82">
        <v>9</v>
      </c>
      <c r="B36" s="67" t="s">
        <v>45</v>
      </c>
      <c r="C36" s="72">
        <v>426957000</v>
      </c>
      <c r="D36" s="37">
        <v>3708270</v>
      </c>
      <c r="E36" s="37">
        <v>9675560</v>
      </c>
      <c r="F36" s="39">
        <v>15149100</v>
      </c>
      <c r="G36" s="72">
        <v>566626000</v>
      </c>
      <c r="H36" s="37">
        <v>5056230</v>
      </c>
      <c r="I36" s="37">
        <v>13787800</v>
      </c>
      <c r="J36" s="39">
        <v>21485300</v>
      </c>
      <c r="K36" s="185">
        <f>C38+G38</f>
        <v>978000</v>
      </c>
      <c r="L36" s="186"/>
      <c r="M36" s="191">
        <f>D38+E38+F38+H38+I38+J38</f>
        <v>17000</v>
      </c>
      <c r="N36" s="186"/>
      <c r="O36" s="192">
        <f>M36+K36</f>
        <v>995000</v>
      </c>
      <c r="P36" s="192"/>
      <c r="Q36" s="42" t="s">
        <v>6</v>
      </c>
      <c r="R36" s="39">
        <v>308118200</v>
      </c>
      <c r="S36" s="57"/>
      <c r="T36" s="195">
        <v>0</v>
      </c>
      <c r="U36" s="198">
        <v>0.86</v>
      </c>
      <c r="V36" s="57"/>
      <c r="W36" s="85" t="s">
        <v>6</v>
      </c>
      <c r="X36" s="44">
        <v>5651.7</v>
      </c>
      <c r="Y36" s="44">
        <v>7593.4</v>
      </c>
      <c r="Z36" s="44">
        <v>71.5</v>
      </c>
      <c r="AA36" s="44">
        <v>96.5</v>
      </c>
      <c r="AB36" s="44">
        <v>5920.3</v>
      </c>
      <c r="AC36" s="44">
        <v>7943.8</v>
      </c>
      <c r="AD36" s="44">
        <v>128.4</v>
      </c>
      <c r="AE36" s="82">
        <v>18.899999999999999</v>
      </c>
      <c r="AF36" s="7"/>
      <c r="AG36" s="85" t="s">
        <v>29</v>
      </c>
      <c r="AH36" s="15">
        <v>1.5</v>
      </c>
      <c r="AI36" s="15">
        <v>4.375</v>
      </c>
      <c r="AJ36" s="15">
        <v>3.5</v>
      </c>
      <c r="AK36" s="15">
        <v>9</v>
      </c>
      <c r="AL36" s="16">
        <v>0</v>
      </c>
      <c r="AM36" s="62"/>
      <c r="AN36" s="64" t="s">
        <v>40</v>
      </c>
      <c r="AO36" s="20">
        <v>9.1</v>
      </c>
      <c r="AP36" s="21">
        <v>7.26</v>
      </c>
      <c r="AQ36" s="7"/>
      <c r="AR36" s="31" t="s">
        <v>37</v>
      </c>
      <c r="AS36" s="52">
        <v>5.3999999999999999E-2</v>
      </c>
      <c r="AT36" s="32" t="s">
        <v>38</v>
      </c>
      <c r="AU36" s="53" t="s">
        <v>75</v>
      </c>
      <c r="AV36" s="1"/>
      <c r="AW36" s="117" t="s">
        <v>45</v>
      </c>
      <c r="AX36" s="112">
        <v>759396000</v>
      </c>
      <c r="AY36" s="112">
        <v>630777400</v>
      </c>
      <c r="AZ36" s="113">
        <v>185661000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3"/>
      <c r="B37" s="68" t="s">
        <v>44</v>
      </c>
      <c r="C37" s="73">
        <f t="shared" ref="C37:J37" si="37">C32</f>
        <v>425979000</v>
      </c>
      <c r="D37" s="74">
        <f t="shared" si="37"/>
        <v>3699270</v>
      </c>
      <c r="E37" s="74">
        <f t="shared" si="37"/>
        <v>9675560</v>
      </c>
      <c r="F37" s="75">
        <f t="shared" si="37"/>
        <v>15141100</v>
      </c>
      <c r="G37" s="73">
        <f t="shared" si="37"/>
        <v>566626000</v>
      </c>
      <c r="H37" s="74">
        <f t="shared" si="37"/>
        <v>5056230</v>
      </c>
      <c r="I37" s="74">
        <f t="shared" si="37"/>
        <v>13787800</v>
      </c>
      <c r="J37" s="75">
        <f t="shared" si="37"/>
        <v>21485300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307205700</v>
      </c>
      <c r="S37" s="57"/>
      <c r="T37" s="196"/>
      <c r="U37" s="199"/>
      <c r="V37" s="57"/>
      <c r="W37" s="87" t="s">
        <v>7</v>
      </c>
      <c r="X37" s="5">
        <f t="shared" ref="X37:AE37" si="38">X32</f>
        <v>5638.8</v>
      </c>
      <c r="Y37" s="5">
        <f t="shared" si="38"/>
        <v>7593.4</v>
      </c>
      <c r="Z37" s="5">
        <f t="shared" si="38"/>
        <v>71.5</v>
      </c>
      <c r="AA37" s="5">
        <f t="shared" si="38"/>
        <v>96.4</v>
      </c>
      <c r="AB37" s="5">
        <f t="shared" si="38"/>
        <v>5907.1</v>
      </c>
      <c r="AC37" s="5">
        <f t="shared" si="38"/>
        <v>7943.8</v>
      </c>
      <c r="AD37" s="5">
        <f t="shared" si="38"/>
        <v>128.4</v>
      </c>
      <c r="AE37" s="81">
        <f t="shared" si="38"/>
        <v>18.899999999999999</v>
      </c>
      <c r="AF37" s="7"/>
      <c r="AG37" s="87" t="s">
        <v>26</v>
      </c>
      <c r="AH37" s="6">
        <f>(AH36*10.74)</f>
        <v>16.11</v>
      </c>
      <c r="AI37" s="6">
        <f>(AI36*2.2)</f>
        <v>9.625</v>
      </c>
      <c r="AJ37" s="6">
        <f>(AJ36*0.25)</f>
        <v>0.875</v>
      </c>
      <c r="AK37" s="162">
        <f>AK36+AL36</f>
        <v>9</v>
      </c>
      <c r="AL37" s="163"/>
      <c r="AM37" s="10"/>
      <c r="AN37" s="22" t="s">
        <v>41</v>
      </c>
      <c r="AO37" s="23">
        <v>10.5</v>
      </c>
      <c r="AP37" s="24">
        <v>7.65</v>
      </c>
      <c r="AQ37" s="7"/>
      <c r="AR37" s="33" t="s">
        <v>36</v>
      </c>
      <c r="AS37" s="12">
        <v>0.4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758320000</v>
      </c>
      <c r="AY37" s="111">
        <f t="shared" si="39"/>
        <v>630777400</v>
      </c>
      <c r="AZ37" s="114">
        <f t="shared" si="39"/>
        <v>185661000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4"/>
      <c r="B38" s="66" t="s">
        <v>3</v>
      </c>
      <c r="C38" s="76">
        <f t="shared" ref="C38:J38" si="40">C36-C37</f>
        <v>978000</v>
      </c>
      <c r="D38" s="76">
        <f t="shared" si="40"/>
        <v>9000</v>
      </c>
      <c r="E38" s="76">
        <f t="shared" si="40"/>
        <v>0</v>
      </c>
      <c r="F38" s="77">
        <f t="shared" si="40"/>
        <v>8000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912500</v>
      </c>
      <c r="S38" s="58"/>
      <c r="T38" s="197"/>
      <c r="U38" s="200"/>
      <c r="V38" s="58"/>
      <c r="W38" s="45" t="s">
        <v>3</v>
      </c>
      <c r="X38" s="46">
        <f t="shared" ref="X38:AE38" si="41">X36-X37</f>
        <v>12.899999999999636</v>
      </c>
      <c r="Y38" s="46">
        <f t="shared" si="41"/>
        <v>0</v>
      </c>
      <c r="Z38" s="46">
        <f t="shared" si="41"/>
        <v>0</v>
      </c>
      <c r="AA38" s="46">
        <f t="shared" si="41"/>
        <v>9.9999999999994316E-2</v>
      </c>
      <c r="AB38" s="46">
        <f t="shared" si="41"/>
        <v>13.199999999999818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1.9751070309396652</v>
      </c>
      <c r="AI38" s="86">
        <f>(AI37)/((K36/1000000)*8.34)</f>
        <v>1.1800375650399926</v>
      </c>
      <c r="AJ38" s="86">
        <f>(AJ37)/((K36/1000000)*8.34)</f>
        <v>0.10727614227636295</v>
      </c>
      <c r="AK38" s="164">
        <f>(AK37)/((K36/1000000)*8.34)</f>
        <v>1.1034117491283046</v>
      </c>
      <c r="AL38" s="165"/>
      <c r="AM38" s="10"/>
      <c r="AN38" s="1"/>
      <c r="AO38" s="1"/>
      <c r="AP38" s="1"/>
      <c r="AQ38" s="7"/>
      <c r="AR38" s="89" t="s">
        <v>55</v>
      </c>
      <c r="AS38" s="79">
        <v>1.65</v>
      </c>
      <c r="AT38" s="90" t="s">
        <v>54</v>
      </c>
      <c r="AU38" s="35">
        <v>3.7999999999999999E-2</v>
      </c>
      <c r="AV38" s="1"/>
      <c r="AW38" s="110" t="s">
        <v>3</v>
      </c>
      <c r="AX38" s="115">
        <f>AX36-AX37</f>
        <v>1076000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82">
        <v>10</v>
      </c>
      <c r="B40" s="67" t="s">
        <v>45</v>
      </c>
      <c r="C40" s="72">
        <v>427870000</v>
      </c>
      <c r="D40" s="37">
        <v>3708270</v>
      </c>
      <c r="E40" s="37">
        <v>9707570</v>
      </c>
      <c r="F40" s="39">
        <v>15178100</v>
      </c>
      <c r="G40" s="72">
        <v>566626000</v>
      </c>
      <c r="H40" s="37">
        <v>5056230</v>
      </c>
      <c r="I40" s="37">
        <v>13787800</v>
      </c>
      <c r="J40" s="39">
        <v>21485300</v>
      </c>
      <c r="K40" s="185">
        <f>C42+G42</f>
        <v>913000</v>
      </c>
      <c r="L40" s="186"/>
      <c r="M40" s="191">
        <f>D42+E42+F42+H42+I42+J42</f>
        <v>61010</v>
      </c>
      <c r="N40" s="186"/>
      <c r="O40" s="192">
        <f>M40+K40</f>
        <v>974010</v>
      </c>
      <c r="P40" s="192"/>
      <c r="Q40" s="42" t="s">
        <v>6</v>
      </c>
      <c r="R40" s="39">
        <v>309043300</v>
      </c>
      <c r="S40" s="57"/>
      <c r="T40" s="195">
        <v>0</v>
      </c>
      <c r="U40" s="198">
        <v>0.83</v>
      </c>
      <c r="V40" s="57"/>
      <c r="W40" s="85" t="s">
        <v>6</v>
      </c>
      <c r="X40" s="44">
        <v>5663.9</v>
      </c>
      <c r="Y40" s="44">
        <v>7593.4</v>
      </c>
      <c r="Z40" s="44">
        <v>71.5</v>
      </c>
      <c r="AA40" s="44">
        <v>96.5</v>
      </c>
      <c r="AB40" s="44">
        <v>5932.9</v>
      </c>
      <c r="AC40" s="44">
        <v>7943.8</v>
      </c>
      <c r="AD40" s="44">
        <v>128.5</v>
      </c>
      <c r="AE40" s="82">
        <v>19</v>
      </c>
      <c r="AF40" s="7"/>
      <c r="AG40" s="85" t="s">
        <v>29</v>
      </c>
      <c r="AH40" s="15">
        <v>1.5</v>
      </c>
      <c r="AI40" s="15">
        <v>4.25</v>
      </c>
      <c r="AJ40" s="15">
        <v>3.375</v>
      </c>
      <c r="AK40" s="15">
        <v>9</v>
      </c>
      <c r="AL40" s="16">
        <v>0</v>
      </c>
      <c r="AM40" s="62"/>
      <c r="AN40" s="64" t="s">
        <v>40</v>
      </c>
      <c r="AO40" s="20">
        <v>11.2</v>
      </c>
      <c r="AP40" s="21">
        <v>7.43</v>
      </c>
      <c r="AQ40" s="7"/>
      <c r="AR40" s="31" t="s">
        <v>37</v>
      </c>
      <c r="AS40" s="52">
        <v>4.2999999999999997E-2</v>
      </c>
      <c r="AT40" s="32" t="s">
        <v>38</v>
      </c>
      <c r="AU40" s="53" t="s">
        <v>75</v>
      </c>
      <c r="AV40" s="1"/>
      <c r="AW40" s="117" t="s">
        <v>45</v>
      </c>
      <c r="AX40" s="112">
        <v>760408000</v>
      </c>
      <c r="AY40" s="112">
        <v>630777400</v>
      </c>
      <c r="AZ40" s="113">
        <v>185697000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3"/>
      <c r="B41" s="68" t="s">
        <v>44</v>
      </c>
      <c r="C41" s="73">
        <f t="shared" ref="C41:J41" si="42">C36</f>
        <v>426957000</v>
      </c>
      <c r="D41" s="74">
        <f t="shared" si="42"/>
        <v>3708270</v>
      </c>
      <c r="E41" s="74">
        <f t="shared" si="42"/>
        <v>9675560</v>
      </c>
      <c r="F41" s="75">
        <f t="shared" si="42"/>
        <v>15149100</v>
      </c>
      <c r="G41" s="73">
        <f t="shared" si="42"/>
        <v>566626000</v>
      </c>
      <c r="H41" s="74">
        <f t="shared" si="42"/>
        <v>5056230</v>
      </c>
      <c r="I41" s="74">
        <f t="shared" si="42"/>
        <v>13787800</v>
      </c>
      <c r="J41" s="75">
        <f t="shared" si="42"/>
        <v>21485300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308118200</v>
      </c>
      <c r="S41" s="57"/>
      <c r="T41" s="196"/>
      <c r="U41" s="199"/>
      <c r="V41" s="57"/>
      <c r="W41" s="87" t="s">
        <v>7</v>
      </c>
      <c r="X41" s="5">
        <f t="shared" ref="X41:AE41" si="43">X36</f>
        <v>5651.7</v>
      </c>
      <c r="Y41" s="5">
        <f t="shared" si="43"/>
        <v>7593.4</v>
      </c>
      <c r="Z41" s="5">
        <f t="shared" si="43"/>
        <v>71.5</v>
      </c>
      <c r="AA41" s="5">
        <f t="shared" si="43"/>
        <v>96.5</v>
      </c>
      <c r="AB41" s="5">
        <f t="shared" si="43"/>
        <v>5920.3</v>
      </c>
      <c r="AC41" s="5">
        <f t="shared" si="43"/>
        <v>7943.8</v>
      </c>
      <c r="AD41" s="5">
        <f t="shared" si="43"/>
        <v>128.4</v>
      </c>
      <c r="AE41" s="81">
        <f t="shared" si="43"/>
        <v>18.899999999999999</v>
      </c>
      <c r="AF41" s="7"/>
      <c r="AG41" s="87" t="s">
        <v>26</v>
      </c>
      <c r="AH41" s="6">
        <f>(AH40*10.74)</f>
        <v>16.11</v>
      </c>
      <c r="AI41" s="6">
        <f>(AI40*2.2)</f>
        <v>9.3500000000000014</v>
      </c>
      <c r="AJ41" s="6">
        <f>(AJ40*0.25)</f>
        <v>0.84375</v>
      </c>
      <c r="AK41" s="162">
        <f>AK40+AL40</f>
        <v>9</v>
      </c>
      <c r="AL41" s="163"/>
      <c r="AM41" s="10"/>
      <c r="AN41" s="22" t="s">
        <v>41</v>
      </c>
      <c r="AO41" s="23">
        <v>11.1</v>
      </c>
      <c r="AP41" s="24">
        <v>7.8</v>
      </c>
      <c r="AQ41" s="7"/>
      <c r="AR41" s="33" t="s">
        <v>36</v>
      </c>
      <c r="AS41" s="12">
        <v>0.54800000000000004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759396000</v>
      </c>
      <c r="AY41" s="111">
        <f t="shared" si="44"/>
        <v>630777400</v>
      </c>
      <c r="AZ41" s="114">
        <f t="shared" si="44"/>
        <v>185661000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4"/>
      <c r="B42" s="66" t="s">
        <v>3</v>
      </c>
      <c r="C42" s="76">
        <f t="shared" ref="C42:J42" si="45">C40-C41</f>
        <v>913000</v>
      </c>
      <c r="D42" s="76">
        <f t="shared" si="45"/>
        <v>0</v>
      </c>
      <c r="E42" s="76">
        <f t="shared" si="45"/>
        <v>32010</v>
      </c>
      <c r="F42" s="77">
        <f t="shared" si="45"/>
        <v>29000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925100</v>
      </c>
      <c r="S42" s="58"/>
      <c r="T42" s="197"/>
      <c r="U42" s="200"/>
      <c r="V42" s="58"/>
      <c r="W42" s="45" t="s">
        <v>3</v>
      </c>
      <c r="X42" s="46">
        <f t="shared" ref="X42:AE42" si="46">X40-X41</f>
        <v>12.199999999999818</v>
      </c>
      <c r="Y42" s="46">
        <f t="shared" si="46"/>
        <v>0</v>
      </c>
      <c r="Z42" s="46">
        <f t="shared" si="46"/>
        <v>0</v>
      </c>
      <c r="AA42" s="46">
        <f t="shared" si="46"/>
        <v>0</v>
      </c>
      <c r="AB42" s="46">
        <f t="shared" si="46"/>
        <v>12.599999999999454</v>
      </c>
      <c r="AC42" s="46">
        <f t="shared" si="46"/>
        <v>0</v>
      </c>
      <c r="AD42" s="46">
        <f t="shared" si="46"/>
        <v>9.9999999999994316E-2</v>
      </c>
      <c r="AE42" s="83">
        <f t="shared" si="46"/>
        <v>0.10000000000000142</v>
      </c>
      <c r="AF42" s="7"/>
      <c r="AG42" s="88" t="s">
        <v>28</v>
      </c>
      <c r="AH42" s="86">
        <f>(AH41)/((K40/1000000)*8.34)</f>
        <v>2.1157225369758956</v>
      </c>
      <c r="AI42" s="86">
        <f>(AI41)/((K40/1000000)*8.34)</f>
        <v>1.2279333159978043</v>
      </c>
      <c r="AJ42" s="86">
        <f>(AJ41)/((K40/1000000)*8.34)</f>
        <v>0.11080949041424035</v>
      </c>
      <c r="AK42" s="164">
        <f>(AK41)/((K40/1000000)*8.34)</f>
        <v>1.181967897751897</v>
      </c>
      <c r="AL42" s="165"/>
      <c r="AM42" s="10"/>
      <c r="AN42" s="1"/>
      <c r="AO42" s="1"/>
      <c r="AP42" s="1"/>
      <c r="AQ42" s="7"/>
      <c r="AR42" s="89" t="s">
        <v>55</v>
      </c>
      <c r="AS42" s="79">
        <v>1.61</v>
      </c>
      <c r="AT42" s="90" t="s">
        <v>54</v>
      </c>
      <c r="AU42" s="35">
        <v>2.9000000000000001E-2</v>
      </c>
      <c r="AV42" s="1"/>
      <c r="AW42" s="110" t="s">
        <v>3</v>
      </c>
      <c r="AX42" s="115">
        <f>AX40-AX41</f>
        <v>1012000</v>
      </c>
      <c r="AY42" s="115">
        <f>AY40-AY41</f>
        <v>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82">
        <v>11</v>
      </c>
      <c r="B44" s="67" t="s">
        <v>45</v>
      </c>
      <c r="C44" s="72">
        <v>428774000</v>
      </c>
      <c r="D44" s="37">
        <v>3717270</v>
      </c>
      <c r="E44" s="37">
        <v>9740590</v>
      </c>
      <c r="F44" s="39">
        <v>15207100</v>
      </c>
      <c r="G44" s="72">
        <v>566626000</v>
      </c>
      <c r="H44" s="37">
        <v>5056230</v>
      </c>
      <c r="I44" s="37">
        <v>13787800</v>
      </c>
      <c r="J44" s="39">
        <v>21485300</v>
      </c>
      <c r="K44" s="185">
        <f>C46+G46</f>
        <v>904000</v>
      </c>
      <c r="L44" s="186"/>
      <c r="M44" s="191">
        <f>D46+E46+F46+H46+I46+J46</f>
        <v>71020</v>
      </c>
      <c r="N44" s="186"/>
      <c r="O44" s="192">
        <f>M44+K44</f>
        <v>975020</v>
      </c>
      <c r="P44" s="192"/>
      <c r="Q44" s="42" t="s">
        <v>6</v>
      </c>
      <c r="R44" s="39">
        <v>310093800</v>
      </c>
      <c r="S44" s="57"/>
      <c r="T44" s="195">
        <v>0</v>
      </c>
      <c r="U44" s="198">
        <v>0.8</v>
      </c>
      <c r="V44" s="57"/>
      <c r="W44" s="85" t="s">
        <v>6</v>
      </c>
      <c r="X44" s="44">
        <v>5675.9</v>
      </c>
      <c r="Y44" s="44">
        <v>7593.4</v>
      </c>
      <c r="Z44" s="44">
        <v>71.5</v>
      </c>
      <c r="AA44" s="44">
        <v>96.6</v>
      </c>
      <c r="AB44" s="44">
        <v>5945.4</v>
      </c>
      <c r="AC44" s="44">
        <v>7943.8</v>
      </c>
      <c r="AD44" s="44">
        <v>128.69999999999999</v>
      </c>
      <c r="AE44" s="82">
        <v>19</v>
      </c>
      <c r="AF44" s="7"/>
      <c r="AG44" s="85" t="s">
        <v>29</v>
      </c>
      <c r="AH44" s="15">
        <v>1.625</v>
      </c>
      <c r="AI44" s="15">
        <v>4</v>
      </c>
      <c r="AJ44" s="15">
        <v>3.375</v>
      </c>
      <c r="AK44" s="15">
        <v>9</v>
      </c>
      <c r="AL44" s="16">
        <v>0</v>
      </c>
      <c r="AM44" s="62"/>
      <c r="AN44" s="64" t="s">
        <v>40</v>
      </c>
      <c r="AO44" s="20">
        <v>10.5</v>
      </c>
      <c r="AP44" s="21">
        <v>7.32</v>
      </c>
      <c r="AQ44" s="7"/>
      <c r="AR44" s="31" t="s">
        <v>37</v>
      </c>
      <c r="AS44" s="52">
        <v>4.3999999999999997E-2</v>
      </c>
      <c r="AT44" s="32" t="s">
        <v>38</v>
      </c>
      <c r="AU44" s="53" t="s">
        <v>75</v>
      </c>
      <c r="AV44" s="1"/>
      <c r="AW44" s="117" t="s">
        <v>45</v>
      </c>
      <c r="AX44" s="112">
        <v>761424000</v>
      </c>
      <c r="AY44" s="112">
        <v>630777400</v>
      </c>
      <c r="AZ44" s="113">
        <v>185733000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3"/>
      <c r="B45" s="68" t="s">
        <v>44</v>
      </c>
      <c r="C45" s="73">
        <f t="shared" ref="C45:J45" si="47">C40</f>
        <v>427870000</v>
      </c>
      <c r="D45" s="74">
        <f t="shared" si="47"/>
        <v>3708270</v>
      </c>
      <c r="E45" s="74">
        <f t="shared" si="47"/>
        <v>9707570</v>
      </c>
      <c r="F45" s="75">
        <f t="shared" si="47"/>
        <v>15178100</v>
      </c>
      <c r="G45" s="73">
        <f t="shared" si="47"/>
        <v>566626000</v>
      </c>
      <c r="H45" s="74">
        <f t="shared" si="47"/>
        <v>5056230</v>
      </c>
      <c r="I45" s="74">
        <f t="shared" si="47"/>
        <v>13787800</v>
      </c>
      <c r="J45" s="75">
        <f t="shared" si="47"/>
        <v>21485300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309043300</v>
      </c>
      <c r="S45" s="57"/>
      <c r="T45" s="196"/>
      <c r="U45" s="199"/>
      <c r="V45" s="57"/>
      <c r="W45" s="87" t="s">
        <v>7</v>
      </c>
      <c r="X45" s="5">
        <f t="shared" ref="X45:AE45" si="48">X40</f>
        <v>5663.9</v>
      </c>
      <c r="Y45" s="5">
        <f t="shared" si="48"/>
        <v>7593.4</v>
      </c>
      <c r="Z45" s="5">
        <f t="shared" si="48"/>
        <v>71.5</v>
      </c>
      <c r="AA45" s="5">
        <f t="shared" si="48"/>
        <v>96.5</v>
      </c>
      <c r="AB45" s="5">
        <f t="shared" si="48"/>
        <v>5932.9</v>
      </c>
      <c r="AC45" s="5">
        <f t="shared" si="48"/>
        <v>7943.8</v>
      </c>
      <c r="AD45" s="5">
        <f t="shared" si="48"/>
        <v>128.5</v>
      </c>
      <c r="AE45" s="81">
        <f t="shared" si="48"/>
        <v>19</v>
      </c>
      <c r="AF45" s="7"/>
      <c r="AG45" s="87" t="s">
        <v>26</v>
      </c>
      <c r="AH45" s="6">
        <f>(AH44*10.74)</f>
        <v>17.452500000000001</v>
      </c>
      <c r="AI45" s="6">
        <f>(AI44*2.2)</f>
        <v>8.8000000000000007</v>
      </c>
      <c r="AJ45" s="6">
        <f>(AJ44*0.25)</f>
        <v>0.84375</v>
      </c>
      <c r="AK45" s="162">
        <f>AK44+AL44</f>
        <v>9</v>
      </c>
      <c r="AL45" s="163"/>
      <c r="AM45" s="10"/>
      <c r="AN45" s="22" t="s">
        <v>41</v>
      </c>
      <c r="AO45" s="23">
        <v>10.9</v>
      </c>
      <c r="AP45" s="24">
        <v>7.7</v>
      </c>
      <c r="AQ45" s="7"/>
      <c r="AR45" s="33" t="s">
        <v>36</v>
      </c>
      <c r="AS45" s="12">
        <v>0.373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760408000</v>
      </c>
      <c r="AY45" s="111">
        <f t="shared" si="49"/>
        <v>630777400</v>
      </c>
      <c r="AZ45" s="114">
        <f t="shared" si="49"/>
        <v>185697000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4"/>
      <c r="B46" s="66" t="s">
        <v>3</v>
      </c>
      <c r="C46" s="76">
        <f t="shared" ref="C46:J46" si="50">C44-C45</f>
        <v>904000</v>
      </c>
      <c r="D46" s="76">
        <f t="shared" si="50"/>
        <v>9000</v>
      </c>
      <c r="E46" s="76">
        <f t="shared" si="50"/>
        <v>33020</v>
      </c>
      <c r="F46" s="77">
        <f t="shared" si="50"/>
        <v>29000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1050500</v>
      </c>
      <c r="S46" s="58"/>
      <c r="T46" s="197"/>
      <c r="U46" s="200"/>
      <c r="V46" s="58"/>
      <c r="W46" s="45" t="s">
        <v>3</v>
      </c>
      <c r="X46" s="46">
        <f>X44-X45</f>
        <v>12</v>
      </c>
      <c r="Y46" s="46">
        <f t="shared" ref="Y46:AE46" si="51">Y44-Y45</f>
        <v>0</v>
      </c>
      <c r="Z46" s="46">
        <f t="shared" si="51"/>
        <v>0</v>
      </c>
      <c r="AA46" s="46">
        <f t="shared" si="51"/>
        <v>9.9999999999994316E-2</v>
      </c>
      <c r="AB46" s="46">
        <f t="shared" si="51"/>
        <v>12.5</v>
      </c>
      <c r="AC46" s="46">
        <f t="shared" si="51"/>
        <v>0</v>
      </c>
      <c r="AD46" s="46">
        <f t="shared" si="51"/>
        <v>0.19999999999998863</v>
      </c>
      <c r="AE46" s="83">
        <f t="shared" si="51"/>
        <v>0</v>
      </c>
      <c r="AF46" s="7"/>
      <c r="AG46" s="88" t="s">
        <v>28</v>
      </c>
      <c r="AH46" s="86">
        <f>(AH45)/((K44/1000000)*8.34)</f>
        <v>2.3148516584962118</v>
      </c>
      <c r="AI46" s="86">
        <f>(AI45)/((K44/1000000)*8.34)</f>
        <v>1.1672078266590269</v>
      </c>
      <c r="AJ46" s="86">
        <f>(AJ45)/((K44/1000000)*8.34)</f>
        <v>0.11191268224358566</v>
      </c>
      <c r="AK46" s="164">
        <f>(AK45)/((K44/1000000)*8.34)</f>
        <v>1.1937352772649137</v>
      </c>
      <c r="AL46" s="165"/>
      <c r="AM46" s="10"/>
      <c r="AN46" s="1"/>
      <c r="AO46" s="1"/>
      <c r="AP46" s="1"/>
      <c r="AQ46" s="7"/>
      <c r="AR46" s="89" t="s">
        <v>55</v>
      </c>
      <c r="AS46" s="79">
        <v>1.65</v>
      </c>
      <c r="AT46" s="90" t="s">
        <v>54</v>
      </c>
      <c r="AU46" s="35">
        <v>0.03</v>
      </c>
      <c r="AV46" s="1"/>
      <c r="AW46" s="110" t="s">
        <v>3</v>
      </c>
      <c r="AX46" s="115">
        <f>AX44-AX45</f>
        <v>1016000</v>
      </c>
      <c r="AY46" s="115">
        <f>AY44-AY45</f>
        <v>0</v>
      </c>
      <c r="AZ46" s="116">
        <f>AZ44-AZ45</f>
        <v>36000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82">
        <v>12</v>
      </c>
      <c r="B48" s="67" t="s">
        <v>45</v>
      </c>
      <c r="C48" s="72">
        <v>430126000</v>
      </c>
      <c r="D48" s="37">
        <v>3726270</v>
      </c>
      <c r="E48" s="37">
        <v>9740590</v>
      </c>
      <c r="F48" s="39">
        <v>15215200</v>
      </c>
      <c r="G48" s="72">
        <v>566626000</v>
      </c>
      <c r="H48" s="37">
        <v>5056230</v>
      </c>
      <c r="I48" s="37">
        <v>13787800</v>
      </c>
      <c r="J48" s="39">
        <v>21485300</v>
      </c>
      <c r="K48" s="185">
        <f>C50+G50</f>
        <v>1352000</v>
      </c>
      <c r="L48" s="186"/>
      <c r="M48" s="191">
        <f>D50+E50+F50+H50+I50+J50</f>
        <v>17100</v>
      </c>
      <c r="N48" s="186"/>
      <c r="O48" s="203">
        <f>M48+K48</f>
        <v>1369100</v>
      </c>
      <c r="P48" s="204"/>
      <c r="Q48" s="42" t="s">
        <v>6</v>
      </c>
      <c r="R48" s="39">
        <v>311425300</v>
      </c>
      <c r="S48" s="57"/>
      <c r="T48" s="195">
        <v>0</v>
      </c>
      <c r="U48" s="198">
        <v>0.81</v>
      </c>
      <c r="V48" s="57"/>
      <c r="W48" s="85" t="s">
        <v>6</v>
      </c>
      <c r="X48" s="44">
        <v>5693.9</v>
      </c>
      <c r="Y48" s="44">
        <v>7593.4</v>
      </c>
      <c r="Z48" s="44">
        <v>71.5</v>
      </c>
      <c r="AA48" s="44">
        <v>96.7</v>
      </c>
      <c r="AB48" s="44">
        <v>5963.7</v>
      </c>
      <c r="AC48" s="44">
        <v>7943.8</v>
      </c>
      <c r="AD48" s="44">
        <v>128.69999999999999</v>
      </c>
      <c r="AE48" s="82">
        <v>19</v>
      </c>
      <c r="AF48" s="7"/>
      <c r="AG48" s="85" t="s">
        <v>29</v>
      </c>
      <c r="AH48" s="15">
        <v>2.125</v>
      </c>
      <c r="AI48" s="15">
        <v>6.5</v>
      </c>
      <c r="AJ48" s="15">
        <v>5.625</v>
      </c>
      <c r="AK48" s="15">
        <v>14</v>
      </c>
      <c r="AL48" s="16">
        <v>0</v>
      </c>
      <c r="AM48" s="62"/>
      <c r="AN48" s="64" t="s">
        <v>40</v>
      </c>
      <c r="AO48" s="20">
        <v>11.5</v>
      </c>
      <c r="AP48" s="21">
        <v>7.42</v>
      </c>
      <c r="AQ48" s="7"/>
      <c r="AR48" s="31" t="s">
        <v>37</v>
      </c>
      <c r="AS48" s="52">
        <v>5.8999999999999997E-2</v>
      </c>
      <c r="AT48" s="32" t="s">
        <v>38</v>
      </c>
      <c r="AU48" s="53" t="s">
        <v>75</v>
      </c>
      <c r="AV48" s="1"/>
      <c r="AW48" s="117" t="s">
        <v>45</v>
      </c>
      <c r="AX48" s="112">
        <v>762897000</v>
      </c>
      <c r="AY48" s="112">
        <v>630777400</v>
      </c>
      <c r="AZ48" s="113">
        <v>185733000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01"/>
      <c r="B49" s="68" t="s">
        <v>44</v>
      </c>
      <c r="C49" s="73">
        <f t="shared" ref="C49:J49" si="52">C44</f>
        <v>428774000</v>
      </c>
      <c r="D49" s="74">
        <f t="shared" si="52"/>
        <v>3717270</v>
      </c>
      <c r="E49" s="74">
        <f t="shared" si="52"/>
        <v>9740590</v>
      </c>
      <c r="F49" s="75">
        <f t="shared" si="52"/>
        <v>15207100</v>
      </c>
      <c r="G49" s="73">
        <f t="shared" si="52"/>
        <v>566626000</v>
      </c>
      <c r="H49" s="74">
        <f t="shared" si="52"/>
        <v>5056230</v>
      </c>
      <c r="I49" s="74">
        <f t="shared" si="52"/>
        <v>13787800</v>
      </c>
      <c r="J49" s="75">
        <f t="shared" si="52"/>
        <v>21485300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310093800</v>
      </c>
      <c r="S49" s="57"/>
      <c r="T49" s="196"/>
      <c r="U49" s="199"/>
      <c r="V49" s="57"/>
      <c r="W49" s="87" t="s">
        <v>7</v>
      </c>
      <c r="X49" s="5">
        <f t="shared" ref="X49:AE49" si="53">X44</f>
        <v>5675.9</v>
      </c>
      <c r="Y49" s="5">
        <f t="shared" si="53"/>
        <v>7593.4</v>
      </c>
      <c r="Z49" s="5">
        <f t="shared" si="53"/>
        <v>71.5</v>
      </c>
      <c r="AA49" s="5">
        <f t="shared" si="53"/>
        <v>96.6</v>
      </c>
      <c r="AB49" s="5">
        <f t="shared" si="53"/>
        <v>5945.4</v>
      </c>
      <c r="AC49" s="5">
        <f t="shared" si="53"/>
        <v>7943.8</v>
      </c>
      <c r="AD49" s="5">
        <f t="shared" si="53"/>
        <v>128.69999999999999</v>
      </c>
      <c r="AE49" s="81">
        <f t="shared" si="53"/>
        <v>19</v>
      </c>
      <c r="AF49" s="7"/>
      <c r="AG49" s="87" t="s">
        <v>26</v>
      </c>
      <c r="AH49" s="6">
        <f>(AH48*10.74)</f>
        <v>22.822500000000002</v>
      </c>
      <c r="AI49" s="6">
        <f>(AI48*2.2)</f>
        <v>14.3</v>
      </c>
      <c r="AJ49" s="6">
        <f>(AJ48*0.25)</f>
        <v>1.40625</v>
      </c>
      <c r="AK49" s="166">
        <f>AK48+AL48</f>
        <v>14</v>
      </c>
      <c r="AL49" s="167"/>
      <c r="AM49" s="10"/>
      <c r="AN49" s="22" t="s">
        <v>41</v>
      </c>
      <c r="AO49" s="23">
        <v>12.2</v>
      </c>
      <c r="AP49" s="24">
        <v>7.85</v>
      </c>
      <c r="AQ49" s="7"/>
      <c r="AR49" s="33" t="s">
        <v>36</v>
      </c>
      <c r="AS49" s="12">
        <v>0.40200000000000002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761424000</v>
      </c>
      <c r="AY49" s="111">
        <f t="shared" si="54"/>
        <v>630777400</v>
      </c>
      <c r="AZ49" s="114">
        <f t="shared" si="54"/>
        <v>185733000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02"/>
      <c r="B50" s="66" t="s">
        <v>3</v>
      </c>
      <c r="C50" s="76">
        <f t="shared" ref="C50:J50" si="55">C48-C49</f>
        <v>1352000</v>
      </c>
      <c r="D50" s="76">
        <f t="shared" si="55"/>
        <v>9000</v>
      </c>
      <c r="E50" s="76">
        <f t="shared" si="55"/>
        <v>0</v>
      </c>
      <c r="F50" s="77">
        <f t="shared" si="55"/>
        <v>8100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1331500</v>
      </c>
      <c r="S50" s="58"/>
      <c r="T50" s="197"/>
      <c r="U50" s="200"/>
      <c r="V50" s="58"/>
      <c r="W50" s="45" t="s">
        <v>3</v>
      </c>
      <c r="X50" s="46">
        <f>X48-X49</f>
        <v>18</v>
      </c>
      <c r="Y50" s="46">
        <f t="shared" ref="Y50:AE50" si="56">Y48-Y49</f>
        <v>0</v>
      </c>
      <c r="Z50" s="46">
        <f t="shared" si="56"/>
        <v>0</v>
      </c>
      <c r="AA50" s="46">
        <f t="shared" si="56"/>
        <v>0.10000000000000853</v>
      </c>
      <c r="AB50" s="46">
        <f t="shared" si="56"/>
        <v>18.300000000000182</v>
      </c>
      <c r="AC50" s="46">
        <f t="shared" si="56"/>
        <v>0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2.0240464433187175</v>
      </c>
      <c r="AI50" s="86">
        <f>(AI49)/((K48/1000000)*8.34)</f>
        <v>1.2682161962737502</v>
      </c>
      <c r="AJ50" s="86">
        <f>(AJ49)/((K48/1000000)*8.34)</f>
        <v>0.12471531650419308</v>
      </c>
      <c r="AK50" s="168">
        <f>(AK49)/((K48/1000000)*8.34)</f>
        <v>1.2416102620861889</v>
      </c>
      <c r="AL50" s="169"/>
      <c r="AM50" s="10"/>
      <c r="AN50" s="1"/>
      <c r="AO50" s="1"/>
      <c r="AP50" s="1"/>
      <c r="AQ50" s="7"/>
      <c r="AR50" s="89" t="s">
        <v>55</v>
      </c>
      <c r="AS50" s="79">
        <v>1.68</v>
      </c>
      <c r="AT50" s="90" t="s">
        <v>54</v>
      </c>
      <c r="AU50" s="35">
        <v>4.2000000000000003E-2</v>
      </c>
      <c r="AV50" s="1"/>
      <c r="AW50" s="110" t="s">
        <v>3</v>
      </c>
      <c r="AX50" s="115">
        <f>AX48-AX49</f>
        <v>1473000</v>
      </c>
      <c r="AY50" s="115">
        <f>AY48-AY49</f>
        <v>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82">
        <v>13</v>
      </c>
      <c r="B52" s="67" t="s">
        <v>45</v>
      </c>
      <c r="C52" s="72">
        <v>431345000</v>
      </c>
      <c r="D52" s="37">
        <v>3736270</v>
      </c>
      <c r="E52" s="37">
        <v>9772600</v>
      </c>
      <c r="F52" s="39">
        <v>15244200</v>
      </c>
      <c r="G52" s="72">
        <v>566626000</v>
      </c>
      <c r="H52" s="37">
        <v>5056230</v>
      </c>
      <c r="I52" s="37">
        <v>13787800</v>
      </c>
      <c r="J52" s="39">
        <v>21485300</v>
      </c>
      <c r="K52" s="185">
        <f>C54+G54</f>
        <v>1219000</v>
      </c>
      <c r="L52" s="186"/>
      <c r="M52" s="191">
        <f>D54+E54+F54+H54+I54+J54</f>
        <v>71010</v>
      </c>
      <c r="N52" s="186"/>
      <c r="O52" s="203">
        <f>M52+K52</f>
        <v>1290010</v>
      </c>
      <c r="P52" s="204"/>
      <c r="Q52" s="42" t="s">
        <v>6</v>
      </c>
      <c r="R52" s="39">
        <v>312660900</v>
      </c>
      <c r="S52" s="57"/>
      <c r="T52" s="195">
        <v>0</v>
      </c>
      <c r="U52" s="198">
        <v>0.84</v>
      </c>
      <c r="V52" s="57"/>
      <c r="W52" s="85" t="s">
        <v>6</v>
      </c>
      <c r="X52" s="44">
        <v>5710.1</v>
      </c>
      <c r="Y52" s="44">
        <v>7593.4</v>
      </c>
      <c r="Z52" s="44">
        <v>71.5</v>
      </c>
      <c r="AA52" s="44">
        <v>96.8</v>
      </c>
      <c r="AB52" s="44">
        <v>5980.5</v>
      </c>
      <c r="AC52" s="44">
        <v>7943.8</v>
      </c>
      <c r="AD52" s="44">
        <v>128.80000000000001</v>
      </c>
      <c r="AE52" s="82">
        <v>19.100000000000001</v>
      </c>
      <c r="AF52" s="7"/>
      <c r="AG52" s="85" t="s">
        <v>29</v>
      </c>
      <c r="AH52" s="15">
        <v>2.125</v>
      </c>
      <c r="AI52" s="15">
        <v>5.75</v>
      </c>
      <c r="AJ52" s="15">
        <v>4.75</v>
      </c>
      <c r="AK52" s="15">
        <v>13</v>
      </c>
      <c r="AL52" s="16">
        <v>0</v>
      </c>
      <c r="AM52" s="62"/>
      <c r="AN52" s="64" t="s">
        <v>40</v>
      </c>
      <c r="AO52" s="20">
        <v>12.7</v>
      </c>
      <c r="AP52" s="21">
        <v>7.4</v>
      </c>
      <c r="AQ52" s="7"/>
      <c r="AR52" s="31" t="s">
        <v>37</v>
      </c>
      <c r="AS52" s="52">
        <v>4.5999999999999999E-2</v>
      </c>
      <c r="AT52" s="32" t="s">
        <v>38</v>
      </c>
      <c r="AU52" s="53" t="s">
        <v>75</v>
      </c>
      <c r="AV52" s="1"/>
      <c r="AW52" s="117" t="s">
        <v>45</v>
      </c>
      <c r="AX52" s="112">
        <v>764251000</v>
      </c>
      <c r="AY52" s="112">
        <v>630777400</v>
      </c>
      <c r="AZ52" s="113">
        <v>185768000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01"/>
      <c r="B53" s="68" t="s">
        <v>44</v>
      </c>
      <c r="C53" s="73">
        <f t="shared" ref="C53:J53" si="57">C48</f>
        <v>430126000</v>
      </c>
      <c r="D53" s="74">
        <f t="shared" si="57"/>
        <v>3726270</v>
      </c>
      <c r="E53" s="74">
        <f t="shared" si="57"/>
        <v>9740590</v>
      </c>
      <c r="F53" s="75">
        <f t="shared" si="57"/>
        <v>15215200</v>
      </c>
      <c r="G53" s="73">
        <f t="shared" si="57"/>
        <v>566626000</v>
      </c>
      <c r="H53" s="74">
        <f t="shared" si="57"/>
        <v>5056230</v>
      </c>
      <c r="I53" s="74">
        <f t="shared" si="57"/>
        <v>13787800</v>
      </c>
      <c r="J53" s="75">
        <f t="shared" si="57"/>
        <v>21485300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311425300</v>
      </c>
      <c r="S53" s="57"/>
      <c r="T53" s="196"/>
      <c r="U53" s="199"/>
      <c r="V53" s="57"/>
      <c r="W53" s="87" t="s">
        <v>7</v>
      </c>
      <c r="X53" s="5">
        <f t="shared" ref="X53:AE53" si="58">X48</f>
        <v>5693.9</v>
      </c>
      <c r="Y53" s="5">
        <f t="shared" si="58"/>
        <v>7593.4</v>
      </c>
      <c r="Z53" s="5">
        <f t="shared" si="58"/>
        <v>71.5</v>
      </c>
      <c r="AA53" s="5">
        <f t="shared" si="58"/>
        <v>96.7</v>
      </c>
      <c r="AB53" s="5">
        <f t="shared" si="58"/>
        <v>5963.7</v>
      </c>
      <c r="AC53" s="5">
        <f t="shared" si="58"/>
        <v>7943.8</v>
      </c>
      <c r="AD53" s="5">
        <f t="shared" si="58"/>
        <v>128.69999999999999</v>
      </c>
      <c r="AE53" s="81">
        <f t="shared" si="58"/>
        <v>19</v>
      </c>
      <c r="AF53" s="7"/>
      <c r="AG53" s="87" t="s">
        <v>26</v>
      </c>
      <c r="AH53" s="6">
        <f>(AH52*10.74)</f>
        <v>22.822500000000002</v>
      </c>
      <c r="AI53" s="6">
        <f>(AI52*2.2)</f>
        <v>12.65</v>
      </c>
      <c r="AJ53" s="6">
        <f>(AJ52*0.25)</f>
        <v>1.1875</v>
      </c>
      <c r="AK53" s="166">
        <f>AK52+AL52</f>
        <v>13</v>
      </c>
      <c r="AL53" s="167"/>
      <c r="AM53" s="10"/>
      <c r="AN53" s="22" t="s">
        <v>41</v>
      </c>
      <c r="AO53" s="23">
        <v>13.9</v>
      </c>
      <c r="AP53" s="24">
        <v>7.81</v>
      </c>
      <c r="AQ53" s="7"/>
      <c r="AR53" s="33" t="s">
        <v>36</v>
      </c>
      <c r="AS53" s="12">
        <v>0.40699999999999997</v>
      </c>
      <c r="AT53" s="2" t="s">
        <v>39</v>
      </c>
      <c r="AU53" s="36" t="s">
        <v>75</v>
      </c>
      <c r="AV53" s="1"/>
      <c r="AW53" s="118" t="s">
        <v>71</v>
      </c>
      <c r="AX53" s="111">
        <f t="shared" ref="AX53:AZ53" si="59">AX48</f>
        <v>762897000</v>
      </c>
      <c r="AY53" s="111">
        <f t="shared" si="59"/>
        <v>630777400</v>
      </c>
      <c r="AZ53" s="114">
        <f t="shared" si="59"/>
        <v>185733000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02"/>
      <c r="B54" s="66" t="s">
        <v>3</v>
      </c>
      <c r="C54" s="76">
        <f t="shared" ref="C54:J54" si="60">C52-C53</f>
        <v>1219000</v>
      </c>
      <c r="D54" s="76">
        <f t="shared" si="60"/>
        <v>10000</v>
      </c>
      <c r="E54" s="76">
        <f t="shared" si="60"/>
        <v>32010</v>
      </c>
      <c r="F54" s="77">
        <f t="shared" si="60"/>
        <v>29000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1235600</v>
      </c>
      <c r="S54" s="58"/>
      <c r="T54" s="197"/>
      <c r="U54" s="200"/>
      <c r="V54" s="58"/>
      <c r="W54" s="45" t="s">
        <v>3</v>
      </c>
      <c r="X54" s="46">
        <f>X52-X53</f>
        <v>16.200000000000728</v>
      </c>
      <c r="Y54" s="46">
        <f t="shared" ref="Y54:AE54" si="61">Y52-Y53</f>
        <v>0</v>
      </c>
      <c r="Z54" s="46">
        <f t="shared" si="61"/>
        <v>0</v>
      </c>
      <c r="AA54" s="46">
        <f t="shared" si="61"/>
        <v>9.9999999999994316E-2</v>
      </c>
      <c r="AB54" s="46">
        <f t="shared" si="61"/>
        <v>16.800000000000182</v>
      </c>
      <c r="AC54" s="46">
        <f t="shared" si="61"/>
        <v>0</v>
      </c>
      <c r="AD54" s="46">
        <f t="shared" si="61"/>
        <v>0.10000000000002274</v>
      </c>
      <c r="AE54" s="83">
        <f t="shared" si="61"/>
        <v>0.10000000000000142</v>
      </c>
      <c r="AF54" s="7"/>
      <c r="AG54" s="88" t="s">
        <v>28</v>
      </c>
      <c r="AH54" s="86">
        <f>(AH53)/((K52/1000000)*8.34)</f>
        <v>2.2448816992345417</v>
      </c>
      <c r="AI54" s="86">
        <f>(AI53)/((K52/1000000)*8.34)</f>
        <v>1.2442875887968869</v>
      </c>
      <c r="AJ54" s="86">
        <f>(AJ53)/((K52/1000000)*8.34)</f>
        <v>0.11680565309852199</v>
      </c>
      <c r="AK54" s="168">
        <f>(AK53)/((K52/1000000)*8.34)</f>
        <v>1.2787145181311881</v>
      </c>
      <c r="AL54" s="169"/>
      <c r="AM54" s="10"/>
      <c r="AN54" s="1"/>
      <c r="AO54" s="1"/>
      <c r="AP54" s="1"/>
      <c r="AQ54" s="7"/>
      <c r="AR54" s="89" t="s">
        <v>55</v>
      </c>
      <c r="AS54" s="79">
        <v>1.5</v>
      </c>
      <c r="AT54" s="90" t="s">
        <v>54</v>
      </c>
      <c r="AU54" s="35">
        <v>0.03</v>
      </c>
      <c r="AV54" s="1"/>
      <c r="AW54" s="110" t="s">
        <v>3</v>
      </c>
      <c r="AX54" s="115">
        <f>AX52-AX53</f>
        <v>1354000</v>
      </c>
      <c r="AY54" s="115">
        <f>AY52-AY53</f>
        <v>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82">
        <v>14</v>
      </c>
      <c r="B56" s="67" t="s">
        <v>45</v>
      </c>
      <c r="C56" s="72">
        <v>432747000</v>
      </c>
      <c r="D56" s="37">
        <v>3745270</v>
      </c>
      <c r="E56" s="37">
        <v>9805610</v>
      </c>
      <c r="F56" s="39">
        <v>15273200</v>
      </c>
      <c r="G56" s="72">
        <v>566626000</v>
      </c>
      <c r="H56" s="37">
        <v>5056230</v>
      </c>
      <c r="I56" s="37">
        <v>13787800</v>
      </c>
      <c r="J56" s="39">
        <v>21485300</v>
      </c>
      <c r="K56" s="185">
        <f>C58+G58</f>
        <v>1402000</v>
      </c>
      <c r="L56" s="186"/>
      <c r="M56" s="191">
        <f>D58+E58+F58+H58+I58+J58</f>
        <v>71010</v>
      </c>
      <c r="N56" s="186"/>
      <c r="O56" s="203">
        <f>M56+K56</f>
        <v>1473010</v>
      </c>
      <c r="P56" s="204"/>
      <c r="Q56" s="42" t="s">
        <v>6</v>
      </c>
      <c r="R56" s="39">
        <v>313875600</v>
      </c>
      <c r="S56" s="57"/>
      <c r="T56" s="195">
        <v>0</v>
      </c>
      <c r="U56" s="198">
        <v>0.86</v>
      </c>
      <c r="V56" s="57"/>
      <c r="W56" s="85" t="s">
        <v>6</v>
      </c>
      <c r="X56" s="44">
        <v>5728.7</v>
      </c>
      <c r="Y56" s="44">
        <v>7593.4</v>
      </c>
      <c r="Z56" s="44">
        <v>71.5</v>
      </c>
      <c r="AA56" s="44">
        <v>97</v>
      </c>
      <c r="AB56" s="44">
        <v>5999.6</v>
      </c>
      <c r="AC56" s="44">
        <v>7943.8</v>
      </c>
      <c r="AD56" s="44">
        <v>129</v>
      </c>
      <c r="AE56" s="82">
        <v>19.100000000000001</v>
      </c>
      <c r="AF56" s="7"/>
      <c r="AG56" s="85" t="s">
        <v>29</v>
      </c>
      <c r="AH56" s="15">
        <v>2.75</v>
      </c>
      <c r="AI56" s="15">
        <v>6.25</v>
      </c>
      <c r="AJ56" s="15">
        <v>5.375</v>
      </c>
      <c r="AK56" s="15">
        <v>15</v>
      </c>
      <c r="AL56" s="16">
        <v>0</v>
      </c>
      <c r="AM56" s="62"/>
      <c r="AN56" s="64" t="s">
        <v>40</v>
      </c>
      <c r="AO56" s="20">
        <v>12.8</v>
      </c>
      <c r="AP56" s="21">
        <v>7.39</v>
      </c>
      <c r="AQ56" s="7"/>
      <c r="AR56" s="31" t="s">
        <v>37</v>
      </c>
      <c r="AS56" s="52">
        <v>4.3999999999999997E-2</v>
      </c>
      <c r="AT56" s="32" t="s">
        <v>38</v>
      </c>
      <c r="AU56" s="53" t="s">
        <v>75</v>
      </c>
      <c r="AV56" s="1"/>
      <c r="AW56" s="117" t="s">
        <v>45</v>
      </c>
      <c r="AX56" s="112">
        <v>765802000</v>
      </c>
      <c r="AY56" s="112">
        <v>630777400</v>
      </c>
      <c r="AZ56" s="113">
        <v>185805000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01"/>
      <c r="B57" s="68" t="s">
        <v>44</v>
      </c>
      <c r="C57" s="73">
        <f t="shared" ref="C57:J57" si="62">C52</f>
        <v>431345000</v>
      </c>
      <c r="D57" s="74">
        <f t="shared" si="62"/>
        <v>3736270</v>
      </c>
      <c r="E57" s="74">
        <f t="shared" si="62"/>
        <v>9772600</v>
      </c>
      <c r="F57" s="75">
        <f t="shared" si="62"/>
        <v>15244200</v>
      </c>
      <c r="G57" s="73">
        <f t="shared" si="62"/>
        <v>566626000</v>
      </c>
      <c r="H57" s="74">
        <f t="shared" si="62"/>
        <v>5056230</v>
      </c>
      <c r="I57" s="74">
        <f t="shared" si="62"/>
        <v>13787800</v>
      </c>
      <c r="J57" s="75">
        <f t="shared" si="62"/>
        <v>21485300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312660900</v>
      </c>
      <c r="S57" s="57"/>
      <c r="T57" s="196"/>
      <c r="U57" s="199"/>
      <c r="V57" s="57"/>
      <c r="W57" s="87" t="s">
        <v>7</v>
      </c>
      <c r="X57" s="5">
        <f t="shared" ref="X57:AE57" si="63">X52</f>
        <v>5710.1</v>
      </c>
      <c r="Y57" s="5">
        <f t="shared" si="63"/>
        <v>7593.4</v>
      </c>
      <c r="Z57" s="5">
        <f t="shared" si="63"/>
        <v>71.5</v>
      </c>
      <c r="AA57" s="5">
        <f t="shared" si="63"/>
        <v>96.8</v>
      </c>
      <c r="AB57" s="5">
        <f t="shared" si="63"/>
        <v>5980.5</v>
      </c>
      <c r="AC57" s="5">
        <f t="shared" si="63"/>
        <v>7943.8</v>
      </c>
      <c r="AD57" s="5">
        <f t="shared" si="63"/>
        <v>128.80000000000001</v>
      </c>
      <c r="AE57" s="81">
        <f t="shared" si="63"/>
        <v>19.100000000000001</v>
      </c>
      <c r="AF57" s="7"/>
      <c r="AG57" s="87" t="s">
        <v>26</v>
      </c>
      <c r="AH57" s="6">
        <f>(AH56*10.74)</f>
        <v>29.535</v>
      </c>
      <c r="AI57" s="6">
        <f>(AI56*2.2)</f>
        <v>13.750000000000002</v>
      </c>
      <c r="AJ57" s="6">
        <f>(AJ56*0.25)</f>
        <v>1.34375</v>
      </c>
      <c r="AK57" s="166">
        <f>AK56+AL56</f>
        <v>15</v>
      </c>
      <c r="AL57" s="167"/>
      <c r="AM57" s="10"/>
      <c r="AN57" s="22" t="s">
        <v>41</v>
      </c>
      <c r="AO57" s="23">
        <v>14.8</v>
      </c>
      <c r="AP57" s="24">
        <v>7.75</v>
      </c>
      <c r="AQ57" s="7"/>
      <c r="AR57" s="33" t="s">
        <v>36</v>
      </c>
      <c r="AS57" s="12">
        <v>0.436</v>
      </c>
      <c r="AT57" s="2" t="s">
        <v>39</v>
      </c>
      <c r="AU57" s="36" t="s">
        <v>75</v>
      </c>
      <c r="AV57" s="1"/>
      <c r="AW57" s="118" t="s">
        <v>71</v>
      </c>
      <c r="AX57" s="111">
        <f t="shared" ref="AX57:AZ57" si="64">AX52</f>
        <v>764251000</v>
      </c>
      <c r="AY57" s="111">
        <f t="shared" si="64"/>
        <v>630777400</v>
      </c>
      <c r="AZ57" s="114">
        <f t="shared" si="64"/>
        <v>185768000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02"/>
      <c r="B58" s="66" t="s">
        <v>3</v>
      </c>
      <c r="C58" s="76">
        <f t="shared" ref="C58:J58" si="65">C56-C57</f>
        <v>1402000</v>
      </c>
      <c r="D58" s="76">
        <f t="shared" si="65"/>
        <v>9000</v>
      </c>
      <c r="E58" s="76">
        <f t="shared" si="65"/>
        <v>33010</v>
      </c>
      <c r="F58" s="77">
        <f t="shared" si="65"/>
        <v>29000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1214700</v>
      </c>
      <c r="S58" s="58"/>
      <c r="T58" s="197"/>
      <c r="U58" s="200"/>
      <c r="V58" s="58"/>
      <c r="W58" s="45" t="s">
        <v>3</v>
      </c>
      <c r="X58" s="46">
        <f>X56-X57</f>
        <v>18.599999999999454</v>
      </c>
      <c r="Y58" s="46">
        <f t="shared" ref="Y58:AE58" si="66">Y56-Y57</f>
        <v>0</v>
      </c>
      <c r="Z58" s="46">
        <f t="shared" si="66"/>
        <v>0</v>
      </c>
      <c r="AA58" s="46">
        <f t="shared" si="66"/>
        <v>0.20000000000000284</v>
      </c>
      <c r="AB58" s="46">
        <f t="shared" si="66"/>
        <v>19.100000000000364</v>
      </c>
      <c r="AC58" s="46">
        <f t="shared" si="66"/>
        <v>0</v>
      </c>
      <c r="AD58" s="46">
        <f t="shared" si="66"/>
        <v>0.19999999999998863</v>
      </c>
      <c r="AE58" s="83">
        <f t="shared" si="66"/>
        <v>0</v>
      </c>
      <c r="AF58" s="7"/>
      <c r="AG58" s="88" t="s">
        <v>28</v>
      </c>
      <c r="AH58" s="86">
        <f>(AH57)/((K56/1000000)*8.34)</f>
        <v>2.5259393056168475</v>
      </c>
      <c r="AI58" s="86">
        <f>(AI57)/((K56/1000000)*8.34)</f>
        <v>1.1759493974007671</v>
      </c>
      <c r="AJ58" s="86">
        <f>(AJ57)/((K56/1000000)*8.34)</f>
        <v>0.11492232747325679</v>
      </c>
      <c r="AK58" s="168">
        <f>(AK57)/((K56/1000000)*8.34)</f>
        <v>1.282853888073564</v>
      </c>
      <c r="AL58" s="169"/>
      <c r="AM58" s="10"/>
      <c r="AN58" s="1"/>
      <c r="AO58" s="1"/>
      <c r="AP58" s="1"/>
      <c r="AQ58" s="7"/>
      <c r="AR58" s="89" t="s">
        <v>55</v>
      </c>
      <c r="AS58" s="79">
        <v>1.69</v>
      </c>
      <c r="AT58" s="90" t="s">
        <v>54</v>
      </c>
      <c r="AU58" s="35">
        <v>2.9000000000000001E-2</v>
      </c>
      <c r="AV58" s="1"/>
      <c r="AW58" s="110" t="s">
        <v>3</v>
      </c>
      <c r="AX58" s="115">
        <f>AX56-AX57</f>
        <v>1551000</v>
      </c>
      <c r="AY58" s="115">
        <f>AY56-AY57</f>
        <v>0</v>
      </c>
      <c r="AZ58" s="116">
        <f>AZ56-AZ57</f>
        <v>37000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82">
        <v>15</v>
      </c>
      <c r="B60" s="67" t="s">
        <v>45</v>
      </c>
      <c r="C60" s="72">
        <v>433851000</v>
      </c>
      <c r="D60" s="37">
        <v>3754270</v>
      </c>
      <c r="E60" s="37">
        <v>9838630</v>
      </c>
      <c r="F60" s="39">
        <v>15302200</v>
      </c>
      <c r="G60" s="72">
        <v>566626000</v>
      </c>
      <c r="H60" s="37">
        <v>5056230</v>
      </c>
      <c r="I60" s="37">
        <v>13787800</v>
      </c>
      <c r="J60" s="39">
        <v>21485300</v>
      </c>
      <c r="K60" s="185">
        <f>C62+G62</f>
        <v>1104000</v>
      </c>
      <c r="L60" s="186"/>
      <c r="M60" s="191">
        <f>D62+E62+F62+H62+I62+J62</f>
        <v>71020</v>
      </c>
      <c r="N60" s="186"/>
      <c r="O60" s="203">
        <f>M60+K60</f>
        <v>1175020</v>
      </c>
      <c r="P60" s="204"/>
      <c r="Q60" s="42" t="s">
        <v>6</v>
      </c>
      <c r="R60" s="39">
        <v>315139500</v>
      </c>
      <c r="S60" s="57"/>
      <c r="T60" s="195">
        <v>0</v>
      </c>
      <c r="U60" s="198">
        <v>0.9</v>
      </c>
      <c r="V60" s="57"/>
      <c r="W60" s="85" t="s">
        <v>6</v>
      </c>
      <c r="X60" s="44">
        <v>5743.4</v>
      </c>
      <c r="Y60" s="44">
        <v>7593.4</v>
      </c>
      <c r="Z60" s="44">
        <v>71.5</v>
      </c>
      <c r="AA60" s="44">
        <v>97.1</v>
      </c>
      <c r="AB60" s="44">
        <v>6014.8</v>
      </c>
      <c r="AC60" s="44">
        <v>7943.8</v>
      </c>
      <c r="AD60" s="44">
        <v>129.1</v>
      </c>
      <c r="AE60" s="82">
        <v>19.2</v>
      </c>
      <c r="AF60" s="7"/>
      <c r="AG60" s="85" t="s">
        <v>29</v>
      </c>
      <c r="AH60" s="15">
        <v>2</v>
      </c>
      <c r="AI60" s="15">
        <v>5</v>
      </c>
      <c r="AJ60" s="15">
        <v>4.125</v>
      </c>
      <c r="AK60" s="15">
        <v>12</v>
      </c>
      <c r="AL60" s="16">
        <v>0</v>
      </c>
      <c r="AM60" s="62"/>
      <c r="AN60" s="64" t="s">
        <v>40</v>
      </c>
      <c r="AO60" s="20">
        <v>11.9</v>
      </c>
      <c r="AP60" s="21">
        <v>7.41</v>
      </c>
      <c r="AQ60" s="7"/>
      <c r="AR60" s="31" t="s">
        <v>37</v>
      </c>
      <c r="AS60" s="52">
        <v>4.2999999999999997E-2</v>
      </c>
      <c r="AT60" s="32" t="s">
        <v>38</v>
      </c>
      <c r="AU60" s="53" t="s">
        <v>75</v>
      </c>
      <c r="AV60" s="1"/>
      <c r="AW60" s="117" t="s">
        <v>45</v>
      </c>
      <c r="AX60" s="112">
        <v>767031000</v>
      </c>
      <c r="AY60" s="112">
        <v>630777400</v>
      </c>
      <c r="AZ60" s="113">
        <v>185840000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01"/>
      <c r="B61" s="68" t="s">
        <v>44</v>
      </c>
      <c r="C61" s="73">
        <f t="shared" ref="C61:J61" si="67">C56</f>
        <v>432747000</v>
      </c>
      <c r="D61" s="74">
        <f t="shared" si="67"/>
        <v>3745270</v>
      </c>
      <c r="E61" s="74">
        <f t="shared" si="67"/>
        <v>9805610</v>
      </c>
      <c r="F61" s="75">
        <f t="shared" si="67"/>
        <v>15273200</v>
      </c>
      <c r="G61" s="73">
        <f t="shared" si="67"/>
        <v>566626000</v>
      </c>
      <c r="H61" s="74">
        <f t="shared" si="67"/>
        <v>5056230</v>
      </c>
      <c r="I61" s="74">
        <f t="shared" si="67"/>
        <v>13787800</v>
      </c>
      <c r="J61" s="75">
        <f t="shared" si="67"/>
        <v>21485300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313875600</v>
      </c>
      <c r="S61" s="57"/>
      <c r="T61" s="196"/>
      <c r="U61" s="199"/>
      <c r="V61" s="57"/>
      <c r="W61" s="87" t="s">
        <v>7</v>
      </c>
      <c r="X61" s="5">
        <f t="shared" ref="X61:AE61" si="68">X56</f>
        <v>5728.7</v>
      </c>
      <c r="Y61" s="5">
        <f t="shared" si="68"/>
        <v>7593.4</v>
      </c>
      <c r="Z61" s="5">
        <f t="shared" si="68"/>
        <v>71.5</v>
      </c>
      <c r="AA61" s="5">
        <f t="shared" si="68"/>
        <v>97</v>
      </c>
      <c r="AB61" s="5">
        <f t="shared" si="68"/>
        <v>5999.6</v>
      </c>
      <c r="AC61" s="5">
        <f t="shared" si="68"/>
        <v>7943.8</v>
      </c>
      <c r="AD61" s="5">
        <f t="shared" si="68"/>
        <v>129</v>
      </c>
      <c r="AE61" s="81">
        <f t="shared" si="68"/>
        <v>19.100000000000001</v>
      </c>
      <c r="AF61" s="7"/>
      <c r="AG61" s="87" t="s">
        <v>26</v>
      </c>
      <c r="AH61" s="6">
        <f>(AH60*10.74)</f>
        <v>21.48</v>
      </c>
      <c r="AI61" s="6">
        <f>(AI60*2.2)</f>
        <v>11</v>
      </c>
      <c r="AJ61" s="6">
        <f>(AJ60*0.25)</f>
        <v>1.03125</v>
      </c>
      <c r="AK61" s="166">
        <f>AK60+AL60</f>
        <v>12</v>
      </c>
      <c r="AL61" s="167"/>
      <c r="AM61" s="10"/>
      <c r="AN61" s="22" t="s">
        <v>41</v>
      </c>
      <c r="AO61" s="23">
        <v>14.2</v>
      </c>
      <c r="AP61" s="24">
        <v>7.87</v>
      </c>
      <c r="AQ61" s="7"/>
      <c r="AR61" s="33" t="s">
        <v>36</v>
      </c>
      <c r="AS61" s="12">
        <v>0.42199999999999999</v>
      </c>
      <c r="AT61" s="2" t="s">
        <v>39</v>
      </c>
      <c r="AU61" s="36" t="s">
        <v>75</v>
      </c>
      <c r="AV61" s="1"/>
      <c r="AW61" s="118" t="s">
        <v>71</v>
      </c>
      <c r="AX61" s="111">
        <f t="shared" ref="AX61:AZ61" si="69">AX56</f>
        <v>765802000</v>
      </c>
      <c r="AY61" s="111">
        <f t="shared" si="69"/>
        <v>630777400</v>
      </c>
      <c r="AZ61" s="114">
        <f t="shared" si="69"/>
        <v>185805000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02"/>
      <c r="B62" s="66" t="s">
        <v>3</v>
      </c>
      <c r="C62" s="76">
        <f t="shared" ref="C62:J62" si="70">C60-C61</f>
        <v>1104000</v>
      </c>
      <c r="D62" s="76">
        <f t="shared" si="70"/>
        <v>9000</v>
      </c>
      <c r="E62" s="76">
        <f t="shared" si="70"/>
        <v>33020</v>
      </c>
      <c r="F62" s="77">
        <f t="shared" si="70"/>
        <v>29000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1263900</v>
      </c>
      <c r="S62" s="58"/>
      <c r="T62" s="197"/>
      <c r="U62" s="200"/>
      <c r="V62" s="58"/>
      <c r="W62" s="45" t="s">
        <v>3</v>
      </c>
      <c r="X62" s="46">
        <f>X60-X61</f>
        <v>14.699999999999818</v>
      </c>
      <c r="Y62" s="46">
        <f t="shared" ref="Y62:AE62" si="71">Y60-Y61</f>
        <v>0</v>
      </c>
      <c r="Z62" s="46">
        <f t="shared" si="71"/>
        <v>0</v>
      </c>
      <c r="AA62" s="46">
        <f t="shared" si="71"/>
        <v>9.9999999999994316E-2</v>
      </c>
      <c r="AB62" s="46">
        <f t="shared" si="71"/>
        <v>15.199999999999818</v>
      </c>
      <c r="AC62" s="46">
        <f t="shared" si="71"/>
        <v>0</v>
      </c>
      <c r="AD62" s="46">
        <f t="shared" si="71"/>
        <v>9.9999999999994316E-2</v>
      </c>
      <c r="AE62" s="83">
        <f t="shared" si="71"/>
        <v>9.9999999999997868E-2</v>
      </c>
      <c r="AF62" s="7"/>
      <c r="AG62" s="88" t="s">
        <v>28</v>
      </c>
      <c r="AH62" s="86">
        <f>(AH61)/((K60/1000000)*8.34)</f>
        <v>2.3329162756751116</v>
      </c>
      <c r="AI62" s="86">
        <f>(AI61)/((K60/1000000)*8.34)</f>
        <v>1.1946964167796197</v>
      </c>
      <c r="AJ62" s="86">
        <f>(AJ61)/((K60/1000000)*8.34)</f>
        <v>0.11200278907308933</v>
      </c>
      <c r="AK62" s="168">
        <f>(AK61)/((K60/1000000)*8.34)</f>
        <v>1.3033051819414032</v>
      </c>
      <c r="AL62" s="169"/>
      <c r="AM62" s="10"/>
      <c r="AN62" s="1"/>
      <c r="AO62" s="1"/>
      <c r="AP62" s="1"/>
      <c r="AQ62" s="7"/>
      <c r="AR62" s="89" t="s">
        <v>55</v>
      </c>
      <c r="AS62" s="79">
        <v>1.73</v>
      </c>
      <c r="AT62" s="90" t="s">
        <v>54</v>
      </c>
      <c r="AU62" s="35">
        <v>2.9000000000000001E-2</v>
      </c>
      <c r="AV62" s="1"/>
      <c r="AW62" s="110" t="s">
        <v>3</v>
      </c>
      <c r="AX62" s="115">
        <f>AX60-AX61</f>
        <v>1229000</v>
      </c>
      <c r="AY62" s="115">
        <f>AY60-AY61</f>
        <v>0</v>
      </c>
      <c r="AZ62" s="116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82">
        <v>16</v>
      </c>
      <c r="B64" s="67" t="s">
        <v>45</v>
      </c>
      <c r="C64" s="72">
        <v>435107000</v>
      </c>
      <c r="D64" s="37">
        <v>3763270</v>
      </c>
      <c r="E64" s="37">
        <v>9870640</v>
      </c>
      <c r="F64" s="39">
        <v>15332200</v>
      </c>
      <c r="G64" s="72">
        <v>566626000</v>
      </c>
      <c r="H64" s="37">
        <v>5056230</v>
      </c>
      <c r="I64" s="37">
        <v>13787800</v>
      </c>
      <c r="J64" s="39">
        <v>21485300</v>
      </c>
      <c r="K64" s="185">
        <f>C66+G66</f>
        <v>1256000</v>
      </c>
      <c r="L64" s="186"/>
      <c r="M64" s="191">
        <f>D66+E66+F66+H66+I66+J66</f>
        <v>71010</v>
      </c>
      <c r="N64" s="186"/>
      <c r="O64" s="203">
        <f>M64+K64</f>
        <v>1327010</v>
      </c>
      <c r="P64" s="204"/>
      <c r="Q64" s="42" t="s">
        <v>6</v>
      </c>
      <c r="R64" s="39">
        <v>316401100</v>
      </c>
      <c r="S64" s="57"/>
      <c r="T64" s="195">
        <v>0</v>
      </c>
      <c r="U64" s="198">
        <v>0.87</v>
      </c>
      <c r="V64" s="57"/>
      <c r="W64" s="85" t="s">
        <v>6</v>
      </c>
      <c r="X64" s="44">
        <v>5759.5</v>
      </c>
      <c r="Y64" s="44">
        <v>7593.4</v>
      </c>
      <c r="Z64" s="44">
        <v>71.5</v>
      </c>
      <c r="AA64" s="44">
        <v>97.2</v>
      </c>
      <c r="AB64" s="44">
        <v>6031.3</v>
      </c>
      <c r="AC64" s="44">
        <v>7943.8</v>
      </c>
      <c r="AD64" s="44">
        <v>129.30000000000001</v>
      </c>
      <c r="AE64" s="82">
        <v>19.3</v>
      </c>
      <c r="AF64" s="7"/>
      <c r="AG64" s="85" t="s">
        <v>29</v>
      </c>
      <c r="AH64" s="15">
        <v>2.0625</v>
      </c>
      <c r="AI64" s="15">
        <v>5.625</v>
      </c>
      <c r="AJ64" s="15">
        <v>4.75</v>
      </c>
      <c r="AK64" s="15">
        <v>14</v>
      </c>
      <c r="AL64" s="16">
        <v>0</v>
      </c>
      <c r="AM64" s="62"/>
      <c r="AN64" s="64" t="s">
        <v>40</v>
      </c>
      <c r="AO64" s="20">
        <v>11.9</v>
      </c>
      <c r="AP64" s="21">
        <v>7.44</v>
      </c>
      <c r="AQ64" s="7"/>
      <c r="AR64" s="31" t="s">
        <v>37</v>
      </c>
      <c r="AS64" s="52">
        <v>4.4999999999999998E-2</v>
      </c>
      <c r="AT64" s="32" t="s">
        <v>38</v>
      </c>
      <c r="AU64" s="53" t="s">
        <v>75</v>
      </c>
      <c r="AV64" s="1"/>
      <c r="AW64" s="117" t="s">
        <v>45</v>
      </c>
      <c r="AX64" s="112">
        <v>768424000</v>
      </c>
      <c r="AY64" s="112">
        <v>630777400</v>
      </c>
      <c r="AZ64" s="113">
        <v>185876000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01"/>
      <c r="B65" s="68" t="s">
        <v>44</v>
      </c>
      <c r="C65" s="73">
        <f t="shared" ref="C65:J65" si="72">C60</f>
        <v>433851000</v>
      </c>
      <c r="D65" s="74">
        <f t="shared" si="72"/>
        <v>3754270</v>
      </c>
      <c r="E65" s="74">
        <f t="shared" si="72"/>
        <v>9838630</v>
      </c>
      <c r="F65" s="75">
        <f t="shared" si="72"/>
        <v>15302200</v>
      </c>
      <c r="G65" s="73">
        <f t="shared" si="72"/>
        <v>566626000</v>
      </c>
      <c r="H65" s="74">
        <f t="shared" si="72"/>
        <v>5056230</v>
      </c>
      <c r="I65" s="74">
        <f t="shared" si="72"/>
        <v>13787800</v>
      </c>
      <c r="J65" s="75">
        <f t="shared" si="72"/>
        <v>21485300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315139500</v>
      </c>
      <c r="S65" s="57"/>
      <c r="T65" s="196"/>
      <c r="U65" s="199"/>
      <c r="V65" s="57"/>
      <c r="W65" s="87" t="s">
        <v>7</v>
      </c>
      <c r="X65" s="5">
        <f t="shared" ref="X65:AE65" si="73">X60</f>
        <v>5743.4</v>
      </c>
      <c r="Y65" s="5">
        <f t="shared" si="73"/>
        <v>7593.4</v>
      </c>
      <c r="Z65" s="5">
        <f t="shared" si="73"/>
        <v>71.5</v>
      </c>
      <c r="AA65" s="5">
        <f t="shared" si="73"/>
        <v>97.1</v>
      </c>
      <c r="AB65" s="5">
        <f t="shared" si="73"/>
        <v>6014.8</v>
      </c>
      <c r="AC65" s="5">
        <f t="shared" si="73"/>
        <v>7943.8</v>
      </c>
      <c r="AD65" s="5">
        <f t="shared" si="73"/>
        <v>129.1</v>
      </c>
      <c r="AE65" s="81">
        <f t="shared" si="73"/>
        <v>19.2</v>
      </c>
      <c r="AF65" s="7"/>
      <c r="AG65" s="87" t="s">
        <v>26</v>
      </c>
      <c r="AH65" s="6">
        <f>(AH64*10.74)</f>
        <v>22.151250000000001</v>
      </c>
      <c r="AI65" s="6">
        <f>(AI64*2.2)</f>
        <v>12.375000000000002</v>
      </c>
      <c r="AJ65" s="6">
        <f>(AJ64*0.25)</f>
        <v>1.1875</v>
      </c>
      <c r="AK65" s="166">
        <f>AK64+AL64</f>
        <v>14</v>
      </c>
      <c r="AL65" s="167"/>
      <c r="AM65" s="10"/>
      <c r="AN65" s="22" t="s">
        <v>41</v>
      </c>
      <c r="AO65" s="23">
        <v>13.9</v>
      </c>
      <c r="AP65" s="24">
        <v>7.92</v>
      </c>
      <c r="AQ65" s="7"/>
      <c r="AR65" s="33" t="s">
        <v>36</v>
      </c>
      <c r="AS65" s="12">
        <v>0.45300000000000001</v>
      </c>
      <c r="AT65" s="2" t="s">
        <v>39</v>
      </c>
      <c r="AU65" s="36" t="s">
        <v>75</v>
      </c>
      <c r="AV65" s="1"/>
      <c r="AW65" s="118" t="s">
        <v>71</v>
      </c>
      <c r="AX65" s="111">
        <f t="shared" ref="AX65:AZ65" si="74">AX60</f>
        <v>767031000</v>
      </c>
      <c r="AY65" s="111">
        <f t="shared" si="74"/>
        <v>630777400</v>
      </c>
      <c r="AZ65" s="114">
        <f t="shared" si="74"/>
        <v>185840000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02"/>
      <c r="B66" s="66" t="s">
        <v>3</v>
      </c>
      <c r="C66" s="76">
        <f t="shared" ref="C66:J66" si="75">C64-C65</f>
        <v>1256000</v>
      </c>
      <c r="D66" s="76">
        <f t="shared" si="75"/>
        <v>9000</v>
      </c>
      <c r="E66" s="76">
        <f t="shared" si="75"/>
        <v>32010</v>
      </c>
      <c r="F66" s="77">
        <f t="shared" si="75"/>
        <v>30000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1261600</v>
      </c>
      <c r="S66" s="58"/>
      <c r="T66" s="197"/>
      <c r="U66" s="200"/>
      <c r="V66" s="58"/>
      <c r="W66" s="45" t="s">
        <v>3</v>
      </c>
      <c r="X66" s="46">
        <f>X64-X65</f>
        <v>16.100000000000364</v>
      </c>
      <c r="Y66" s="46">
        <f t="shared" ref="Y66:AE66" si="76">Y64-Y65</f>
        <v>0</v>
      </c>
      <c r="Z66" s="46">
        <f t="shared" si="76"/>
        <v>0</v>
      </c>
      <c r="AA66" s="46">
        <f t="shared" si="76"/>
        <v>0.10000000000000853</v>
      </c>
      <c r="AB66" s="46">
        <f t="shared" si="76"/>
        <v>16.5</v>
      </c>
      <c r="AC66" s="46">
        <f t="shared" si="76"/>
        <v>0</v>
      </c>
      <c r="AD66" s="46">
        <f t="shared" si="76"/>
        <v>0.20000000000001705</v>
      </c>
      <c r="AE66" s="83">
        <f t="shared" si="76"/>
        <v>0.10000000000000142</v>
      </c>
      <c r="AF66" s="7"/>
      <c r="AG66" s="88" t="s">
        <v>28</v>
      </c>
      <c r="AH66" s="86">
        <f>(AH65)/((K64/1000000)*8.34)</f>
        <v>2.1146697291848051</v>
      </c>
      <c r="AI66" s="86">
        <f>(AI65)/((K64/1000000)*8.34)</f>
        <v>1.1813797369747516</v>
      </c>
      <c r="AJ66" s="86">
        <f>(AJ65)/((K64/1000000)*8.34)</f>
        <v>0.11336472223495089</v>
      </c>
      <c r="AK66" s="168">
        <f>(AK65)/((K64/1000000)*8.34)</f>
        <v>1.3365104095067895</v>
      </c>
      <c r="AL66" s="169"/>
      <c r="AM66" s="10"/>
      <c r="AN66" s="1"/>
      <c r="AO66" s="1"/>
      <c r="AP66" s="1"/>
      <c r="AQ66" s="7"/>
      <c r="AR66" s="89" t="s">
        <v>55</v>
      </c>
      <c r="AS66" s="79">
        <v>1.62</v>
      </c>
      <c r="AT66" s="90" t="s">
        <v>54</v>
      </c>
      <c r="AU66" s="35">
        <v>3.1E-2</v>
      </c>
      <c r="AV66" s="1"/>
      <c r="AW66" s="110" t="s">
        <v>3</v>
      </c>
      <c r="AX66" s="115">
        <f>AX64-AX65</f>
        <v>1393000</v>
      </c>
      <c r="AY66" s="115">
        <f>AY64-AY65</f>
        <v>0</v>
      </c>
      <c r="AZ66" s="116">
        <f>AZ64-AZ65</f>
        <v>36000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82">
        <v>17</v>
      </c>
      <c r="B68" s="67" t="s">
        <v>45</v>
      </c>
      <c r="C68" s="72">
        <v>436354000</v>
      </c>
      <c r="D68" s="37">
        <v>3772270</v>
      </c>
      <c r="E68" s="37">
        <v>9903650</v>
      </c>
      <c r="F68" s="39">
        <v>15356200</v>
      </c>
      <c r="G68" s="72">
        <v>566626000</v>
      </c>
      <c r="H68" s="37">
        <v>5056230</v>
      </c>
      <c r="I68" s="37">
        <v>13787800</v>
      </c>
      <c r="J68" s="39">
        <v>21485300</v>
      </c>
      <c r="K68" s="185">
        <f>C70+G70</f>
        <v>1247000</v>
      </c>
      <c r="L68" s="186"/>
      <c r="M68" s="191">
        <f>D70+E70+F70+H70+I70+J70</f>
        <v>66010</v>
      </c>
      <c r="N68" s="186"/>
      <c r="O68" s="203">
        <f>M68+K68</f>
        <v>1313010</v>
      </c>
      <c r="P68" s="204"/>
      <c r="Q68" s="42" t="s">
        <v>6</v>
      </c>
      <c r="R68" s="39">
        <v>317722500</v>
      </c>
      <c r="S68" s="57"/>
      <c r="T68" s="195">
        <v>0</v>
      </c>
      <c r="U68" s="198">
        <v>0.83</v>
      </c>
      <c r="V68" s="57"/>
      <c r="W68" s="85" t="s">
        <v>6</v>
      </c>
      <c r="X68" s="44">
        <v>5775.5</v>
      </c>
      <c r="Y68" s="44">
        <v>7593.4</v>
      </c>
      <c r="Z68" s="44">
        <v>71.5</v>
      </c>
      <c r="AA68" s="44">
        <v>97.3</v>
      </c>
      <c r="AB68" s="44">
        <v>6047.9</v>
      </c>
      <c r="AC68" s="44">
        <v>7943.8</v>
      </c>
      <c r="AD68" s="44">
        <v>129.5</v>
      </c>
      <c r="AE68" s="82">
        <v>19.3</v>
      </c>
      <c r="AF68" s="7"/>
      <c r="AG68" s="85" t="s">
        <v>29</v>
      </c>
      <c r="AH68" s="15">
        <v>2.375</v>
      </c>
      <c r="AI68" s="15">
        <v>5.25</v>
      </c>
      <c r="AJ68" s="15">
        <v>4.5</v>
      </c>
      <c r="AK68" s="15">
        <v>13</v>
      </c>
      <c r="AL68" s="16">
        <v>0</v>
      </c>
      <c r="AM68" s="62"/>
      <c r="AN68" s="64" t="s">
        <v>40</v>
      </c>
      <c r="AO68" s="20">
        <v>12</v>
      </c>
      <c r="AP68" s="21">
        <v>7.41</v>
      </c>
      <c r="AQ68" s="7"/>
      <c r="AR68" s="31" t="s">
        <v>37</v>
      </c>
      <c r="AS68" s="52">
        <v>4.8000000000000001E-2</v>
      </c>
      <c r="AT68" s="32" t="s">
        <v>38</v>
      </c>
      <c r="AU68" s="53" t="s">
        <v>75</v>
      </c>
      <c r="AV68" s="1"/>
      <c r="AW68" s="117" t="s">
        <v>45</v>
      </c>
      <c r="AX68" s="112">
        <v>769810000</v>
      </c>
      <c r="AY68" s="112">
        <v>630777400</v>
      </c>
      <c r="AZ68" s="113">
        <v>185912000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01"/>
      <c r="B69" s="68" t="s">
        <v>44</v>
      </c>
      <c r="C69" s="73">
        <f t="shared" ref="C69:J69" si="77">C64</f>
        <v>435107000</v>
      </c>
      <c r="D69" s="73">
        <f t="shared" si="77"/>
        <v>3763270</v>
      </c>
      <c r="E69" s="73">
        <f t="shared" si="77"/>
        <v>9870640</v>
      </c>
      <c r="F69" s="73">
        <f t="shared" si="77"/>
        <v>15332200</v>
      </c>
      <c r="G69" s="73">
        <f t="shared" si="77"/>
        <v>566626000</v>
      </c>
      <c r="H69" s="73">
        <f t="shared" si="77"/>
        <v>5056230</v>
      </c>
      <c r="I69" s="73">
        <f t="shared" si="77"/>
        <v>13787800</v>
      </c>
      <c r="J69" s="73">
        <f t="shared" si="77"/>
        <v>21485300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316401100</v>
      </c>
      <c r="S69" s="57"/>
      <c r="T69" s="196"/>
      <c r="U69" s="199"/>
      <c r="V69" s="57"/>
      <c r="W69" s="87" t="s">
        <v>7</v>
      </c>
      <c r="X69" s="5">
        <f>X64</f>
        <v>5759.5</v>
      </c>
      <c r="Y69" s="5">
        <f t="shared" ref="Y69:AE69" si="78">Y64</f>
        <v>7593.4</v>
      </c>
      <c r="Z69" s="5">
        <f t="shared" si="78"/>
        <v>71.5</v>
      </c>
      <c r="AA69" s="5">
        <f t="shared" si="78"/>
        <v>97.2</v>
      </c>
      <c r="AB69" s="5">
        <f t="shared" si="78"/>
        <v>6031.3</v>
      </c>
      <c r="AC69" s="5">
        <f t="shared" si="78"/>
        <v>7943.8</v>
      </c>
      <c r="AD69" s="5">
        <f t="shared" si="78"/>
        <v>129.30000000000001</v>
      </c>
      <c r="AE69" s="5">
        <f t="shared" si="78"/>
        <v>19.3</v>
      </c>
      <c r="AF69" s="7"/>
      <c r="AG69" s="87" t="s">
        <v>26</v>
      </c>
      <c r="AH69" s="6">
        <f>(AH68*10.74)</f>
        <v>25.5075</v>
      </c>
      <c r="AI69" s="6">
        <f>(AI68*2.2)</f>
        <v>11.55</v>
      </c>
      <c r="AJ69" s="6">
        <f>(AJ68*0.25)</f>
        <v>1.125</v>
      </c>
      <c r="AK69" s="166">
        <f>AK68+AL68</f>
        <v>13</v>
      </c>
      <c r="AL69" s="167"/>
      <c r="AM69" s="10"/>
      <c r="AN69" s="22" t="s">
        <v>41</v>
      </c>
      <c r="AO69" s="23">
        <v>13.5</v>
      </c>
      <c r="AP69" s="24">
        <v>7.88</v>
      </c>
      <c r="AQ69" s="7"/>
      <c r="AR69" s="33" t="s">
        <v>36</v>
      </c>
      <c r="AS69" s="12">
        <v>0.48199999999999998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768424000</v>
      </c>
      <c r="AY69" s="111">
        <f t="shared" si="79"/>
        <v>630777400</v>
      </c>
      <c r="AZ69" s="114">
        <f t="shared" si="79"/>
        <v>185876000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02"/>
      <c r="B70" s="66" t="s">
        <v>3</v>
      </c>
      <c r="C70" s="76">
        <f t="shared" ref="C70:J70" si="80">C68-C69</f>
        <v>1247000</v>
      </c>
      <c r="D70" s="76">
        <f t="shared" si="80"/>
        <v>9000</v>
      </c>
      <c r="E70" s="76">
        <f t="shared" si="80"/>
        <v>33010</v>
      </c>
      <c r="F70" s="77">
        <f t="shared" si="80"/>
        <v>24000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1321400</v>
      </c>
      <c r="S70" s="58"/>
      <c r="T70" s="197"/>
      <c r="U70" s="200"/>
      <c r="V70" s="58"/>
      <c r="W70" s="45" t="s">
        <v>3</v>
      </c>
      <c r="X70" s="46">
        <f>X68-X69</f>
        <v>16</v>
      </c>
      <c r="Y70" s="46">
        <f t="shared" ref="Y70:AE70" si="81">Y68-Y69</f>
        <v>0</v>
      </c>
      <c r="Z70" s="46">
        <f t="shared" si="81"/>
        <v>0</v>
      </c>
      <c r="AA70" s="46">
        <f t="shared" si="81"/>
        <v>9.9999999999994316E-2</v>
      </c>
      <c r="AB70" s="46">
        <f t="shared" si="81"/>
        <v>16.599999999999454</v>
      </c>
      <c r="AC70" s="46">
        <f t="shared" si="81"/>
        <v>0</v>
      </c>
      <c r="AD70" s="46">
        <f t="shared" si="81"/>
        <v>0.19999999999998863</v>
      </c>
      <c r="AE70" s="83">
        <f t="shared" si="81"/>
        <v>0</v>
      </c>
      <c r="AF70" s="7"/>
      <c r="AG70" s="88" t="s">
        <v>28</v>
      </c>
      <c r="AH70" s="86">
        <f>(AH69)/((K68/1000000)*8.34)</f>
        <v>2.4526489474018218</v>
      </c>
      <c r="AI70" s="86">
        <f>(AI69)/((K68/1000000)*8.34)</f>
        <v>1.1105790588058824</v>
      </c>
      <c r="AJ70" s="86">
        <f>(AJ69)/((K68/1000000)*8.34)</f>
        <v>0.1081732849486249</v>
      </c>
      <c r="AK70" s="168">
        <f>(AK69)/((K68/1000000)*8.34)</f>
        <v>1.2500024038507764</v>
      </c>
      <c r="AL70" s="169"/>
      <c r="AM70" s="10"/>
      <c r="AN70" s="1"/>
      <c r="AO70" s="1"/>
      <c r="AP70" s="1"/>
      <c r="AQ70" s="7"/>
      <c r="AR70" s="89" t="s">
        <v>55</v>
      </c>
      <c r="AS70" s="79">
        <v>1.66</v>
      </c>
      <c r="AT70" s="90" t="s">
        <v>54</v>
      </c>
      <c r="AU70" s="35">
        <v>3.3000000000000002E-2</v>
      </c>
      <c r="AV70" s="1"/>
      <c r="AW70" s="110" t="s">
        <v>3</v>
      </c>
      <c r="AX70" s="115">
        <f>AX68-AX69</f>
        <v>1386000</v>
      </c>
      <c r="AY70" s="115">
        <f>AY68-AY69</f>
        <v>0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82">
        <v>18</v>
      </c>
      <c r="B72" s="67" t="s">
        <v>45</v>
      </c>
      <c r="C72" s="72">
        <v>437743000</v>
      </c>
      <c r="D72" s="37">
        <v>3781260</v>
      </c>
      <c r="E72" s="37">
        <v>9935670</v>
      </c>
      <c r="F72" s="39">
        <v>15394200</v>
      </c>
      <c r="G72" s="72">
        <v>566626000</v>
      </c>
      <c r="H72" s="37">
        <v>5056230</v>
      </c>
      <c r="I72" s="37">
        <v>13787800</v>
      </c>
      <c r="J72" s="39">
        <v>21485300</v>
      </c>
      <c r="K72" s="185">
        <f>C74+G74</f>
        <v>1389000</v>
      </c>
      <c r="L72" s="186"/>
      <c r="M72" s="191">
        <f>D74+E74+F74+H74+I74+J74</f>
        <v>79010</v>
      </c>
      <c r="N72" s="186"/>
      <c r="O72" s="203">
        <f>M72+K72</f>
        <v>1468010</v>
      </c>
      <c r="P72" s="204"/>
      <c r="Q72" s="42" t="s">
        <v>6</v>
      </c>
      <c r="R72" s="39">
        <v>319092500</v>
      </c>
      <c r="S72" s="57"/>
      <c r="T72" s="195">
        <v>0</v>
      </c>
      <c r="U72" s="198">
        <v>0.85</v>
      </c>
      <c r="V72" s="57"/>
      <c r="W72" s="85" t="s">
        <v>6</v>
      </c>
      <c r="X72" s="44">
        <v>5793.2</v>
      </c>
      <c r="Y72" s="44">
        <v>7593.4</v>
      </c>
      <c r="Z72" s="44">
        <v>71.5</v>
      </c>
      <c r="AA72" s="44">
        <v>97.4</v>
      </c>
      <c r="AB72" s="44">
        <v>6066.3</v>
      </c>
      <c r="AC72" s="44">
        <v>7943.8</v>
      </c>
      <c r="AD72" s="44">
        <v>129.6</v>
      </c>
      <c r="AE72" s="82">
        <v>19.399999999999999</v>
      </c>
      <c r="AF72" s="7"/>
      <c r="AG72" s="85" t="s">
        <v>29</v>
      </c>
      <c r="AH72" s="15">
        <v>2</v>
      </c>
      <c r="AI72" s="15">
        <v>3.5</v>
      </c>
      <c r="AJ72" s="15">
        <v>5</v>
      </c>
      <c r="AK72" s="15">
        <v>15</v>
      </c>
      <c r="AL72" s="16">
        <v>0</v>
      </c>
      <c r="AM72" s="62"/>
      <c r="AN72" s="64" t="s">
        <v>40</v>
      </c>
      <c r="AO72" s="20">
        <v>13.2</v>
      </c>
      <c r="AP72" s="21">
        <v>7.42</v>
      </c>
      <c r="AQ72" s="7"/>
      <c r="AR72" s="31" t="s">
        <v>37</v>
      </c>
      <c r="AS72" s="52">
        <v>5.3999999999999999E-2</v>
      </c>
      <c r="AT72" s="32" t="s">
        <v>38</v>
      </c>
      <c r="AU72" s="53" t="s">
        <v>75</v>
      </c>
      <c r="AV72" s="1"/>
      <c r="AW72" s="117" t="s">
        <v>45</v>
      </c>
      <c r="AX72" s="112">
        <v>771352000</v>
      </c>
      <c r="AY72" s="112">
        <v>630777400</v>
      </c>
      <c r="AZ72" s="113">
        <v>185948000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01"/>
      <c r="B73" s="68" t="s">
        <v>44</v>
      </c>
      <c r="C73" s="73">
        <f t="shared" ref="C73:J73" si="82">C68</f>
        <v>436354000</v>
      </c>
      <c r="D73" s="74">
        <f t="shared" si="82"/>
        <v>3772270</v>
      </c>
      <c r="E73" s="74">
        <f t="shared" si="82"/>
        <v>9903650</v>
      </c>
      <c r="F73" s="75">
        <f t="shared" si="82"/>
        <v>15356200</v>
      </c>
      <c r="G73" s="73">
        <f t="shared" si="82"/>
        <v>566626000</v>
      </c>
      <c r="H73" s="74">
        <f t="shared" si="82"/>
        <v>5056230</v>
      </c>
      <c r="I73" s="74">
        <f t="shared" si="82"/>
        <v>13787800</v>
      </c>
      <c r="J73" s="75">
        <f t="shared" si="82"/>
        <v>21485300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317722500</v>
      </c>
      <c r="S73" s="57"/>
      <c r="T73" s="196"/>
      <c r="U73" s="199"/>
      <c r="V73" s="57"/>
      <c r="W73" s="87" t="s">
        <v>7</v>
      </c>
      <c r="X73" s="5">
        <f t="shared" ref="X73:AE73" si="83">X68</f>
        <v>5775.5</v>
      </c>
      <c r="Y73" s="5">
        <f t="shared" si="83"/>
        <v>7593.4</v>
      </c>
      <c r="Z73" s="5">
        <f t="shared" si="83"/>
        <v>71.5</v>
      </c>
      <c r="AA73" s="5">
        <f t="shared" si="83"/>
        <v>97.3</v>
      </c>
      <c r="AB73" s="5">
        <f t="shared" si="83"/>
        <v>6047.9</v>
      </c>
      <c r="AC73" s="5">
        <f t="shared" si="83"/>
        <v>7943.8</v>
      </c>
      <c r="AD73" s="5">
        <f t="shared" si="83"/>
        <v>129.5</v>
      </c>
      <c r="AE73" s="81">
        <f t="shared" si="83"/>
        <v>19.3</v>
      </c>
      <c r="AF73" s="7"/>
      <c r="AG73" s="87" t="s">
        <v>26</v>
      </c>
      <c r="AH73" s="6">
        <f>(AH72*10.74)</f>
        <v>21.48</v>
      </c>
      <c r="AI73" s="6">
        <f>(AI72*2.2)</f>
        <v>7.7000000000000011</v>
      </c>
      <c r="AJ73" s="6">
        <f>(AJ72*0.25)</f>
        <v>1.25</v>
      </c>
      <c r="AK73" s="166">
        <f>AK72+AL72</f>
        <v>15</v>
      </c>
      <c r="AL73" s="167"/>
      <c r="AM73" s="10"/>
      <c r="AN73" s="22" t="s">
        <v>41</v>
      </c>
      <c r="AO73" s="23">
        <v>14.5</v>
      </c>
      <c r="AP73" s="24">
        <v>7.89</v>
      </c>
      <c r="AQ73" s="7"/>
      <c r="AR73" s="33" t="s">
        <v>36</v>
      </c>
      <c r="AS73" s="12">
        <v>0.53500000000000003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769810000</v>
      </c>
      <c r="AY73" s="111">
        <f t="shared" si="84"/>
        <v>630777400</v>
      </c>
      <c r="AZ73" s="114">
        <f t="shared" si="84"/>
        <v>185912000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02"/>
      <c r="B74" s="66" t="s">
        <v>3</v>
      </c>
      <c r="C74" s="76">
        <f t="shared" ref="C74:J74" si="85">C72-C73</f>
        <v>1389000</v>
      </c>
      <c r="D74" s="76">
        <f t="shared" si="85"/>
        <v>8990</v>
      </c>
      <c r="E74" s="76">
        <f t="shared" si="85"/>
        <v>32020</v>
      </c>
      <c r="F74" s="77">
        <f t="shared" si="85"/>
        <v>38000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1370000</v>
      </c>
      <c r="S74" s="58"/>
      <c r="T74" s="197"/>
      <c r="U74" s="200"/>
      <c r="V74" s="58"/>
      <c r="W74" s="45" t="s">
        <v>3</v>
      </c>
      <c r="X74" s="46">
        <f>X72-X73</f>
        <v>17.699999999999818</v>
      </c>
      <c r="Y74" s="46">
        <f t="shared" ref="Y74:AE74" si="86">Y72-Y73</f>
        <v>0</v>
      </c>
      <c r="Z74" s="46">
        <f t="shared" si="86"/>
        <v>0</v>
      </c>
      <c r="AA74" s="46">
        <f t="shared" si="86"/>
        <v>0.10000000000000853</v>
      </c>
      <c r="AB74" s="46">
        <f t="shared" si="86"/>
        <v>18.400000000000546</v>
      </c>
      <c r="AC74" s="46">
        <f t="shared" si="86"/>
        <v>0</v>
      </c>
      <c r="AD74" s="46">
        <f t="shared" si="86"/>
        <v>9.9999999999994316E-2</v>
      </c>
      <c r="AE74" s="83">
        <f t="shared" si="86"/>
        <v>9.9999999999997868E-2</v>
      </c>
      <c r="AF74" s="7"/>
      <c r="AG74" s="88" t="s">
        <v>28</v>
      </c>
      <c r="AH74" s="86">
        <f>(AH73)/((K72/1000000)*8.34)</f>
        <v>1.8542401499966332</v>
      </c>
      <c r="AI74" s="86">
        <f>(AI73)/((K72/1000000)*8.34)</f>
        <v>0.66469502583678208</v>
      </c>
      <c r="AJ74" s="86">
        <f>(AJ73)/((K72/1000000)*8.34)</f>
        <v>0.10790503666181525</v>
      </c>
      <c r="AK74" s="168">
        <f>(AK73)/((K72/1000000)*8.34)</f>
        <v>1.2948604399417831</v>
      </c>
      <c r="AL74" s="169"/>
      <c r="AM74" s="10"/>
      <c r="AN74" s="1"/>
      <c r="AO74" s="1"/>
      <c r="AP74" s="1"/>
      <c r="AQ74" s="7"/>
      <c r="AR74" s="89" t="s">
        <v>55</v>
      </c>
      <c r="AS74" s="79">
        <v>1.72</v>
      </c>
      <c r="AT74" s="90" t="s">
        <v>54</v>
      </c>
      <c r="AU74" s="35">
        <v>3.7999999999999999E-2</v>
      </c>
      <c r="AV74" s="1"/>
      <c r="AW74" s="110" t="s">
        <v>3</v>
      </c>
      <c r="AX74" s="115">
        <f>AX72-AX73</f>
        <v>1542000</v>
      </c>
      <c r="AY74" s="115">
        <f>AY72-AY73</f>
        <v>0</v>
      </c>
      <c r="AZ74" s="116">
        <f>AZ72-AZ73</f>
        <v>36000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82">
        <v>19</v>
      </c>
      <c r="B76" s="67" t="s">
        <v>45</v>
      </c>
      <c r="C76" s="72">
        <v>438976000</v>
      </c>
      <c r="D76" s="37">
        <v>3781260</v>
      </c>
      <c r="E76" s="37">
        <v>9935670</v>
      </c>
      <c r="F76" s="39">
        <v>15402200</v>
      </c>
      <c r="G76" s="72">
        <v>566626000</v>
      </c>
      <c r="H76" s="37">
        <v>5056230</v>
      </c>
      <c r="I76" s="37">
        <v>13787800</v>
      </c>
      <c r="J76" s="39">
        <v>21485300</v>
      </c>
      <c r="K76" s="185">
        <f>C78+G78</f>
        <v>1233000</v>
      </c>
      <c r="L76" s="186"/>
      <c r="M76" s="191">
        <f>D78+E78+F78+H78+I78+J78</f>
        <v>8000</v>
      </c>
      <c r="N76" s="186"/>
      <c r="O76" s="203">
        <f>M76+K76</f>
        <v>1241000</v>
      </c>
      <c r="P76" s="204"/>
      <c r="Q76" s="42" t="s">
        <v>6</v>
      </c>
      <c r="R76" s="39">
        <v>320359900</v>
      </c>
      <c r="S76" s="57"/>
      <c r="T76" s="195">
        <v>0</v>
      </c>
      <c r="U76" s="198">
        <v>0.84</v>
      </c>
      <c r="V76" s="57"/>
      <c r="W76" s="85" t="s">
        <v>6</v>
      </c>
      <c r="X76" s="44">
        <v>5809</v>
      </c>
      <c r="Y76" s="44">
        <v>7593.4</v>
      </c>
      <c r="Z76" s="44">
        <v>71.5</v>
      </c>
      <c r="AA76" s="44">
        <v>97.4</v>
      </c>
      <c r="AB76" s="44">
        <v>6082.2</v>
      </c>
      <c r="AC76" s="44">
        <v>7943.8</v>
      </c>
      <c r="AD76" s="44">
        <v>129.6</v>
      </c>
      <c r="AE76" s="82">
        <v>19.399999999999999</v>
      </c>
      <c r="AF76" s="7"/>
      <c r="AG76" s="85" t="s">
        <v>29</v>
      </c>
      <c r="AH76" s="15">
        <v>2.375</v>
      </c>
      <c r="AI76" s="15">
        <v>4.75</v>
      </c>
      <c r="AJ76" s="15">
        <v>4.375</v>
      </c>
      <c r="AK76" s="15">
        <v>14</v>
      </c>
      <c r="AL76" s="16">
        <v>0</v>
      </c>
      <c r="AM76" s="62"/>
      <c r="AN76" s="64" t="s">
        <v>40</v>
      </c>
      <c r="AO76" s="20">
        <v>13.6</v>
      </c>
      <c r="AP76" s="21">
        <v>7.44</v>
      </c>
      <c r="AQ76" s="7"/>
      <c r="AR76" s="31" t="s">
        <v>37</v>
      </c>
      <c r="AS76" s="52">
        <v>5.3999999999999999E-2</v>
      </c>
      <c r="AT76" s="32" t="s">
        <v>38</v>
      </c>
      <c r="AU76" s="53" t="s">
        <v>75</v>
      </c>
      <c r="AV76" s="1"/>
      <c r="AW76" s="117" t="s">
        <v>45</v>
      </c>
      <c r="AX76" s="112">
        <v>772688000</v>
      </c>
      <c r="AY76" s="112">
        <v>630777400</v>
      </c>
      <c r="AZ76" s="113">
        <v>185948000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01"/>
      <c r="B77" s="68" t="s">
        <v>44</v>
      </c>
      <c r="C77" s="73">
        <f t="shared" ref="C77:J77" si="87">C72</f>
        <v>437743000</v>
      </c>
      <c r="D77" s="74">
        <f t="shared" si="87"/>
        <v>3781260</v>
      </c>
      <c r="E77" s="74">
        <f t="shared" si="87"/>
        <v>9935670</v>
      </c>
      <c r="F77" s="75">
        <f t="shared" si="87"/>
        <v>15394200</v>
      </c>
      <c r="G77" s="73">
        <f t="shared" si="87"/>
        <v>566626000</v>
      </c>
      <c r="H77" s="74">
        <f t="shared" si="87"/>
        <v>5056230</v>
      </c>
      <c r="I77" s="74">
        <f t="shared" si="87"/>
        <v>13787800</v>
      </c>
      <c r="J77" s="75">
        <f t="shared" si="87"/>
        <v>21485300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319092500</v>
      </c>
      <c r="S77" s="57"/>
      <c r="T77" s="196"/>
      <c r="U77" s="199"/>
      <c r="V77" s="57"/>
      <c r="W77" s="87" t="s">
        <v>7</v>
      </c>
      <c r="X77" s="5">
        <f t="shared" ref="X77:AE77" si="88">X72</f>
        <v>5793.2</v>
      </c>
      <c r="Y77" s="5">
        <f t="shared" si="88"/>
        <v>7593.4</v>
      </c>
      <c r="Z77" s="5">
        <f t="shared" si="88"/>
        <v>71.5</v>
      </c>
      <c r="AA77" s="5">
        <f t="shared" si="88"/>
        <v>97.4</v>
      </c>
      <c r="AB77" s="5">
        <f t="shared" si="88"/>
        <v>6066.3</v>
      </c>
      <c r="AC77" s="5">
        <f t="shared" si="88"/>
        <v>7943.8</v>
      </c>
      <c r="AD77" s="5">
        <f t="shared" si="88"/>
        <v>129.6</v>
      </c>
      <c r="AE77" s="81">
        <f t="shared" si="88"/>
        <v>19.399999999999999</v>
      </c>
      <c r="AF77" s="7"/>
      <c r="AG77" s="87" t="s">
        <v>26</v>
      </c>
      <c r="AH77" s="6">
        <f>(AH76*10.74)</f>
        <v>25.5075</v>
      </c>
      <c r="AI77" s="6">
        <f>(AI76*2.2)</f>
        <v>10.450000000000001</v>
      </c>
      <c r="AJ77" s="6">
        <f>(AJ76*0.25)</f>
        <v>1.09375</v>
      </c>
      <c r="AK77" s="166">
        <f>AK76+AL76</f>
        <v>14</v>
      </c>
      <c r="AL77" s="167"/>
      <c r="AM77" s="10"/>
      <c r="AN77" s="22" t="s">
        <v>41</v>
      </c>
      <c r="AO77" s="23">
        <v>14.9</v>
      </c>
      <c r="AP77" s="24">
        <v>7.78</v>
      </c>
      <c r="AQ77" s="7"/>
      <c r="AR77" s="33" t="s">
        <v>36</v>
      </c>
      <c r="AS77" s="12">
        <v>0.53800000000000003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771352000</v>
      </c>
      <c r="AY77" s="111">
        <f t="shared" si="89"/>
        <v>630777400</v>
      </c>
      <c r="AZ77" s="114">
        <f t="shared" si="89"/>
        <v>185948000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02"/>
      <c r="B78" s="66" t="s">
        <v>3</v>
      </c>
      <c r="C78" s="76">
        <f t="shared" ref="C78:J78" si="90">C76-C77</f>
        <v>1233000</v>
      </c>
      <c r="D78" s="76">
        <f t="shared" si="90"/>
        <v>0</v>
      </c>
      <c r="E78" s="76">
        <f t="shared" si="90"/>
        <v>0</v>
      </c>
      <c r="F78" s="77">
        <f t="shared" si="90"/>
        <v>8000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1267400</v>
      </c>
      <c r="S78" s="58"/>
      <c r="T78" s="197"/>
      <c r="U78" s="200"/>
      <c r="V78" s="58"/>
      <c r="W78" s="45" t="s">
        <v>3</v>
      </c>
      <c r="X78" s="46">
        <f>X76-X77</f>
        <v>15.800000000000182</v>
      </c>
      <c r="Y78" s="46">
        <f t="shared" ref="Y78:AE78" si="91">Y76-Y77</f>
        <v>0</v>
      </c>
      <c r="Z78" s="46">
        <f t="shared" si="91"/>
        <v>0</v>
      </c>
      <c r="AA78" s="46">
        <f t="shared" si="91"/>
        <v>0</v>
      </c>
      <c r="AB78" s="46">
        <f t="shared" si="91"/>
        <v>15.899999999999636</v>
      </c>
      <c r="AC78" s="46">
        <f t="shared" si="91"/>
        <v>0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2.4804973539416642</v>
      </c>
      <c r="AI78" s="86">
        <f>(AI77)/((K76/1000000)*8.34)</f>
        <v>1.0162186552461194</v>
      </c>
      <c r="AJ78" s="86">
        <f>(AJ77)/((K76/1000000)*8.34)</f>
        <v>0.10636259848568834</v>
      </c>
      <c r="AK78" s="168">
        <f>(AK77)/((K76/1000000)*8.34)</f>
        <v>1.3614412606168107</v>
      </c>
      <c r="AL78" s="169"/>
      <c r="AM78" s="10"/>
      <c r="AN78" s="1"/>
      <c r="AO78" s="1"/>
      <c r="AP78" s="1"/>
      <c r="AQ78" s="7"/>
      <c r="AR78" s="89" t="s">
        <v>55</v>
      </c>
      <c r="AS78" s="79">
        <v>1.62</v>
      </c>
      <c r="AT78" s="90" t="s">
        <v>54</v>
      </c>
      <c r="AU78" s="35">
        <v>3.9E-2</v>
      </c>
      <c r="AV78" s="1"/>
      <c r="AW78" s="110" t="s">
        <v>3</v>
      </c>
      <c r="AX78" s="115">
        <f>AX76-AX77</f>
        <v>1336000</v>
      </c>
      <c r="AY78" s="115">
        <f>AY76-AY77</f>
        <v>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82">
        <v>20</v>
      </c>
      <c r="B80" s="67" t="s">
        <v>45</v>
      </c>
      <c r="C80" s="72">
        <v>440462000</v>
      </c>
      <c r="D80" s="37">
        <v>3799260</v>
      </c>
      <c r="E80" s="37">
        <v>9968680</v>
      </c>
      <c r="F80" s="39">
        <v>15432200</v>
      </c>
      <c r="G80" s="72">
        <v>566626000</v>
      </c>
      <c r="H80" s="37">
        <v>5056230</v>
      </c>
      <c r="I80" s="37">
        <v>13787800</v>
      </c>
      <c r="J80" s="39">
        <v>21485300</v>
      </c>
      <c r="K80" s="185">
        <f>C82+G82</f>
        <v>1486000</v>
      </c>
      <c r="L80" s="186"/>
      <c r="M80" s="191">
        <f>D82+E82+F82+H82+I82+J82</f>
        <v>81010</v>
      </c>
      <c r="N80" s="186"/>
      <c r="O80" s="203">
        <f>M80+K80</f>
        <v>1567010</v>
      </c>
      <c r="P80" s="204"/>
      <c r="Q80" s="42" t="s">
        <v>6</v>
      </c>
      <c r="R80" s="39">
        <v>321784700</v>
      </c>
      <c r="S80" s="57"/>
      <c r="T80" s="195">
        <v>0</v>
      </c>
      <c r="U80" s="198">
        <v>0.83</v>
      </c>
      <c r="V80" s="57"/>
      <c r="W80" s="85" t="s">
        <v>6</v>
      </c>
      <c r="X80" s="44">
        <v>5828</v>
      </c>
      <c r="Y80" s="44">
        <v>7593.4</v>
      </c>
      <c r="Z80" s="44">
        <v>71.5</v>
      </c>
      <c r="AA80" s="44">
        <v>97.7</v>
      </c>
      <c r="AB80" s="44">
        <v>6101.9</v>
      </c>
      <c r="AC80" s="44">
        <v>7943.8</v>
      </c>
      <c r="AD80" s="44">
        <v>129.80000000000001</v>
      </c>
      <c r="AE80" s="82">
        <v>19.399999999999999</v>
      </c>
      <c r="AF80" s="7"/>
      <c r="AG80" s="85" t="s">
        <v>29</v>
      </c>
      <c r="AH80" s="15">
        <v>3</v>
      </c>
      <c r="AI80" s="15">
        <v>1.125</v>
      </c>
      <c r="AJ80" s="15">
        <v>5.375</v>
      </c>
      <c r="AK80" s="15">
        <v>18</v>
      </c>
      <c r="AL80" s="16">
        <v>0</v>
      </c>
      <c r="AM80" s="62"/>
      <c r="AN80" s="64" t="s">
        <v>40</v>
      </c>
      <c r="AO80" s="20">
        <v>13.7</v>
      </c>
      <c r="AP80" s="21">
        <v>7.38</v>
      </c>
      <c r="AQ80" s="7"/>
      <c r="AR80" s="31" t="s">
        <v>37</v>
      </c>
      <c r="AS80" s="52">
        <v>4.5999999999999999E-2</v>
      </c>
      <c r="AT80" s="32" t="s">
        <v>38</v>
      </c>
      <c r="AU80" s="53" t="s">
        <v>75</v>
      </c>
      <c r="AV80" s="1"/>
      <c r="AW80" s="117" t="s">
        <v>45</v>
      </c>
      <c r="AX80" s="112">
        <v>774340000</v>
      </c>
      <c r="AY80" s="112">
        <v>630777400</v>
      </c>
      <c r="AZ80" s="113">
        <v>185983000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01"/>
      <c r="B81" s="68" t="s">
        <v>44</v>
      </c>
      <c r="C81" s="73">
        <f t="shared" ref="C81:J81" si="92">C76</f>
        <v>438976000</v>
      </c>
      <c r="D81" s="74">
        <f t="shared" si="92"/>
        <v>3781260</v>
      </c>
      <c r="E81" s="74">
        <f t="shared" si="92"/>
        <v>9935670</v>
      </c>
      <c r="F81" s="75">
        <f t="shared" si="92"/>
        <v>15402200</v>
      </c>
      <c r="G81" s="73">
        <f t="shared" si="92"/>
        <v>566626000</v>
      </c>
      <c r="H81" s="74">
        <f t="shared" si="92"/>
        <v>5056230</v>
      </c>
      <c r="I81" s="74">
        <f t="shared" si="92"/>
        <v>13787800</v>
      </c>
      <c r="J81" s="75">
        <f t="shared" si="92"/>
        <v>21485300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320359900</v>
      </c>
      <c r="S81" s="57"/>
      <c r="T81" s="196"/>
      <c r="U81" s="199"/>
      <c r="V81" s="57"/>
      <c r="W81" s="87" t="s">
        <v>7</v>
      </c>
      <c r="X81" s="5">
        <f t="shared" ref="X81:AE81" si="93">X76</f>
        <v>5809</v>
      </c>
      <c r="Y81" s="5">
        <f t="shared" si="93"/>
        <v>7593.4</v>
      </c>
      <c r="Z81" s="5">
        <f t="shared" si="93"/>
        <v>71.5</v>
      </c>
      <c r="AA81" s="5">
        <f t="shared" si="93"/>
        <v>97.4</v>
      </c>
      <c r="AB81" s="5">
        <f t="shared" si="93"/>
        <v>6082.2</v>
      </c>
      <c r="AC81" s="5">
        <f t="shared" si="93"/>
        <v>7943.8</v>
      </c>
      <c r="AD81" s="5">
        <f t="shared" si="93"/>
        <v>129.6</v>
      </c>
      <c r="AE81" s="81">
        <f t="shared" si="93"/>
        <v>19.399999999999999</v>
      </c>
      <c r="AF81" s="7"/>
      <c r="AG81" s="87" t="s">
        <v>26</v>
      </c>
      <c r="AH81" s="6">
        <f>(AH80*10.74)</f>
        <v>32.22</v>
      </c>
      <c r="AI81" s="6">
        <f>(AI80*2.2)</f>
        <v>2.4750000000000001</v>
      </c>
      <c r="AJ81" s="6">
        <f>(AJ80*0.25)</f>
        <v>1.34375</v>
      </c>
      <c r="AK81" s="166">
        <f>AK80+AL80</f>
        <v>18</v>
      </c>
      <c r="AL81" s="167"/>
      <c r="AM81" s="10"/>
      <c r="AN81" s="22" t="s">
        <v>41</v>
      </c>
      <c r="AO81" s="23">
        <v>15.1</v>
      </c>
      <c r="AP81" s="24">
        <v>7.8</v>
      </c>
      <c r="AQ81" s="7"/>
      <c r="AR81" s="33" t="s">
        <v>36</v>
      </c>
      <c r="AS81" s="12">
        <v>0.32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772688000</v>
      </c>
      <c r="AY81" s="111">
        <f t="shared" si="94"/>
        <v>630777400</v>
      </c>
      <c r="AZ81" s="114">
        <f t="shared" si="94"/>
        <v>185948000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02"/>
      <c r="B82" s="66" t="s">
        <v>3</v>
      </c>
      <c r="C82" s="76">
        <f t="shared" ref="C82:J82" si="95">C80-C81</f>
        <v>1486000</v>
      </c>
      <c r="D82" s="76">
        <f t="shared" si="95"/>
        <v>18000</v>
      </c>
      <c r="E82" s="76">
        <f t="shared" si="95"/>
        <v>33010</v>
      </c>
      <c r="F82" s="77">
        <f t="shared" si="95"/>
        <v>30000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1424800</v>
      </c>
      <c r="S82" s="58"/>
      <c r="T82" s="197"/>
      <c r="U82" s="200"/>
      <c r="V82" s="58"/>
      <c r="W82" s="45" t="s">
        <v>3</v>
      </c>
      <c r="X82" s="46">
        <f>X80-X81</f>
        <v>19</v>
      </c>
      <c r="Y82" s="46">
        <f t="shared" ref="Y82:AE82" si="96">Y80-Y81</f>
        <v>0</v>
      </c>
      <c r="Z82" s="46">
        <f t="shared" si="96"/>
        <v>0</v>
      </c>
      <c r="AA82" s="46">
        <f t="shared" si="96"/>
        <v>0.29999999999999716</v>
      </c>
      <c r="AB82" s="46">
        <f t="shared" si="96"/>
        <v>19.699999999999818</v>
      </c>
      <c r="AC82" s="46">
        <f t="shared" si="96"/>
        <v>0</v>
      </c>
      <c r="AD82" s="46">
        <f t="shared" si="96"/>
        <v>0.20000000000001705</v>
      </c>
      <c r="AE82" s="83">
        <f t="shared" si="96"/>
        <v>0</v>
      </c>
      <c r="AF82" s="7"/>
      <c r="AG82" s="88" t="s">
        <v>28</v>
      </c>
      <c r="AH82" s="86">
        <f>(AH81)/((K80/1000000)*8.34)</f>
        <v>2.5998044095006629</v>
      </c>
      <c r="AI82" s="86">
        <f>(AI81)/((K80/1000000)*8.34)</f>
        <v>0.19970564598119619</v>
      </c>
      <c r="AJ82" s="86">
        <f>(AJ81)/((K80/1000000)*8.34)</f>
        <v>0.10842604516655854</v>
      </c>
      <c r="AK82" s="168">
        <f>(AK81)/((K80/1000000)*8.34)</f>
        <v>1.4524046980450631</v>
      </c>
      <c r="AL82" s="169"/>
      <c r="AM82" s="10"/>
      <c r="AN82" s="1"/>
      <c r="AO82" s="1"/>
      <c r="AP82" s="1"/>
      <c r="AQ82" s="7"/>
      <c r="AR82" s="89" t="s">
        <v>55</v>
      </c>
      <c r="AS82" s="79">
        <v>1.7</v>
      </c>
      <c r="AT82" s="90" t="s">
        <v>54</v>
      </c>
      <c r="AU82" s="35">
        <v>0.03</v>
      </c>
      <c r="AV82" s="1"/>
      <c r="AW82" s="110" t="s">
        <v>3</v>
      </c>
      <c r="AX82" s="115">
        <f>AX80-AX81</f>
        <v>1652000</v>
      </c>
      <c r="AY82" s="115">
        <f>AY80-AY81</f>
        <v>0</v>
      </c>
      <c r="AZ82" s="116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82">
        <v>21</v>
      </c>
      <c r="B84" s="67" t="s">
        <v>45</v>
      </c>
      <c r="C84" s="72">
        <v>441596000</v>
      </c>
      <c r="D84" s="37">
        <v>3799260</v>
      </c>
      <c r="E84" s="37">
        <v>10000700</v>
      </c>
      <c r="F84" s="39">
        <v>15463200</v>
      </c>
      <c r="G84" s="72">
        <v>566626000</v>
      </c>
      <c r="H84" s="37">
        <v>5056230</v>
      </c>
      <c r="I84" s="37">
        <v>13787800</v>
      </c>
      <c r="J84" s="39">
        <v>21485300</v>
      </c>
      <c r="K84" s="185">
        <f>C86+G86</f>
        <v>1134000</v>
      </c>
      <c r="L84" s="186"/>
      <c r="M84" s="191">
        <f>D86+E86+F86+H86+I86+J86</f>
        <v>63020</v>
      </c>
      <c r="N84" s="186"/>
      <c r="O84" s="203">
        <f>M84+K84</f>
        <v>1197020</v>
      </c>
      <c r="P84" s="204"/>
      <c r="Q84" s="42" t="s">
        <v>6</v>
      </c>
      <c r="R84" s="39">
        <v>322986400</v>
      </c>
      <c r="S84" s="57"/>
      <c r="T84" s="195">
        <v>0</v>
      </c>
      <c r="U84" s="198">
        <v>0.85</v>
      </c>
      <c r="V84" s="57"/>
      <c r="W84" s="85" t="s">
        <v>6</v>
      </c>
      <c r="X84" s="44">
        <v>5842.6</v>
      </c>
      <c r="Y84" s="44">
        <v>7593.4</v>
      </c>
      <c r="Z84" s="44">
        <v>71.5</v>
      </c>
      <c r="AA84" s="44">
        <v>97.7</v>
      </c>
      <c r="AB84" s="44">
        <v>6116.8</v>
      </c>
      <c r="AC84" s="44">
        <v>7943.8</v>
      </c>
      <c r="AD84" s="44">
        <v>129.9</v>
      </c>
      <c r="AE84" s="82">
        <v>19.5</v>
      </c>
      <c r="AF84" s="7"/>
      <c r="AG84" s="85" t="s">
        <v>29</v>
      </c>
      <c r="AH84" s="15">
        <v>2.25</v>
      </c>
      <c r="AI84" s="15">
        <v>5.125</v>
      </c>
      <c r="AJ84" s="15">
        <v>4.125</v>
      </c>
      <c r="AK84" s="15">
        <v>14</v>
      </c>
      <c r="AL84" s="16">
        <v>0</v>
      </c>
      <c r="AM84" s="62"/>
      <c r="AN84" s="64" t="s">
        <v>40</v>
      </c>
      <c r="AO84" s="20">
        <v>14.7</v>
      </c>
      <c r="AP84" s="21">
        <v>7.51</v>
      </c>
      <c r="AQ84" s="7"/>
      <c r="AR84" s="31" t="s">
        <v>37</v>
      </c>
      <c r="AS84" s="52">
        <v>4.7E-2</v>
      </c>
      <c r="AT84" s="32" t="s">
        <v>38</v>
      </c>
      <c r="AU84" s="53" t="s">
        <v>75</v>
      </c>
      <c r="AV84" s="1"/>
      <c r="AW84" s="117" t="s">
        <v>45</v>
      </c>
      <c r="AX84" s="112">
        <v>775593000</v>
      </c>
      <c r="AY84" s="112">
        <v>630777400</v>
      </c>
      <c r="AZ84" s="113">
        <v>186019000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01"/>
      <c r="B85" s="68" t="s">
        <v>44</v>
      </c>
      <c r="C85" s="73">
        <f t="shared" ref="C85:J85" si="97">C80</f>
        <v>440462000</v>
      </c>
      <c r="D85" s="74">
        <f t="shared" si="97"/>
        <v>3799260</v>
      </c>
      <c r="E85" s="74">
        <f t="shared" si="97"/>
        <v>9968680</v>
      </c>
      <c r="F85" s="75">
        <f t="shared" si="97"/>
        <v>15432200</v>
      </c>
      <c r="G85" s="73">
        <f t="shared" si="97"/>
        <v>566626000</v>
      </c>
      <c r="H85" s="74">
        <f t="shared" si="97"/>
        <v>5056230</v>
      </c>
      <c r="I85" s="74">
        <f t="shared" si="97"/>
        <v>13787800</v>
      </c>
      <c r="J85" s="75">
        <f t="shared" si="97"/>
        <v>21485300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321784700</v>
      </c>
      <c r="S85" s="57"/>
      <c r="T85" s="196"/>
      <c r="U85" s="199"/>
      <c r="V85" s="57"/>
      <c r="W85" s="87" t="s">
        <v>7</v>
      </c>
      <c r="X85" s="5">
        <f t="shared" ref="X85:AE85" si="98">X80</f>
        <v>5828</v>
      </c>
      <c r="Y85" s="5">
        <f t="shared" si="98"/>
        <v>7593.4</v>
      </c>
      <c r="Z85" s="5">
        <f t="shared" si="98"/>
        <v>71.5</v>
      </c>
      <c r="AA85" s="5">
        <f t="shared" si="98"/>
        <v>97.7</v>
      </c>
      <c r="AB85" s="5">
        <f t="shared" si="98"/>
        <v>6101.9</v>
      </c>
      <c r="AC85" s="5">
        <f t="shared" si="98"/>
        <v>7943.8</v>
      </c>
      <c r="AD85" s="5">
        <f t="shared" si="98"/>
        <v>129.80000000000001</v>
      </c>
      <c r="AE85" s="81">
        <f t="shared" si="98"/>
        <v>19.399999999999999</v>
      </c>
      <c r="AF85" s="7"/>
      <c r="AG85" s="87" t="s">
        <v>26</v>
      </c>
      <c r="AH85" s="6">
        <f>(AH84*10.74)</f>
        <v>24.164999999999999</v>
      </c>
      <c r="AI85" s="6">
        <f>(AI84*2.2)</f>
        <v>11.275</v>
      </c>
      <c r="AJ85" s="6">
        <f>(AJ84*0.25)</f>
        <v>1.03125</v>
      </c>
      <c r="AK85" s="166">
        <f>AK84+AL84</f>
        <v>14</v>
      </c>
      <c r="AL85" s="167"/>
      <c r="AM85" s="10"/>
      <c r="AN85" s="22" t="s">
        <v>41</v>
      </c>
      <c r="AO85" s="23">
        <v>15.3</v>
      </c>
      <c r="AP85" s="24">
        <v>7.71</v>
      </c>
      <c r="AQ85" s="7"/>
      <c r="AR85" s="33" t="s">
        <v>36</v>
      </c>
      <c r="AS85" s="12">
        <v>0.59299999999999997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774340000</v>
      </c>
      <c r="AY85" s="111">
        <f t="shared" si="99"/>
        <v>630777400</v>
      </c>
      <c r="AZ85" s="114">
        <f t="shared" si="99"/>
        <v>185983000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02"/>
      <c r="B86" s="66" t="s">
        <v>3</v>
      </c>
      <c r="C86" s="76">
        <f t="shared" ref="C86:J86" si="100">C84-C85</f>
        <v>1134000</v>
      </c>
      <c r="D86" s="76">
        <f t="shared" si="100"/>
        <v>0</v>
      </c>
      <c r="E86" s="76">
        <f t="shared" si="100"/>
        <v>32020</v>
      </c>
      <c r="F86" s="77">
        <f t="shared" si="100"/>
        <v>31000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1201700</v>
      </c>
      <c r="S86" s="58"/>
      <c r="T86" s="197"/>
      <c r="U86" s="200"/>
      <c r="V86" s="58"/>
      <c r="W86" s="45" t="s">
        <v>3</v>
      </c>
      <c r="X86" s="46">
        <f>X84-X85</f>
        <v>14.600000000000364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0</v>
      </c>
      <c r="AB86" s="46">
        <f t="shared" si="101"/>
        <v>14.900000000000546</v>
      </c>
      <c r="AC86" s="46">
        <f t="shared" si="101"/>
        <v>0</v>
      </c>
      <c r="AD86" s="46">
        <f t="shared" si="101"/>
        <v>9.9999999999994316E-2</v>
      </c>
      <c r="AE86" s="83">
        <f t="shared" si="101"/>
        <v>0.10000000000000142</v>
      </c>
      <c r="AF86" s="7"/>
      <c r="AG86" s="88" t="s">
        <v>28</v>
      </c>
      <c r="AH86" s="86">
        <f>(AH85)/((K84/1000000)*8.34)</f>
        <v>2.5550987781203611</v>
      </c>
      <c r="AI86" s="86">
        <f>(AI85)/((K84/1000000)*8.34)</f>
        <v>1.1921679587546896</v>
      </c>
      <c r="AJ86" s="86">
        <f>(AJ85)/((K84/1000000)*8.34)</f>
        <v>0.10903975232512404</v>
      </c>
      <c r="AK86" s="168">
        <f>(AK85)/((K84/1000000)*8.34)</f>
        <v>1.4802972436865325</v>
      </c>
      <c r="AL86" s="169"/>
      <c r="AM86" s="10"/>
      <c r="AN86" s="1"/>
      <c r="AO86" s="1"/>
      <c r="AP86" s="1"/>
      <c r="AQ86" s="7"/>
      <c r="AR86" s="89" t="s">
        <v>55</v>
      </c>
      <c r="AS86" s="79">
        <v>1.73</v>
      </c>
      <c r="AT86" s="90" t="s">
        <v>54</v>
      </c>
      <c r="AU86" s="35">
        <v>3.2000000000000001E-2</v>
      </c>
      <c r="AV86" s="1"/>
      <c r="AW86" s="110" t="s">
        <v>3</v>
      </c>
      <c r="AX86" s="115">
        <f>AX84-AX85</f>
        <v>1253000</v>
      </c>
      <c r="AY86" s="115">
        <f>AY84-AY85</f>
        <v>0</v>
      </c>
      <c r="AZ86" s="116">
        <f>AZ84-AZ85</f>
        <v>36000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82">
        <v>22</v>
      </c>
      <c r="B88" s="67" t="s">
        <v>45</v>
      </c>
      <c r="C88" s="72">
        <v>442919000</v>
      </c>
      <c r="D88" s="37">
        <v>3808260</v>
      </c>
      <c r="E88" s="37">
        <v>10033700</v>
      </c>
      <c r="F88" s="39">
        <v>15493300</v>
      </c>
      <c r="G88" s="72">
        <v>566626000</v>
      </c>
      <c r="H88" s="37">
        <v>5056230</v>
      </c>
      <c r="I88" s="37">
        <v>13787800</v>
      </c>
      <c r="J88" s="39">
        <v>21485300</v>
      </c>
      <c r="K88" s="185">
        <f>C90+G90</f>
        <v>1323000</v>
      </c>
      <c r="L88" s="186"/>
      <c r="M88" s="191">
        <f>D90+E90+F90+H90+I90+J90</f>
        <v>72100</v>
      </c>
      <c r="N88" s="186"/>
      <c r="O88" s="203">
        <f>M88+K88</f>
        <v>1395100</v>
      </c>
      <c r="P88" s="204"/>
      <c r="Q88" s="42" t="s">
        <v>6</v>
      </c>
      <c r="R88" s="39">
        <v>324252000</v>
      </c>
      <c r="S88" s="57"/>
      <c r="T88" s="195">
        <v>0</v>
      </c>
      <c r="U88" s="198">
        <v>0.87</v>
      </c>
      <c r="V88" s="57"/>
      <c r="W88" s="85" t="s">
        <v>6</v>
      </c>
      <c r="X88" s="44">
        <v>5859.6</v>
      </c>
      <c r="Y88" s="44">
        <v>7593.4</v>
      </c>
      <c r="Z88" s="44">
        <v>71.5</v>
      </c>
      <c r="AA88" s="44">
        <v>97.8</v>
      </c>
      <c r="AB88" s="44">
        <v>6134.2</v>
      </c>
      <c r="AC88" s="44">
        <v>7943.8</v>
      </c>
      <c r="AD88" s="44">
        <v>130.1</v>
      </c>
      <c r="AE88" s="82">
        <v>19.600000000000001</v>
      </c>
      <c r="AF88" s="7"/>
      <c r="AG88" s="85" t="s">
        <v>29</v>
      </c>
      <c r="AH88" s="15">
        <v>2.5</v>
      </c>
      <c r="AI88" s="15">
        <v>6</v>
      </c>
      <c r="AJ88" s="15">
        <v>4.875</v>
      </c>
      <c r="AK88" s="15">
        <v>17</v>
      </c>
      <c r="AL88" s="16">
        <v>0</v>
      </c>
      <c r="AM88" s="62"/>
      <c r="AN88" s="64" t="s">
        <v>40</v>
      </c>
      <c r="AO88" s="20">
        <v>12.3</v>
      </c>
      <c r="AP88" s="21">
        <v>7.44</v>
      </c>
      <c r="AQ88" s="7"/>
      <c r="AR88" s="31" t="s">
        <v>37</v>
      </c>
      <c r="AS88" s="52">
        <v>4.8000000000000001E-2</v>
      </c>
      <c r="AT88" s="32" t="s">
        <v>38</v>
      </c>
      <c r="AU88" s="53" t="s">
        <v>75</v>
      </c>
      <c r="AV88" s="1"/>
      <c r="AW88" s="117" t="s">
        <v>45</v>
      </c>
      <c r="AX88" s="112">
        <v>777062000</v>
      </c>
      <c r="AY88" s="112">
        <v>630777400</v>
      </c>
      <c r="AZ88" s="113">
        <v>186055000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01"/>
      <c r="B89" s="68" t="s">
        <v>44</v>
      </c>
      <c r="C89" s="73">
        <f t="shared" ref="C89:J89" si="102">C84</f>
        <v>441596000</v>
      </c>
      <c r="D89" s="74">
        <f t="shared" si="102"/>
        <v>3799260</v>
      </c>
      <c r="E89" s="74">
        <f t="shared" si="102"/>
        <v>10000700</v>
      </c>
      <c r="F89" s="75">
        <f t="shared" si="102"/>
        <v>15463200</v>
      </c>
      <c r="G89" s="73">
        <f t="shared" si="102"/>
        <v>566626000</v>
      </c>
      <c r="H89" s="74">
        <f t="shared" si="102"/>
        <v>5056230</v>
      </c>
      <c r="I89" s="74">
        <f t="shared" si="102"/>
        <v>13787800</v>
      </c>
      <c r="J89" s="75">
        <f t="shared" si="102"/>
        <v>21485300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322986400</v>
      </c>
      <c r="S89" s="57"/>
      <c r="T89" s="196"/>
      <c r="U89" s="199"/>
      <c r="V89" s="57"/>
      <c r="W89" s="87" t="s">
        <v>7</v>
      </c>
      <c r="X89" s="5">
        <f t="shared" ref="X89:AE89" si="103">X84</f>
        <v>5842.6</v>
      </c>
      <c r="Y89" s="5">
        <f t="shared" si="103"/>
        <v>7593.4</v>
      </c>
      <c r="Z89" s="5">
        <f t="shared" si="103"/>
        <v>71.5</v>
      </c>
      <c r="AA89" s="5">
        <f t="shared" si="103"/>
        <v>97.7</v>
      </c>
      <c r="AB89" s="5">
        <f t="shared" si="103"/>
        <v>6116.8</v>
      </c>
      <c r="AC89" s="5">
        <f t="shared" si="103"/>
        <v>7943.8</v>
      </c>
      <c r="AD89" s="5">
        <f t="shared" si="103"/>
        <v>129.9</v>
      </c>
      <c r="AE89" s="81">
        <f t="shared" si="103"/>
        <v>19.5</v>
      </c>
      <c r="AF89" s="7"/>
      <c r="AG89" s="87" t="s">
        <v>26</v>
      </c>
      <c r="AH89" s="6">
        <f>(AH88*10.74)</f>
        <v>26.85</v>
      </c>
      <c r="AI89" s="6">
        <f>(AI88*2.2)</f>
        <v>13.200000000000001</v>
      </c>
      <c r="AJ89" s="6">
        <f>(AJ88*0.25)</f>
        <v>1.21875</v>
      </c>
      <c r="AK89" s="166">
        <f>AK88+AL88</f>
        <v>17</v>
      </c>
      <c r="AL89" s="167"/>
      <c r="AM89" s="10"/>
      <c r="AN89" s="22" t="s">
        <v>41</v>
      </c>
      <c r="AO89" s="23">
        <v>14.9</v>
      </c>
      <c r="AP89" s="24">
        <v>7.72</v>
      </c>
      <c r="AQ89" s="7"/>
      <c r="AR89" s="33" t="s">
        <v>36</v>
      </c>
      <c r="AS89" s="12">
        <v>0.35499999999999998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775593000</v>
      </c>
      <c r="AY89" s="111">
        <f t="shared" si="104"/>
        <v>630777400</v>
      </c>
      <c r="AZ89" s="114">
        <f t="shared" si="104"/>
        <v>186019000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02"/>
      <c r="B90" s="66" t="s">
        <v>3</v>
      </c>
      <c r="C90" s="76">
        <f t="shared" ref="C90:J90" si="105">C88-C89</f>
        <v>1323000</v>
      </c>
      <c r="D90" s="76">
        <f t="shared" si="105"/>
        <v>9000</v>
      </c>
      <c r="E90" s="76">
        <f t="shared" si="105"/>
        <v>33000</v>
      </c>
      <c r="F90" s="77">
        <f t="shared" si="105"/>
        <v>30100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1265600</v>
      </c>
      <c r="S90" s="58"/>
      <c r="T90" s="197"/>
      <c r="U90" s="200"/>
      <c r="V90" s="58"/>
      <c r="W90" s="45" t="s">
        <v>3</v>
      </c>
      <c r="X90" s="46">
        <f>X88-X89</f>
        <v>17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9.9999999999994316E-2</v>
      </c>
      <c r="AB90" s="46">
        <f t="shared" si="106"/>
        <v>17.399999999999636</v>
      </c>
      <c r="AC90" s="46">
        <f t="shared" si="106"/>
        <v>0</v>
      </c>
      <c r="AD90" s="46">
        <f t="shared" si="106"/>
        <v>0.19999999999998863</v>
      </c>
      <c r="AE90" s="83">
        <f t="shared" si="106"/>
        <v>0.10000000000000142</v>
      </c>
      <c r="AF90" s="7"/>
      <c r="AG90" s="88" t="s">
        <v>28</v>
      </c>
      <c r="AH90" s="86">
        <f>(AH89)/((K88/1000000)*8.34)</f>
        <v>2.4334274077336775</v>
      </c>
      <c r="AI90" s="86">
        <f>(AI89)/((K88/1000000)*8.34)</f>
        <v>1.1963218540813609</v>
      </c>
      <c r="AJ90" s="86">
        <f>(AJ89)/((K88/1000000)*8.34)</f>
        <v>0.1104558530046711</v>
      </c>
      <c r="AK90" s="168">
        <f>(AK89)/((K88/1000000)*8.34)</f>
        <v>1.5407175393472072</v>
      </c>
      <c r="AL90" s="169"/>
      <c r="AM90" s="10"/>
      <c r="AN90" s="1"/>
      <c r="AO90" s="1"/>
      <c r="AP90" s="1"/>
      <c r="AQ90" s="7"/>
      <c r="AR90" s="89" t="s">
        <v>55</v>
      </c>
      <c r="AS90" s="79">
        <v>1.73</v>
      </c>
      <c r="AT90" s="90" t="s">
        <v>54</v>
      </c>
      <c r="AU90" s="35">
        <v>3.3000000000000002E-2</v>
      </c>
      <c r="AV90" s="1"/>
      <c r="AW90" s="110" t="s">
        <v>3</v>
      </c>
      <c r="AX90" s="115">
        <f>AX88-AX89</f>
        <v>1469000</v>
      </c>
      <c r="AY90" s="115">
        <f>AY88-AY89</f>
        <v>0</v>
      </c>
      <c r="AZ90" s="116">
        <f>AZ88-AZ89</f>
        <v>36000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82">
        <v>23</v>
      </c>
      <c r="B92" s="67" t="s">
        <v>45</v>
      </c>
      <c r="C92" s="72">
        <v>443111000</v>
      </c>
      <c r="D92" s="37">
        <v>3817260</v>
      </c>
      <c r="E92" s="37">
        <v>10033700</v>
      </c>
      <c r="F92" s="39">
        <v>15493300</v>
      </c>
      <c r="G92" s="72">
        <v>567414000</v>
      </c>
      <c r="H92" s="37">
        <v>5065230</v>
      </c>
      <c r="I92" s="37">
        <v>13819800</v>
      </c>
      <c r="J92" s="39">
        <v>21535300</v>
      </c>
      <c r="K92" s="185">
        <f>C94+G94</f>
        <v>980000</v>
      </c>
      <c r="L92" s="186"/>
      <c r="M92" s="191">
        <f>D94+E94+F94+H94+I94+J94</f>
        <v>100000</v>
      </c>
      <c r="N92" s="186"/>
      <c r="O92" s="203">
        <f>M92+K92</f>
        <v>1080000</v>
      </c>
      <c r="P92" s="204"/>
      <c r="Q92" s="42" t="s">
        <v>6</v>
      </c>
      <c r="R92" s="39">
        <v>325389800</v>
      </c>
      <c r="S92" s="57"/>
      <c r="T92" s="195">
        <v>0</v>
      </c>
      <c r="U92" s="198">
        <v>0.86</v>
      </c>
      <c r="V92" s="57"/>
      <c r="W92" s="85" t="s">
        <v>6</v>
      </c>
      <c r="X92" s="44">
        <v>5862</v>
      </c>
      <c r="Y92" s="44">
        <v>7604.3</v>
      </c>
      <c r="Z92" s="44">
        <v>71.7</v>
      </c>
      <c r="AA92" s="44">
        <v>98</v>
      </c>
      <c r="AB92" s="44">
        <v>6136.8</v>
      </c>
      <c r="AC92" s="44">
        <v>7955.6</v>
      </c>
      <c r="AD92" s="44">
        <v>130.30000000000001</v>
      </c>
      <c r="AE92" s="82">
        <v>19.600000000000001</v>
      </c>
      <c r="AF92" s="7"/>
      <c r="AG92" s="85" t="s">
        <v>29</v>
      </c>
      <c r="AH92" s="15">
        <v>2</v>
      </c>
      <c r="AI92" s="15">
        <v>4.25</v>
      </c>
      <c r="AJ92" s="15">
        <v>3.75</v>
      </c>
      <c r="AK92" s="15">
        <v>12</v>
      </c>
      <c r="AL92" s="16">
        <v>0</v>
      </c>
      <c r="AM92" s="62"/>
      <c r="AN92" s="64" t="s">
        <v>40</v>
      </c>
      <c r="AO92" s="20">
        <v>13.8</v>
      </c>
      <c r="AP92" s="21">
        <v>7.55</v>
      </c>
      <c r="AQ92" s="7"/>
      <c r="AR92" s="31" t="s">
        <v>37</v>
      </c>
      <c r="AS92" s="52">
        <v>5.1999999999999998E-2</v>
      </c>
      <c r="AT92" s="32" t="s">
        <v>38</v>
      </c>
      <c r="AU92" s="53" t="s">
        <v>75</v>
      </c>
      <c r="AV92" s="1"/>
      <c r="AW92" s="117" t="s">
        <v>45</v>
      </c>
      <c r="AX92" s="112">
        <v>777275000</v>
      </c>
      <c r="AY92" s="112">
        <v>631709700</v>
      </c>
      <c r="AZ92" s="113">
        <v>186089000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01"/>
      <c r="B93" s="68" t="s">
        <v>44</v>
      </c>
      <c r="C93" s="73">
        <f t="shared" ref="C93:J93" si="107">C88</f>
        <v>442919000</v>
      </c>
      <c r="D93" s="74">
        <f t="shared" si="107"/>
        <v>3808260</v>
      </c>
      <c r="E93" s="74">
        <f t="shared" si="107"/>
        <v>10033700</v>
      </c>
      <c r="F93" s="75">
        <f t="shared" si="107"/>
        <v>15493300</v>
      </c>
      <c r="G93" s="73">
        <f t="shared" si="107"/>
        <v>566626000</v>
      </c>
      <c r="H93" s="74">
        <f t="shared" si="107"/>
        <v>5056230</v>
      </c>
      <c r="I93" s="74">
        <f t="shared" si="107"/>
        <v>13787800</v>
      </c>
      <c r="J93" s="75">
        <f t="shared" si="107"/>
        <v>21485300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324252000</v>
      </c>
      <c r="S93" s="57"/>
      <c r="T93" s="196"/>
      <c r="U93" s="199"/>
      <c r="V93" s="57"/>
      <c r="W93" s="87" t="s">
        <v>7</v>
      </c>
      <c r="X93" s="5">
        <f t="shared" ref="X93:AE93" si="108">X88</f>
        <v>5859.6</v>
      </c>
      <c r="Y93" s="5">
        <f t="shared" si="108"/>
        <v>7593.4</v>
      </c>
      <c r="Z93" s="5">
        <f t="shared" si="108"/>
        <v>71.5</v>
      </c>
      <c r="AA93" s="5">
        <f t="shared" si="108"/>
        <v>97.8</v>
      </c>
      <c r="AB93" s="5">
        <f t="shared" si="108"/>
        <v>6134.2</v>
      </c>
      <c r="AC93" s="5">
        <f t="shared" si="108"/>
        <v>7943.8</v>
      </c>
      <c r="AD93" s="5">
        <f t="shared" si="108"/>
        <v>130.1</v>
      </c>
      <c r="AE93" s="81">
        <f t="shared" si="108"/>
        <v>19.600000000000001</v>
      </c>
      <c r="AF93" s="7"/>
      <c r="AG93" s="87" t="s">
        <v>26</v>
      </c>
      <c r="AH93" s="6">
        <f>(AH92*10.74)</f>
        <v>21.48</v>
      </c>
      <c r="AI93" s="6">
        <f>(AI92*2.2)</f>
        <v>9.3500000000000014</v>
      </c>
      <c r="AJ93" s="6">
        <f>(AJ92*0.25)</f>
        <v>0.9375</v>
      </c>
      <c r="AK93" s="166">
        <f>AK92+AL92</f>
        <v>12</v>
      </c>
      <c r="AL93" s="167"/>
      <c r="AM93" s="10"/>
      <c r="AN93" s="22" t="s">
        <v>41</v>
      </c>
      <c r="AO93" s="23">
        <v>14.4</v>
      </c>
      <c r="AP93" s="24">
        <v>7.76</v>
      </c>
      <c r="AQ93" s="7"/>
      <c r="AR93" s="33" t="s">
        <v>36</v>
      </c>
      <c r="AS93" s="12">
        <v>0.36599999999999999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777062000</v>
      </c>
      <c r="AY93" s="111">
        <f t="shared" si="109"/>
        <v>630777400</v>
      </c>
      <c r="AZ93" s="114">
        <f t="shared" si="109"/>
        <v>186055000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02"/>
      <c r="B94" s="66" t="s">
        <v>3</v>
      </c>
      <c r="C94" s="76">
        <f t="shared" ref="C94:J94" si="110">C92-C93</f>
        <v>192000</v>
      </c>
      <c r="D94" s="76">
        <f t="shared" si="110"/>
        <v>9000</v>
      </c>
      <c r="E94" s="76">
        <f t="shared" si="110"/>
        <v>0</v>
      </c>
      <c r="F94" s="77">
        <f t="shared" si="110"/>
        <v>0</v>
      </c>
      <c r="G94" s="76">
        <f t="shared" si="110"/>
        <v>788000</v>
      </c>
      <c r="H94" s="76">
        <f t="shared" si="110"/>
        <v>9000</v>
      </c>
      <c r="I94" s="76">
        <f t="shared" si="110"/>
        <v>32000</v>
      </c>
      <c r="J94" s="77">
        <f t="shared" si="110"/>
        <v>50000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1137800</v>
      </c>
      <c r="S94" s="58"/>
      <c r="T94" s="197"/>
      <c r="U94" s="200"/>
      <c r="V94" s="58"/>
      <c r="W94" s="45" t="s">
        <v>3</v>
      </c>
      <c r="X94" s="46">
        <f>X92-X93</f>
        <v>2.3999999999996362</v>
      </c>
      <c r="Y94" s="46">
        <f t="shared" ref="Y94:AE94" si="111">Y92-Y93</f>
        <v>10.900000000000546</v>
      </c>
      <c r="Z94" s="46">
        <f t="shared" si="111"/>
        <v>0.20000000000000284</v>
      </c>
      <c r="AA94" s="46">
        <f t="shared" si="111"/>
        <v>0.20000000000000284</v>
      </c>
      <c r="AB94" s="46">
        <f t="shared" si="111"/>
        <v>2.6000000000003638</v>
      </c>
      <c r="AC94" s="46">
        <f t="shared" si="111"/>
        <v>11.800000000000182</v>
      </c>
      <c r="AD94" s="46">
        <f t="shared" si="111"/>
        <v>0.20000000000001705</v>
      </c>
      <c r="AE94" s="83">
        <f t="shared" si="111"/>
        <v>0</v>
      </c>
      <c r="AF94" s="7"/>
      <c r="AG94" s="88" t="s">
        <v>28</v>
      </c>
      <c r="AH94" s="86">
        <f>(AH93)/((K92/1000000)*8.34)</f>
        <v>2.6281016003523714</v>
      </c>
      <c r="AI94" s="86">
        <f>(AI93)/((K92/1000000)*8.34)</f>
        <v>1.1439827729653014</v>
      </c>
      <c r="AJ94" s="86">
        <f>(AJ93)/((K92/1000000)*8.34)</f>
        <v>0.1147041550433123</v>
      </c>
      <c r="AK94" s="168">
        <f>(AK93)/((K92/1000000)*8.34)</f>
        <v>1.4682131845543973</v>
      </c>
      <c r="AL94" s="169"/>
      <c r="AM94" s="10"/>
      <c r="AN94" s="1"/>
      <c r="AO94" s="1"/>
      <c r="AP94" s="1"/>
      <c r="AQ94" s="7"/>
      <c r="AR94" s="89" t="s">
        <v>55</v>
      </c>
      <c r="AS94" s="79">
        <v>1.37</v>
      </c>
      <c r="AT94" s="90" t="s">
        <v>54</v>
      </c>
      <c r="AU94" s="35">
        <v>3.5999999999999997E-2</v>
      </c>
      <c r="AV94" s="1"/>
      <c r="AW94" s="110" t="s">
        <v>3</v>
      </c>
      <c r="AX94" s="115">
        <f>AX92-AX93</f>
        <v>213000</v>
      </c>
      <c r="AY94" s="115">
        <f>AY92-AY93</f>
        <v>932300</v>
      </c>
      <c r="AZ94" s="116">
        <f>AZ92-AZ93</f>
        <v>34000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82">
        <v>24</v>
      </c>
      <c r="B96" s="67" t="s">
        <v>45</v>
      </c>
      <c r="C96" s="72">
        <v>443111000</v>
      </c>
      <c r="D96" s="37">
        <v>3817260</v>
      </c>
      <c r="E96" s="37">
        <v>10033700</v>
      </c>
      <c r="F96" s="39">
        <v>15493300</v>
      </c>
      <c r="G96" s="72">
        <v>568578000</v>
      </c>
      <c r="H96" s="37">
        <v>5082220</v>
      </c>
      <c r="I96" s="37">
        <v>13851800</v>
      </c>
      <c r="J96" s="39">
        <v>21584300</v>
      </c>
      <c r="K96" s="185">
        <f>C98+G98</f>
        <v>1164000</v>
      </c>
      <c r="L96" s="186"/>
      <c r="M96" s="191">
        <f>D98+E98+F98+H98+I98+J98</f>
        <v>97990</v>
      </c>
      <c r="N96" s="186"/>
      <c r="O96" s="203">
        <f>M96+K96</f>
        <v>1261990</v>
      </c>
      <c r="P96" s="204"/>
      <c r="Q96" s="42" t="s">
        <v>6</v>
      </c>
      <c r="R96" s="39">
        <v>326693200</v>
      </c>
      <c r="S96" s="57"/>
      <c r="T96" s="195">
        <v>0</v>
      </c>
      <c r="U96" s="198">
        <v>0.85</v>
      </c>
      <c r="V96" s="57"/>
      <c r="W96" s="85" t="s">
        <v>6</v>
      </c>
      <c r="X96" s="44">
        <v>5862</v>
      </c>
      <c r="Y96" s="44">
        <v>7620.4</v>
      </c>
      <c r="Z96" s="44">
        <v>71.900000000000006</v>
      </c>
      <c r="AA96" s="44">
        <v>98.1</v>
      </c>
      <c r="AB96" s="44">
        <v>6136.8</v>
      </c>
      <c r="AC96" s="44">
        <v>7972.6</v>
      </c>
      <c r="AD96" s="44">
        <v>130.4</v>
      </c>
      <c r="AE96" s="82">
        <v>19.600000000000001</v>
      </c>
      <c r="AF96" s="7"/>
      <c r="AG96" s="85" t="s">
        <v>29</v>
      </c>
      <c r="AH96" s="15">
        <v>2.5</v>
      </c>
      <c r="AI96" s="15">
        <v>5.5</v>
      </c>
      <c r="AJ96" s="15">
        <v>1.625</v>
      </c>
      <c r="AK96" s="15">
        <v>0</v>
      </c>
      <c r="AL96" s="16">
        <v>15</v>
      </c>
      <c r="AM96" s="62"/>
      <c r="AN96" s="64" t="s">
        <v>40</v>
      </c>
      <c r="AO96" s="20">
        <v>13</v>
      </c>
      <c r="AP96" s="21">
        <v>7.39</v>
      </c>
      <c r="AQ96" s="7"/>
      <c r="AR96" s="31" t="s">
        <v>37</v>
      </c>
      <c r="AS96" s="52" t="s">
        <v>75</v>
      </c>
      <c r="AT96" s="32" t="s">
        <v>38</v>
      </c>
      <c r="AU96" s="53">
        <v>4.3999999999999997E-2</v>
      </c>
      <c r="AV96" s="1"/>
      <c r="AW96" s="117" t="s">
        <v>45</v>
      </c>
      <c r="AX96" s="112">
        <v>777275000</v>
      </c>
      <c r="AY96" s="112">
        <v>633045700</v>
      </c>
      <c r="AZ96" s="113">
        <v>186125000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01"/>
      <c r="B97" s="68" t="s">
        <v>44</v>
      </c>
      <c r="C97" s="73">
        <f t="shared" ref="C97:J97" si="112">C92</f>
        <v>443111000</v>
      </c>
      <c r="D97" s="74">
        <f t="shared" si="112"/>
        <v>3817260</v>
      </c>
      <c r="E97" s="74">
        <f t="shared" si="112"/>
        <v>10033700</v>
      </c>
      <c r="F97" s="75">
        <f t="shared" si="112"/>
        <v>15493300</v>
      </c>
      <c r="G97" s="73">
        <f t="shared" si="112"/>
        <v>567414000</v>
      </c>
      <c r="H97" s="74">
        <f t="shared" si="112"/>
        <v>5065230</v>
      </c>
      <c r="I97" s="74">
        <f t="shared" si="112"/>
        <v>13819800</v>
      </c>
      <c r="J97" s="75">
        <f t="shared" si="112"/>
        <v>21535300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325389800</v>
      </c>
      <c r="S97" s="57"/>
      <c r="T97" s="196"/>
      <c r="U97" s="199"/>
      <c r="V97" s="57"/>
      <c r="W97" s="87" t="s">
        <v>7</v>
      </c>
      <c r="X97" s="5">
        <f t="shared" ref="X97:AE97" si="113">X92</f>
        <v>5862</v>
      </c>
      <c r="Y97" s="5">
        <f t="shared" si="113"/>
        <v>7604.3</v>
      </c>
      <c r="Z97" s="5">
        <f t="shared" si="113"/>
        <v>71.7</v>
      </c>
      <c r="AA97" s="5">
        <f t="shared" si="113"/>
        <v>98</v>
      </c>
      <c r="AB97" s="5">
        <f t="shared" si="113"/>
        <v>6136.8</v>
      </c>
      <c r="AC97" s="5">
        <f t="shared" si="113"/>
        <v>7955.6</v>
      </c>
      <c r="AD97" s="5">
        <f t="shared" si="113"/>
        <v>130.30000000000001</v>
      </c>
      <c r="AE97" s="81">
        <f t="shared" si="113"/>
        <v>19.600000000000001</v>
      </c>
      <c r="AF97" s="7"/>
      <c r="AG97" s="87" t="s">
        <v>26</v>
      </c>
      <c r="AH97" s="6">
        <f>(AH96*10.74)</f>
        <v>26.85</v>
      </c>
      <c r="AI97" s="6">
        <f>(AI96*2.2)</f>
        <v>12.100000000000001</v>
      </c>
      <c r="AJ97" s="6">
        <f>(AJ96*0.25)</f>
        <v>0.40625</v>
      </c>
      <c r="AK97" s="166">
        <f>AK96+AL96</f>
        <v>15</v>
      </c>
      <c r="AL97" s="167"/>
      <c r="AM97" s="10"/>
      <c r="AN97" s="22" t="s">
        <v>41</v>
      </c>
      <c r="AO97" s="23">
        <v>14.1</v>
      </c>
      <c r="AP97" s="24">
        <v>7.82</v>
      </c>
      <c r="AQ97" s="7"/>
      <c r="AR97" s="33" t="s">
        <v>36</v>
      </c>
      <c r="AS97" s="12" t="s">
        <v>75</v>
      </c>
      <c r="AT97" s="2" t="s">
        <v>39</v>
      </c>
      <c r="AU97" s="36">
        <v>0.313</v>
      </c>
      <c r="AV97" s="1"/>
      <c r="AW97" s="118" t="s">
        <v>71</v>
      </c>
      <c r="AX97" s="111">
        <f t="shared" ref="AX97:AY97" si="114">AX92</f>
        <v>777275000</v>
      </c>
      <c r="AY97" s="111">
        <f t="shared" si="114"/>
        <v>631709700</v>
      </c>
      <c r="AZ97" s="114">
        <f>AZ92</f>
        <v>186089000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02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1164000</v>
      </c>
      <c r="H98" s="76">
        <f t="shared" si="115"/>
        <v>16990</v>
      </c>
      <c r="I98" s="76">
        <f t="shared" si="115"/>
        <v>32000</v>
      </c>
      <c r="J98" s="77">
        <f t="shared" si="115"/>
        <v>49000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1303400</v>
      </c>
      <c r="S98" s="58"/>
      <c r="T98" s="197"/>
      <c r="U98" s="200"/>
      <c r="V98" s="58"/>
      <c r="W98" s="45" t="s">
        <v>3</v>
      </c>
      <c r="X98" s="46">
        <f>X96-X97</f>
        <v>0</v>
      </c>
      <c r="Y98" s="46">
        <f t="shared" ref="Y98:AE98" si="116">Y96-Y97</f>
        <v>16.099999999999454</v>
      </c>
      <c r="Z98" s="46">
        <f t="shared" si="116"/>
        <v>0.20000000000000284</v>
      </c>
      <c r="AA98" s="46">
        <f t="shared" si="116"/>
        <v>9.9999999999994316E-2</v>
      </c>
      <c r="AB98" s="46">
        <f t="shared" si="116"/>
        <v>0</v>
      </c>
      <c r="AC98" s="46">
        <f t="shared" si="116"/>
        <v>17</v>
      </c>
      <c r="AD98" s="46">
        <f t="shared" si="116"/>
        <v>9.9999999999994316E-2</v>
      </c>
      <c r="AE98" s="83">
        <f t="shared" si="116"/>
        <v>0</v>
      </c>
      <c r="AF98" s="7"/>
      <c r="AG98" s="88" t="s">
        <v>28</v>
      </c>
      <c r="AH98" s="86">
        <f>(AH97)/((K96/1000000)*8.34)</f>
        <v>2.7658285742539994</v>
      </c>
      <c r="AI98" s="86">
        <f>(AI97)/((K96/1000000)*8.34)</f>
        <v>1.2464255399803872</v>
      </c>
      <c r="AJ98" s="86">
        <f>(AJ97)/((K96/1000000)*8.34)</f>
        <v>4.1847964927027456E-2</v>
      </c>
      <c r="AK98" s="168">
        <f>(AK97)/((K96/1000000)*8.34)</f>
        <v>1.54515562807486</v>
      </c>
      <c r="AL98" s="169"/>
      <c r="AM98" s="10"/>
      <c r="AN98" s="1"/>
      <c r="AO98" s="1"/>
      <c r="AP98" s="1"/>
      <c r="AQ98" s="7"/>
      <c r="AR98" s="89" t="s">
        <v>55</v>
      </c>
      <c r="AS98" s="79">
        <v>1.56</v>
      </c>
      <c r="AT98" s="90" t="s">
        <v>54</v>
      </c>
      <c r="AU98" s="35">
        <v>3.5999999999999997E-2</v>
      </c>
      <c r="AV98" s="1"/>
      <c r="AW98" s="110" t="s">
        <v>3</v>
      </c>
      <c r="AX98" s="115">
        <f>AX96-AX97</f>
        <v>0</v>
      </c>
      <c r="AY98" s="115">
        <f>AY96-AY97</f>
        <v>1336000</v>
      </c>
      <c r="AZ98" s="116">
        <f>AZ96-AZ97</f>
        <v>36000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82">
        <v>25</v>
      </c>
      <c r="B100" s="67" t="s">
        <v>45</v>
      </c>
      <c r="C100" s="72">
        <v>443111000</v>
      </c>
      <c r="D100" s="37">
        <v>3817260</v>
      </c>
      <c r="E100" s="37">
        <v>10033700</v>
      </c>
      <c r="F100" s="39">
        <v>15493300</v>
      </c>
      <c r="G100" s="72">
        <v>569795000</v>
      </c>
      <c r="H100" s="37">
        <v>5108220</v>
      </c>
      <c r="I100" s="37">
        <v>13883800</v>
      </c>
      <c r="J100" s="39">
        <v>21640200</v>
      </c>
      <c r="K100" s="185">
        <f>C102+G102</f>
        <v>1217000</v>
      </c>
      <c r="L100" s="186"/>
      <c r="M100" s="191">
        <f>D102+E102+F102+H102+I102+J102</f>
        <v>113900</v>
      </c>
      <c r="N100" s="186"/>
      <c r="O100" s="203">
        <f>M100+K100</f>
        <v>1330900</v>
      </c>
      <c r="P100" s="204"/>
      <c r="Q100" s="42" t="s">
        <v>6</v>
      </c>
      <c r="R100" s="39">
        <v>328056200</v>
      </c>
      <c r="S100" s="57"/>
      <c r="T100" s="195">
        <v>0</v>
      </c>
      <c r="U100" s="198">
        <v>0.91</v>
      </c>
      <c r="V100" s="57"/>
      <c r="W100" s="85" t="s">
        <v>6</v>
      </c>
      <c r="X100" s="44">
        <v>5862</v>
      </c>
      <c r="Y100" s="44">
        <v>7637.2</v>
      </c>
      <c r="Z100" s="44">
        <v>72.2</v>
      </c>
      <c r="AA100" s="44">
        <v>98.3</v>
      </c>
      <c r="AB100" s="44">
        <v>6136.8</v>
      </c>
      <c r="AC100" s="44">
        <v>7990.4</v>
      </c>
      <c r="AD100" s="44">
        <v>130.6</v>
      </c>
      <c r="AE100" s="82">
        <v>19.600000000000001</v>
      </c>
      <c r="AF100" s="7"/>
      <c r="AG100" s="85" t="s">
        <v>29</v>
      </c>
      <c r="AH100" s="15">
        <v>2.75</v>
      </c>
      <c r="AI100" s="15">
        <v>6</v>
      </c>
      <c r="AJ100" s="15">
        <v>5</v>
      </c>
      <c r="AK100" s="15">
        <v>0</v>
      </c>
      <c r="AL100" s="16">
        <v>16</v>
      </c>
      <c r="AM100" s="62"/>
      <c r="AN100" s="64" t="s">
        <v>40</v>
      </c>
      <c r="AO100" s="20">
        <v>13</v>
      </c>
      <c r="AP100" s="21">
        <v>7.55</v>
      </c>
      <c r="AQ100" s="7"/>
      <c r="AR100" s="31" t="s">
        <v>37</v>
      </c>
      <c r="AS100" s="52" t="s">
        <v>75</v>
      </c>
      <c r="AT100" s="32" t="s">
        <v>38</v>
      </c>
      <c r="AU100" s="53">
        <v>0.05</v>
      </c>
      <c r="AV100" s="1"/>
      <c r="AW100" s="117" t="s">
        <v>45</v>
      </c>
      <c r="AX100" s="112">
        <v>777275000</v>
      </c>
      <c r="AY100" s="112">
        <v>634458600</v>
      </c>
      <c r="AZ100" s="113">
        <v>186159000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01"/>
      <c r="B101" s="68" t="s">
        <v>44</v>
      </c>
      <c r="C101" s="73">
        <f t="shared" ref="C101:J101" si="117">C96</f>
        <v>443111000</v>
      </c>
      <c r="D101" s="74">
        <f t="shared" si="117"/>
        <v>3817260</v>
      </c>
      <c r="E101" s="74">
        <f t="shared" si="117"/>
        <v>10033700</v>
      </c>
      <c r="F101" s="75">
        <f t="shared" si="117"/>
        <v>15493300</v>
      </c>
      <c r="G101" s="73">
        <f t="shared" si="117"/>
        <v>568578000</v>
      </c>
      <c r="H101" s="74">
        <f t="shared" si="117"/>
        <v>5082220</v>
      </c>
      <c r="I101" s="74">
        <f t="shared" si="117"/>
        <v>13851800</v>
      </c>
      <c r="J101" s="75">
        <f t="shared" si="117"/>
        <v>21584300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326693200</v>
      </c>
      <c r="S101" s="57"/>
      <c r="T101" s="196"/>
      <c r="U101" s="199"/>
      <c r="V101" s="57"/>
      <c r="W101" s="87" t="s">
        <v>7</v>
      </c>
      <c r="X101" s="5">
        <f t="shared" ref="X101:AE101" si="118">X96</f>
        <v>5862</v>
      </c>
      <c r="Y101" s="5">
        <f t="shared" si="118"/>
        <v>7620.4</v>
      </c>
      <c r="Z101" s="5">
        <f t="shared" si="118"/>
        <v>71.900000000000006</v>
      </c>
      <c r="AA101" s="5">
        <f t="shared" si="118"/>
        <v>98.1</v>
      </c>
      <c r="AB101" s="5">
        <f t="shared" si="118"/>
        <v>6136.8</v>
      </c>
      <c r="AC101" s="5">
        <f t="shared" si="118"/>
        <v>7972.6</v>
      </c>
      <c r="AD101" s="5">
        <f t="shared" si="118"/>
        <v>130.4</v>
      </c>
      <c r="AE101" s="81">
        <f t="shared" si="118"/>
        <v>19.600000000000001</v>
      </c>
      <c r="AF101" s="7"/>
      <c r="AG101" s="87" t="s">
        <v>26</v>
      </c>
      <c r="AH101" s="6">
        <f>(AH100*10.74)</f>
        <v>29.535</v>
      </c>
      <c r="AI101" s="6">
        <f>(AI100*2.2)</f>
        <v>13.200000000000001</v>
      </c>
      <c r="AJ101" s="6">
        <f>(AJ100*0.25)</f>
        <v>1.25</v>
      </c>
      <c r="AK101" s="166">
        <f>AK100+AL100</f>
        <v>16</v>
      </c>
      <c r="AL101" s="167"/>
      <c r="AM101" s="10"/>
      <c r="AN101" s="22" t="s">
        <v>41</v>
      </c>
      <c r="AO101" s="23">
        <v>14.6</v>
      </c>
      <c r="AP101" s="24">
        <v>7.81</v>
      </c>
      <c r="AQ101" s="7"/>
      <c r="AR101" s="33" t="s">
        <v>36</v>
      </c>
      <c r="AS101" s="12" t="s">
        <v>75</v>
      </c>
      <c r="AT101" s="2" t="s">
        <v>39</v>
      </c>
      <c r="AU101" s="36">
        <v>0.34100000000000003</v>
      </c>
      <c r="AV101" s="1"/>
      <c r="AW101" s="118" t="s">
        <v>71</v>
      </c>
      <c r="AX101" s="111">
        <f t="shared" ref="AX101:AZ101" si="119">AX96</f>
        <v>777275000</v>
      </c>
      <c r="AY101" s="111">
        <f t="shared" si="119"/>
        <v>633045700</v>
      </c>
      <c r="AZ101" s="114">
        <f t="shared" si="119"/>
        <v>186125000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02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1217000</v>
      </c>
      <c r="H102" s="76">
        <f t="shared" si="120"/>
        <v>26000</v>
      </c>
      <c r="I102" s="76">
        <f t="shared" si="120"/>
        <v>32000</v>
      </c>
      <c r="J102" s="77">
        <f t="shared" si="120"/>
        <v>55900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1363000</v>
      </c>
      <c r="S102" s="58"/>
      <c r="T102" s="197"/>
      <c r="U102" s="200"/>
      <c r="V102" s="58"/>
      <c r="W102" s="45" t="s">
        <v>3</v>
      </c>
      <c r="X102" s="46">
        <f>X100-X101</f>
        <v>0</v>
      </c>
      <c r="Y102" s="46">
        <f t="shared" ref="Y102:AE102" si="121">Y100-Y101</f>
        <v>16.800000000000182</v>
      </c>
      <c r="Z102" s="46">
        <f t="shared" si="121"/>
        <v>0.29999999999999716</v>
      </c>
      <c r="AA102" s="46">
        <f t="shared" si="121"/>
        <v>0.20000000000000284</v>
      </c>
      <c r="AB102" s="46">
        <f t="shared" si="121"/>
        <v>0</v>
      </c>
      <c r="AC102" s="46">
        <f t="shared" si="121"/>
        <v>17.799999999999272</v>
      </c>
      <c r="AD102" s="46">
        <f t="shared" si="121"/>
        <v>0.19999999999998863</v>
      </c>
      <c r="AE102" s="83">
        <f t="shared" si="121"/>
        <v>0</v>
      </c>
      <c r="AF102" s="7"/>
      <c r="AG102" s="88" t="s">
        <v>28</v>
      </c>
      <c r="AH102" s="86">
        <f>(AH101)/((K100/1000000)*8.34)</f>
        <v>2.9099152888042896</v>
      </c>
      <c r="AI102" s="86">
        <f>(AI101)/((K100/1000000)*8.34)</f>
        <v>1.3005207994656043</v>
      </c>
      <c r="AJ102" s="86">
        <f>(AJ101)/((K100/1000000)*8.34)</f>
        <v>0.12315537873727313</v>
      </c>
      <c r="AK102" s="168">
        <f>(AK101)/((K100/1000000)*8.34)</f>
        <v>1.576388847837096</v>
      </c>
      <c r="AL102" s="169"/>
      <c r="AM102" s="10"/>
      <c r="AN102" s="1"/>
      <c r="AO102" s="1"/>
      <c r="AP102" s="1"/>
      <c r="AQ102" s="7"/>
      <c r="AR102" s="89" t="s">
        <v>55</v>
      </c>
      <c r="AS102" s="79">
        <v>1.56</v>
      </c>
      <c r="AT102" s="90" t="s">
        <v>54</v>
      </c>
      <c r="AU102" s="35">
        <v>3.9E-2</v>
      </c>
      <c r="AV102" s="1"/>
      <c r="AW102" s="110" t="s">
        <v>3</v>
      </c>
      <c r="AX102" s="115">
        <f>AX100-AX101</f>
        <v>0</v>
      </c>
      <c r="AY102" s="115">
        <f>AY100-AY101</f>
        <v>1412900</v>
      </c>
      <c r="AZ102" s="116">
        <f>AZ100-AZ101</f>
        <v>34000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82">
        <v>26</v>
      </c>
      <c r="B104" s="67" t="s">
        <v>45</v>
      </c>
      <c r="C104" s="72">
        <v>443919000</v>
      </c>
      <c r="D104" s="37">
        <v>3817260</v>
      </c>
      <c r="E104" s="37">
        <v>10065700</v>
      </c>
      <c r="F104" s="39">
        <v>15531300</v>
      </c>
      <c r="G104" s="72">
        <v>570234000</v>
      </c>
      <c r="H104" s="37">
        <v>5117220</v>
      </c>
      <c r="I104" s="37">
        <v>13915800</v>
      </c>
      <c r="J104" s="39">
        <v>21706200</v>
      </c>
      <c r="K104" s="185">
        <f>C106+G106</f>
        <v>1247000</v>
      </c>
      <c r="L104" s="186"/>
      <c r="M104" s="191">
        <f>D106+E106+F106+H106+I106+J106</f>
        <v>177000</v>
      </c>
      <c r="N104" s="186"/>
      <c r="O104" s="203">
        <f>M104+K104</f>
        <v>1424000</v>
      </c>
      <c r="P104" s="204"/>
      <c r="Q104" s="42" t="s">
        <v>6</v>
      </c>
      <c r="R104" s="39">
        <v>329307500</v>
      </c>
      <c r="S104" s="57"/>
      <c r="T104" s="195">
        <v>0.41</v>
      </c>
      <c r="U104" s="198">
        <v>0.9</v>
      </c>
      <c r="V104" s="57"/>
      <c r="W104" s="85" t="s">
        <v>6</v>
      </c>
      <c r="X104" s="44">
        <v>5872.4</v>
      </c>
      <c r="Y104" s="44">
        <v>7643.4</v>
      </c>
      <c r="Z104" s="44">
        <v>72.2</v>
      </c>
      <c r="AA104" s="44">
        <v>98.5</v>
      </c>
      <c r="AB104" s="44">
        <v>6147.8</v>
      </c>
      <c r="AC104" s="44">
        <v>7997.6</v>
      </c>
      <c r="AD104" s="44">
        <v>131</v>
      </c>
      <c r="AE104" s="82">
        <v>19.600000000000001</v>
      </c>
      <c r="AF104" s="7"/>
      <c r="AG104" s="85" t="s">
        <v>29</v>
      </c>
      <c r="AH104" s="15">
        <v>3</v>
      </c>
      <c r="AI104" s="15">
        <v>5.25</v>
      </c>
      <c r="AJ104" s="15">
        <v>3.9375</v>
      </c>
      <c r="AK104" s="15">
        <v>7</v>
      </c>
      <c r="AL104" s="16">
        <v>8</v>
      </c>
      <c r="AM104" s="62"/>
      <c r="AN104" s="64" t="s">
        <v>40</v>
      </c>
      <c r="AO104" s="20">
        <v>14.4</v>
      </c>
      <c r="AP104" s="21">
        <v>7.49</v>
      </c>
      <c r="AQ104" s="7"/>
      <c r="AR104" s="31" t="s">
        <v>37</v>
      </c>
      <c r="AS104" s="52" t="s">
        <v>75</v>
      </c>
      <c r="AT104" s="32" t="s">
        <v>38</v>
      </c>
      <c r="AU104" s="53">
        <v>4.7E-2</v>
      </c>
      <c r="AV104" s="1"/>
      <c r="AW104" s="117" t="s">
        <v>45</v>
      </c>
      <c r="AX104" s="112">
        <v>778191000</v>
      </c>
      <c r="AY104" s="112">
        <v>635017500</v>
      </c>
      <c r="AZ104" s="113">
        <v>186230000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01"/>
      <c r="B105" s="68" t="s">
        <v>44</v>
      </c>
      <c r="C105" s="73">
        <f t="shared" ref="C105:J105" si="122">C100</f>
        <v>443111000</v>
      </c>
      <c r="D105" s="74">
        <f t="shared" si="122"/>
        <v>3817260</v>
      </c>
      <c r="E105" s="74">
        <f t="shared" si="122"/>
        <v>10033700</v>
      </c>
      <c r="F105" s="75">
        <f t="shared" si="122"/>
        <v>15493300</v>
      </c>
      <c r="G105" s="73">
        <f t="shared" si="122"/>
        <v>569795000</v>
      </c>
      <c r="H105" s="74">
        <f t="shared" si="122"/>
        <v>5108220</v>
      </c>
      <c r="I105" s="74">
        <f t="shared" si="122"/>
        <v>13883800</v>
      </c>
      <c r="J105" s="75">
        <f t="shared" si="122"/>
        <v>21640200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328056200</v>
      </c>
      <c r="S105" s="57"/>
      <c r="T105" s="196"/>
      <c r="U105" s="199"/>
      <c r="V105" s="57"/>
      <c r="W105" s="87" t="s">
        <v>7</v>
      </c>
      <c r="X105" s="5">
        <f t="shared" ref="X105:AE105" si="123">X100</f>
        <v>5862</v>
      </c>
      <c r="Y105" s="5">
        <f t="shared" si="123"/>
        <v>7637.2</v>
      </c>
      <c r="Z105" s="5">
        <f t="shared" si="123"/>
        <v>72.2</v>
      </c>
      <c r="AA105" s="5">
        <f t="shared" si="123"/>
        <v>98.3</v>
      </c>
      <c r="AB105" s="5">
        <f t="shared" si="123"/>
        <v>6136.8</v>
      </c>
      <c r="AC105" s="5">
        <f t="shared" si="123"/>
        <v>7990.4</v>
      </c>
      <c r="AD105" s="5">
        <f t="shared" si="123"/>
        <v>130.6</v>
      </c>
      <c r="AE105" s="81">
        <f t="shared" si="123"/>
        <v>19.600000000000001</v>
      </c>
      <c r="AF105" s="7"/>
      <c r="AG105" s="87" t="s">
        <v>26</v>
      </c>
      <c r="AH105" s="6">
        <f>(AH104*10.74)</f>
        <v>32.22</v>
      </c>
      <c r="AI105" s="6">
        <f>(AI104*2.2)</f>
        <v>11.55</v>
      </c>
      <c r="AJ105" s="6">
        <f>(AJ104*0.25)</f>
        <v>0.984375</v>
      </c>
      <c r="AK105" s="166">
        <f>AK104+AL104</f>
        <v>15</v>
      </c>
      <c r="AL105" s="167"/>
      <c r="AM105" s="10"/>
      <c r="AN105" s="22" t="s">
        <v>41</v>
      </c>
      <c r="AO105" s="23">
        <v>15</v>
      </c>
      <c r="AP105" s="24">
        <v>7.81</v>
      </c>
      <c r="AQ105" s="7"/>
      <c r="AR105" s="33" t="s">
        <v>36</v>
      </c>
      <c r="AS105" s="12" t="s">
        <v>75</v>
      </c>
      <c r="AT105" s="2" t="s">
        <v>39</v>
      </c>
      <c r="AU105" s="36">
        <v>0.40600000000000003</v>
      </c>
      <c r="AV105" s="1"/>
      <c r="AW105" s="118" t="s">
        <v>71</v>
      </c>
      <c r="AX105" s="111">
        <f t="shared" ref="AX105:AZ105" si="124">AX100</f>
        <v>777275000</v>
      </c>
      <c r="AY105" s="111">
        <f t="shared" si="124"/>
        <v>634458600</v>
      </c>
      <c r="AZ105" s="114">
        <f t="shared" si="124"/>
        <v>186159000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02"/>
      <c r="B106" s="66" t="s">
        <v>3</v>
      </c>
      <c r="C106" s="76">
        <f t="shared" ref="C106:J106" si="125">C104-C105</f>
        <v>808000</v>
      </c>
      <c r="D106" s="76">
        <f t="shared" si="125"/>
        <v>0</v>
      </c>
      <c r="E106" s="76">
        <f t="shared" si="125"/>
        <v>32000</v>
      </c>
      <c r="F106" s="77">
        <f t="shared" si="125"/>
        <v>38000</v>
      </c>
      <c r="G106" s="76">
        <f t="shared" si="125"/>
        <v>439000</v>
      </c>
      <c r="H106" s="76">
        <f t="shared" si="125"/>
        <v>9000</v>
      </c>
      <c r="I106" s="76">
        <f t="shared" si="125"/>
        <v>32000</v>
      </c>
      <c r="J106" s="77">
        <f t="shared" si="125"/>
        <v>66000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1251300</v>
      </c>
      <c r="S106" s="58"/>
      <c r="T106" s="197"/>
      <c r="U106" s="200"/>
      <c r="V106" s="58"/>
      <c r="W106" s="45" t="s">
        <v>3</v>
      </c>
      <c r="X106" s="46">
        <f>X104-X105</f>
        <v>10.399999999999636</v>
      </c>
      <c r="Y106" s="46">
        <f t="shared" ref="Y106:AE106" si="126">Y104-Y105</f>
        <v>6.1999999999998181</v>
      </c>
      <c r="Z106" s="46">
        <f t="shared" si="126"/>
        <v>0</v>
      </c>
      <c r="AA106" s="46">
        <f t="shared" si="126"/>
        <v>0.20000000000000284</v>
      </c>
      <c r="AB106" s="46">
        <f t="shared" si="126"/>
        <v>11</v>
      </c>
      <c r="AC106" s="46">
        <f t="shared" si="126"/>
        <v>7.2000000000007276</v>
      </c>
      <c r="AD106" s="46">
        <f t="shared" si="126"/>
        <v>0.40000000000000568</v>
      </c>
      <c r="AE106" s="83">
        <f t="shared" si="126"/>
        <v>0</v>
      </c>
      <c r="AF106" s="7"/>
      <c r="AG106" s="88" t="s">
        <v>28</v>
      </c>
      <c r="AH106" s="86">
        <f>(AH105)/((K104/1000000)*8.34)</f>
        <v>3.0980828809286169</v>
      </c>
      <c r="AI106" s="86">
        <f>(AI105)/((K104/1000000)*8.34)</f>
        <v>1.1105790588058824</v>
      </c>
      <c r="AJ106" s="86">
        <f>(AJ105)/((K104/1000000)*8.34)</f>
        <v>9.4651624330046785E-2</v>
      </c>
      <c r="AK106" s="168">
        <f>(AK105)/((K104/1000000)*8.34)</f>
        <v>1.4423104659816652</v>
      </c>
      <c r="AL106" s="169"/>
      <c r="AM106" s="10"/>
      <c r="AN106" s="1"/>
      <c r="AO106" s="1"/>
      <c r="AP106" s="1"/>
      <c r="AQ106" s="7"/>
      <c r="AR106" s="89" t="s">
        <v>55</v>
      </c>
      <c r="AS106" s="79">
        <v>1.58</v>
      </c>
      <c r="AT106" s="90" t="s">
        <v>54</v>
      </c>
      <c r="AU106" s="35">
        <v>3.5999999999999997E-2</v>
      </c>
      <c r="AV106" s="1"/>
      <c r="AW106" s="110" t="s">
        <v>3</v>
      </c>
      <c r="AX106" s="115">
        <f>AX104-AX105</f>
        <v>916000</v>
      </c>
      <c r="AY106" s="115">
        <f>AY104-AY105</f>
        <v>558900</v>
      </c>
      <c r="AZ106" s="116">
        <f>AZ104-AZ105</f>
        <v>71000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82">
        <v>27</v>
      </c>
      <c r="B108" s="67" t="s">
        <v>45</v>
      </c>
      <c r="C108" s="72">
        <v>445212000</v>
      </c>
      <c r="D108" s="37">
        <v>3826260</v>
      </c>
      <c r="E108" s="37">
        <v>10098700</v>
      </c>
      <c r="F108" s="39">
        <v>15562300</v>
      </c>
      <c r="G108" s="72">
        <v>570234000</v>
      </c>
      <c r="H108" s="37">
        <v>5117220</v>
      </c>
      <c r="I108" s="37">
        <v>13915800</v>
      </c>
      <c r="J108" s="39">
        <v>21706200</v>
      </c>
      <c r="K108" s="185">
        <f>C110+G110</f>
        <v>1293000</v>
      </c>
      <c r="L108" s="186"/>
      <c r="M108" s="191">
        <f>D110+E110+F110+H110+I110+J110</f>
        <v>73000</v>
      </c>
      <c r="N108" s="186"/>
      <c r="O108" s="203">
        <f>M108+K108</f>
        <v>1366000</v>
      </c>
      <c r="P108" s="204"/>
      <c r="Q108" s="42" t="s">
        <v>6</v>
      </c>
      <c r="R108" s="39">
        <v>330570600</v>
      </c>
      <c r="S108" s="57"/>
      <c r="T108" s="195">
        <v>0</v>
      </c>
      <c r="U108" s="198">
        <v>0.84</v>
      </c>
      <c r="V108" s="57"/>
      <c r="W108" s="85" t="s">
        <v>6</v>
      </c>
      <c r="X108" s="44">
        <v>5888.5</v>
      </c>
      <c r="Y108" s="44">
        <v>7643.4</v>
      </c>
      <c r="Z108" s="44">
        <v>72.2</v>
      </c>
      <c r="AA108" s="44">
        <v>98.6</v>
      </c>
      <c r="AB108" s="44">
        <v>6164.4</v>
      </c>
      <c r="AC108" s="44">
        <v>7997.6</v>
      </c>
      <c r="AD108" s="44">
        <v>131.1</v>
      </c>
      <c r="AE108" s="82">
        <v>19.7</v>
      </c>
      <c r="AF108" s="7"/>
      <c r="AG108" s="85" t="s">
        <v>29</v>
      </c>
      <c r="AH108" s="15">
        <v>3</v>
      </c>
      <c r="AI108" s="15">
        <v>4.5</v>
      </c>
      <c r="AJ108" s="15">
        <v>2.75</v>
      </c>
      <c r="AK108" s="15">
        <v>14</v>
      </c>
      <c r="AL108" s="16">
        <v>0</v>
      </c>
      <c r="AM108" s="62"/>
      <c r="AN108" s="64" t="s">
        <v>40</v>
      </c>
      <c r="AO108" s="20">
        <v>15.8</v>
      </c>
      <c r="AP108" s="21">
        <v>7.41</v>
      </c>
      <c r="AQ108" s="7"/>
      <c r="AR108" s="31" t="s">
        <v>37</v>
      </c>
      <c r="AS108" s="52">
        <v>5.5E-2</v>
      </c>
      <c r="AT108" s="32" t="s">
        <v>38</v>
      </c>
      <c r="AU108" s="53" t="s">
        <v>75</v>
      </c>
      <c r="AV108" s="1"/>
      <c r="AW108" s="117" t="s">
        <v>45</v>
      </c>
      <c r="AX108" s="112">
        <v>779626000</v>
      </c>
      <c r="AY108" s="112">
        <v>635017500</v>
      </c>
      <c r="AZ108" s="113">
        <v>186266000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01"/>
      <c r="B109" s="68" t="s">
        <v>44</v>
      </c>
      <c r="C109" s="73">
        <f t="shared" ref="C109:J109" si="127">C104</f>
        <v>443919000</v>
      </c>
      <c r="D109" s="74">
        <f t="shared" si="127"/>
        <v>3817260</v>
      </c>
      <c r="E109" s="74">
        <f t="shared" si="127"/>
        <v>10065700</v>
      </c>
      <c r="F109" s="75">
        <f t="shared" si="127"/>
        <v>15531300</v>
      </c>
      <c r="G109" s="73">
        <f t="shared" si="127"/>
        <v>570234000</v>
      </c>
      <c r="H109" s="74">
        <f t="shared" si="127"/>
        <v>5117220</v>
      </c>
      <c r="I109" s="74">
        <f t="shared" si="127"/>
        <v>13915800</v>
      </c>
      <c r="J109" s="75">
        <f t="shared" si="127"/>
        <v>21706200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329307500</v>
      </c>
      <c r="S109" s="57"/>
      <c r="T109" s="196"/>
      <c r="U109" s="199"/>
      <c r="V109" s="57"/>
      <c r="W109" s="87" t="s">
        <v>7</v>
      </c>
      <c r="X109" s="5">
        <f t="shared" ref="X109:AE109" si="128">X104</f>
        <v>5872.4</v>
      </c>
      <c r="Y109" s="5">
        <f t="shared" si="128"/>
        <v>7643.4</v>
      </c>
      <c r="Z109" s="5">
        <f t="shared" si="128"/>
        <v>72.2</v>
      </c>
      <c r="AA109" s="5">
        <f t="shared" si="128"/>
        <v>98.5</v>
      </c>
      <c r="AB109" s="5">
        <f t="shared" si="128"/>
        <v>6147.8</v>
      </c>
      <c r="AC109" s="5">
        <f t="shared" si="128"/>
        <v>7997.6</v>
      </c>
      <c r="AD109" s="5">
        <f t="shared" si="128"/>
        <v>131</v>
      </c>
      <c r="AE109" s="81">
        <f t="shared" si="128"/>
        <v>19.600000000000001</v>
      </c>
      <c r="AF109" s="7"/>
      <c r="AG109" s="87" t="s">
        <v>26</v>
      </c>
      <c r="AH109" s="6">
        <f>(AH108*10.74)</f>
        <v>32.22</v>
      </c>
      <c r="AI109" s="6">
        <f>(AI108*2.2)</f>
        <v>9.9</v>
      </c>
      <c r="AJ109" s="6">
        <f>(AJ108*0.25)</f>
        <v>0.6875</v>
      </c>
      <c r="AK109" s="166">
        <f>AK108+AL108</f>
        <v>14</v>
      </c>
      <c r="AL109" s="167"/>
      <c r="AM109" s="10"/>
      <c r="AN109" s="22" t="s">
        <v>41</v>
      </c>
      <c r="AO109" s="23">
        <v>15.7</v>
      </c>
      <c r="AP109" s="24">
        <v>7.78</v>
      </c>
      <c r="AQ109" s="7"/>
      <c r="AR109" s="33" t="s">
        <v>36</v>
      </c>
      <c r="AS109" s="12">
        <v>0.40300000000000002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778191000</v>
      </c>
      <c r="AY109" s="111">
        <f t="shared" si="129"/>
        <v>635017500</v>
      </c>
      <c r="AZ109" s="114">
        <f t="shared" si="129"/>
        <v>186230000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02"/>
      <c r="B110" s="66" t="s">
        <v>3</v>
      </c>
      <c r="C110" s="76">
        <f t="shared" ref="C110:J110" si="130">C108-C109</f>
        <v>1293000</v>
      </c>
      <c r="D110" s="76">
        <f t="shared" si="130"/>
        <v>9000</v>
      </c>
      <c r="E110" s="76">
        <f t="shared" si="130"/>
        <v>33000</v>
      </c>
      <c r="F110" s="77">
        <f t="shared" si="130"/>
        <v>31000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1263100</v>
      </c>
      <c r="S110" s="58"/>
      <c r="T110" s="197"/>
      <c r="U110" s="200"/>
      <c r="V110" s="58"/>
      <c r="W110" s="45" t="s">
        <v>3</v>
      </c>
      <c r="X110" s="46">
        <f>X108-X109</f>
        <v>16.100000000000364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9.9999999999994316E-2</v>
      </c>
      <c r="AB110" s="46">
        <f t="shared" si="131"/>
        <v>16.599999999999454</v>
      </c>
      <c r="AC110" s="46">
        <f t="shared" si="131"/>
        <v>0</v>
      </c>
      <c r="AD110" s="46">
        <f t="shared" si="131"/>
        <v>9.9999999999994316E-2</v>
      </c>
      <c r="AE110" s="83">
        <f t="shared" si="131"/>
        <v>9.9999999999997868E-2</v>
      </c>
      <c r="AF110" s="7"/>
      <c r="AG110" s="88" t="s">
        <v>28</v>
      </c>
      <c r="AH110" s="86">
        <f>(AH109)/((K108/1000000)*8.34)</f>
        <v>2.9878649284748535</v>
      </c>
      <c r="AI110" s="86">
        <f>(AI109)/((K108/1000000)*8.34)</f>
        <v>0.91805905623529027</v>
      </c>
      <c r="AJ110" s="86">
        <f>(AJ109)/((K108/1000000)*8.34)</f>
        <v>6.375410112745071E-2</v>
      </c>
      <c r="AK110" s="168">
        <f>(AK109)/((K108/1000000)*8.34)</f>
        <v>1.2982653320499054</v>
      </c>
      <c r="AL110" s="169"/>
      <c r="AM110" s="10"/>
      <c r="AN110" s="1"/>
      <c r="AO110" s="1"/>
      <c r="AP110" s="1"/>
      <c r="AQ110" s="7"/>
      <c r="AR110" s="89" t="s">
        <v>55</v>
      </c>
      <c r="AS110" s="79">
        <v>1.68</v>
      </c>
      <c r="AT110" s="90" t="s">
        <v>54</v>
      </c>
      <c r="AU110" s="35">
        <v>3.6999999999999998E-2</v>
      </c>
      <c r="AV110" s="1"/>
      <c r="AW110" s="110" t="s">
        <v>3</v>
      </c>
      <c r="AX110" s="115">
        <f>AX108-AX109</f>
        <v>1435000</v>
      </c>
      <c r="AY110" s="115">
        <f>AY108-AY109</f>
        <v>0</v>
      </c>
      <c r="AZ110" s="116">
        <f>AZ108-AZ109</f>
        <v>36000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82">
        <v>28</v>
      </c>
      <c r="B112" s="67" t="s">
        <v>45</v>
      </c>
      <c r="C112" s="72">
        <v>446494000</v>
      </c>
      <c r="D112" s="37">
        <v>3835260</v>
      </c>
      <c r="E112" s="37">
        <v>10130700</v>
      </c>
      <c r="F112" s="39">
        <v>15593300</v>
      </c>
      <c r="G112" s="72">
        <v>570234000</v>
      </c>
      <c r="H112" s="37">
        <v>5117220</v>
      </c>
      <c r="I112" s="37">
        <v>13915800</v>
      </c>
      <c r="J112" s="39">
        <v>21706200</v>
      </c>
      <c r="K112" s="185">
        <f>C114+G114</f>
        <v>1282000</v>
      </c>
      <c r="L112" s="186"/>
      <c r="M112" s="191">
        <f>D114+E114+F114+H114+I114+J114</f>
        <v>72000</v>
      </c>
      <c r="N112" s="186"/>
      <c r="O112" s="203">
        <f>M112+K112</f>
        <v>1354000</v>
      </c>
      <c r="P112" s="204"/>
      <c r="Q112" s="42" t="s">
        <v>6</v>
      </c>
      <c r="R112" s="39">
        <v>331823200</v>
      </c>
      <c r="S112" s="57"/>
      <c r="T112" s="195">
        <v>0</v>
      </c>
      <c r="U112" s="198">
        <v>0.83</v>
      </c>
      <c r="V112" s="57"/>
      <c r="W112" s="85" t="s">
        <v>6</v>
      </c>
      <c r="X112" s="44">
        <v>5904.4</v>
      </c>
      <c r="Y112" s="44">
        <v>7643.4</v>
      </c>
      <c r="Z112" s="44">
        <v>72.2</v>
      </c>
      <c r="AA112" s="44">
        <v>98.7</v>
      </c>
      <c r="AB112" s="44">
        <v>6180.8</v>
      </c>
      <c r="AC112" s="44">
        <v>7997.6</v>
      </c>
      <c r="AD112" s="44">
        <v>131.30000000000001</v>
      </c>
      <c r="AE112" s="82">
        <v>19.7</v>
      </c>
      <c r="AF112" s="7"/>
      <c r="AG112" s="85" t="s">
        <v>29</v>
      </c>
      <c r="AH112" s="15">
        <v>2.75</v>
      </c>
      <c r="AI112" s="15">
        <v>4.5</v>
      </c>
      <c r="AJ112" s="15">
        <v>3.125</v>
      </c>
      <c r="AK112" s="15">
        <v>14</v>
      </c>
      <c r="AL112" s="16">
        <v>0</v>
      </c>
      <c r="AM112" s="62"/>
      <c r="AN112" s="64" t="s">
        <v>40</v>
      </c>
      <c r="AO112" s="20">
        <v>14.8</v>
      </c>
      <c r="AP112" s="21">
        <v>7.59</v>
      </c>
      <c r="AQ112" s="7"/>
      <c r="AR112" s="31" t="s">
        <v>37</v>
      </c>
      <c r="AS112" s="52">
        <v>7.0000000000000007E-2</v>
      </c>
      <c r="AT112" s="32" t="s">
        <v>38</v>
      </c>
      <c r="AU112" s="53" t="s">
        <v>75</v>
      </c>
      <c r="AV112" s="1"/>
      <c r="AW112" s="117" t="s">
        <v>45</v>
      </c>
      <c r="AX112" s="112">
        <v>781048000</v>
      </c>
      <c r="AY112" s="112">
        <v>635017500</v>
      </c>
      <c r="AZ112" s="113">
        <v>186301000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01"/>
      <c r="B113" s="68" t="s">
        <v>44</v>
      </c>
      <c r="C113" s="73">
        <f t="shared" ref="C113:J113" si="132">C108</f>
        <v>445212000</v>
      </c>
      <c r="D113" s="74">
        <f t="shared" si="132"/>
        <v>3826260</v>
      </c>
      <c r="E113" s="74">
        <f t="shared" si="132"/>
        <v>10098700</v>
      </c>
      <c r="F113" s="75">
        <f t="shared" si="132"/>
        <v>15562300</v>
      </c>
      <c r="G113" s="73">
        <f t="shared" si="132"/>
        <v>570234000</v>
      </c>
      <c r="H113" s="74">
        <f t="shared" si="132"/>
        <v>5117220</v>
      </c>
      <c r="I113" s="74">
        <f t="shared" si="132"/>
        <v>13915800</v>
      </c>
      <c r="J113" s="75">
        <f t="shared" si="132"/>
        <v>21706200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330570600</v>
      </c>
      <c r="S113" s="57"/>
      <c r="T113" s="196"/>
      <c r="U113" s="199"/>
      <c r="V113" s="57"/>
      <c r="W113" s="87" t="s">
        <v>7</v>
      </c>
      <c r="X113" s="5">
        <f t="shared" ref="X113:AE113" si="133">X108</f>
        <v>5888.5</v>
      </c>
      <c r="Y113" s="5">
        <f t="shared" si="133"/>
        <v>7643.4</v>
      </c>
      <c r="Z113" s="5">
        <f t="shared" si="133"/>
        <v>72.2</v>
      </c>
      <c r="AA113" s="5">
        <f t="shared" si="133"/>
        <v>98.6</v>
      </c>
      <c r="AB113" s="5">
        <f t="shared" si="133"/>
        <v>6164.4</v>
      </c>
      <c r="AC113" s="5">
        <f t="shared" si="133"/>
        <v>7997.6</v>
      </c>
      <c r="AD113" s="5">
        <f t="shared" si="133"/>
        <v>131.1</v>
      </c>
      <c r="AE113" s="81">
        <f t="shared" si="133"/>
        <v>19.7</v>
      </c>
      <c r="AF113" s="7"/>
      <c r="AG113" s="87" t="s">
        <v>26</v>
      </c>
      <c r="AH113" s="6">
        <f>(AH112*10.74)</f>
        <v>29.535</v>
      </c>
      <c r="AI113" s="6">
        <f>(AI112*2.2)</f>
        <v>9.9</v>
      </c>
      <c r="AJ113" s="6">
        <f>(AJ112*0.25)</f>
        <v>0.78125</v>
      </c>
      <c r="AK113" s="166">
        <f>AK112+AL112</f>
        <v>14</v>
      </c>
      <c r="AL113" s="167"/>
      <c r="AM113" s="10"/>
      <c r="AN113" s="22" t="s">
        <v>41</v>
      </c>
      <c r="AO113" s="23">
        <v>15.7</v>
      </c>
      <c r="AP113" s="24">
        <v>7.78</v>
      </c>
      <c r="AQ113" s="7"/>
      <c r="AR113" s="33" t="s">
        <v>36</v>
      </c>
      <c r="AS113" s="12">
        <v>0.35699999999999998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779626000</v>
      </c>
      <c r="AY113" s="111">
        <f t="shared" si="134"/>
        <v>635017500</v>
      </c>
      <c r="AZ113" s="114">
        <f t="shared" si="134"/>
        <v>186266000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02"/>
      <c r="B114" s="66" t="s">
        <v>3</v>
      </c>
      <c r="C114" s="76">
        <f t="shared" ref="C114:J114" si="135">C112-C113</f>
        <v>1282000</v>
      </c>
      <c r="D114" s="76">
        <f t="shared" si="135"/>
        <v>9000</v>
      </c>
      <c r="E114" s="76">
        <f t="shared" si="135"/>
        <v>32000</v>
      </c>
      <c r="F114" s="77">
        <f t="shared" si="135"/>
        <v>31000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1252600</v>
      </c>
      <c r="S114" s="58"/>
      <c r="T114" s="197"/>
      <c r="U114" s="200"/>
      <c r="V114" s="58"/>
      <c r="W114" s="45" t="s">
        <v>3</v>
      </c>
      <c r="X114" s="46">
        <f>X112-X113</f>
        <v>15.899999999999636</v>
      </c>
      <c r="Y114" s="46">
        <f t="shared" ref="Y114:AE114" si="136">Y112-Y113</f>
        <v>0</v>
      </c>
      <c r="Z114" s="46">
        <f t="shared" si="136"/>
        <v>0</v>
      </c>
      <c r="AA114" s="46">
        <f t="shared" si="136"/>
        <v>0.10000000000000853</v>
      </c>
      <c r="AB114" s="46">
        <f t="shared" si="136"/>
        <v>16.400000000000546</v>
      </c>
      <c r="AC114" s="46">
        <f t="shared" si="136"/>
        <v>0</v>
      </c>
      <c r="AD114" s="46">
        <f t="shared" si="136"/>
        <v>0.20000000000001705</v>
      </c>
      <c r="AE114" s="83">
        <f t="shared" si="136"/>
        <v>0</v>
      </c>
      <c r="AF114" s="7"/>
      <c r="AG114" s="88" t="s">
        <v>28</v>
      </c>
      <c r="AH114" s="86">
        <f>(AH113)/((K112/1000000)*8.34)</f>
        <v>2.7623766821176448</v>
      </c>
      <c r="AI114" s="86">
        <f>(AI113)/((K112/1000000)*8.34)</f>
        <v>0.92593631802826082</v>
      </c>
      <c r="AJ114" s="86">
        <f>(AJ113)/((K112/1000000)*8.34)</f>
        <v>7.3069469541371584E-2</v>
      </c>
      <c r="AK114" s="168">
        <f>(AK113)/((K112/1000000)*8.34)</f>
        <v>1.3094048941813787</v>
      </c>
      <c r="AL114" s="169"/>
      <c r="AM114" s="10"/>
      <c r="AN114" s="1"/>
      <c r="AO114" s="1"/>
      <c r="AP114" s="1"/>
      <c r="AQ114" s="7"/>
      <c r="AR114" s="89" t="s">
        <v>55</v>
      </c>
      <c r="AS114" s="79">
        <v>1.67</v>
      </c>
      <c r="AT114" s="90" t="s">
        <v>54</v>
      </c>
      <c r="AU114" s="35">
        <v>5.1999999999999998E-2</v>
      </c>
      <c r="AV114" s="1"/>
      <c r="AW114" s="110" t="s">
        <v>3</v>
      </c>
      <c r="AX114" s="115">
        <f>AX112-AX113</f>
        <v>1422000</v>
      </c>
      <c r="AY114" s="115">
        <f>AY112-AY113</f>
        <v>0</v>
      </c>
      <c r="AZ114" s="116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82">
        <v>29</v>
      </c>
      <c r="B116" s="67" t="s">
        <v>45</v>
      </c>
      <c r="C116" s="72">
        <v>447667000</v>
      </c>
      <c r="D116" s="37">
        <v>3844260</v>
      </c>
      <c r="E116" s="37">
        <v>10130700</v>
      </c>
      <c r="F116" s="39">
        <v>15601300</v>
      </c>
      <c r="G116" s="72">
        <v>570234000</v>
      </c>
      <c r="H116" s="37">
        <v>5117220</v>
      </c>
      <c r="I116" s="37">
        <v>13915800</v>
      </c>
      <c r="J116" s="39">
        <v>21706200</v>
      </c>
      <c r="K116" s="185">
        <f>C118+G118</f>
        <v>1173000</v>
      </c>
      <c r="L116" s="186"/>
      <c r="M116" s="191">
        <f>D118+E118+F118+H118+I118+J118</f>
        <v>17000</v>
      </c>
      <c r="N116" s="186"/>
      <c r="O116" s="203">
        <f>M116+K116</f>
        <v>1190000</v>
      </c>
      <c r="P116" s="204"/>
      <c r="Q116" s="42" t="s">
        <v>6</v>
      </c>
      <c r="R116" s="39">
        <v>333161300</v>
      </c>
      <c r="S116" s="57"/>
      <c r="T116" s="195">
        <v>0</v>
      </c>
      <c r="U116" s="198">
        <v>0.8</v>
      </c>
      <c r="V116" s="57"/>
      <c r="W116" s="85" t="s">
        <v>6</v>
      </c>
      <c r="X116" s="44">
        <v>5919</v>
      </c>
      <c r="Y116" s="44">
        <v>7643.4</v>
      </c>
      <c r="Z116" s="44">
        <v>72.2</v>
      </c>
      <c r="AA116" s="44">
        <v>98.8</v>
      </c>
      <c r="AB116" s="44">
        <v>6195.7</v>
      </c>
      <c r="AC116" s="44">
        <v>7997.6</v>
      </c>
      <c r="AD116" s="44">
        <v>131.30000000000001</v>
      </c>
      <c r="AE116" s="82">
        <v>19.7</v>
      </c>
      <c r="AF116" s="7"/>
      <c r="AG116" s="85" t="s">
        <v>29</v>
      </c>
      <c r="AH116" s="15">
        <v>3.25</v>
      </c>
      <c r="AI116" s="15">
        <v>3.875</v>
      </c>
      <c r="AJ116" s="15">
        <v>2.5</v>
      </c>
      <c r="AK116" s="15">
        <v>13</v>
      </c>
      <c r="AL116" s="16">
        <v>0</v>
      </c>
      <c r="AM116" s="62"/>
      <c r="AN116" s="64" t="s">
        <v>40</v>
      </c>
      <c r="AO116" s="20">
        <v>14.3</v>
      </c>
      <c r="AP116" s="21">
        <v>7.54</v>
      </c>
      <c r="AQ116" s="7"/>
      <c r="AR116" s="31" t="s">
        <v>37</v>
      </c>
      <c r="AS116" s="52">
        <v>0.05</v>
      </c>
      <c r="AT116" s="32" t="s">
        <v>38</v>
      </c>
      <c r="AU116" s="53" t="s">
        <v>75</v>
      </c>
      <c r="AV116" s="1"/>
      <c r="AW116" s="117" t="s">
        <v>45</v>
      </c>
      <c r="AX116" s="112">
        <v>782332000</v>
      </c>
      <c r="AY116" s="112">
        <v>635017500</v>
      </c>
      <c r="AZ116" s="113">
        <v>186301000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01"/>
      <c r="B117" s="68" t="s">
        <v>44</v>
      </c>
      <c r="C117" s="73">
        <f t="shared" ref="C117:J117" si="137">C112</f>
        <v>446494000</v>
      </c>
      <c r="D117" s="74">
        <f t="shared" si="137"/>
        <v>3835260</v>
      </c>
      <c r="E117" s="74">
        <f t="shared" si="137"/>
        <v>10130700</v>
      </c>
      <c r="F117" s="75">
        <f t="shared" si="137"/>
        <v>15593300</v>
      </c>
      <c r="G117" s="73">
        <f t="shared" si="137"/>
        <v>570234000</v>
      </c>
      <c r="H117" s="74">
        <f t="shared" si="137"/>
        <v>5117220</v>
      </c>
      <c r="I117" s="74">
        <f t="shared" si="137"/>
        <v>13915800</v>
      </c>
      <c r="J117" s="75">
        <f t="shared" si="137"/>
        <v>21706200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331823200</v>
      </c>
      <c r="S117" s="57"/>
      <c r="T117" s="196"/>
      <c r="U117" s="199"/>
      <c r="V117" s="57"/>
      <c r="W117" s="87" t="s">
        <v>7</v>
      </c>
      <c r="X117" s="5">
        <f t="shared" ref="X117:AE117" si="138">X112</f>
        <v>5904.4</v>
      </c>
      <c r="Y117" s="5">
        <f t="shared" si="138"/>
        <v>7643.4</v>
      </c>
      <c r="Z117" s="5">
        <f t="shared" si="138"/>
        <v>72.2</v>
      </c>
      <c r="AA117" s="5">
        <f t="shared" si="138"/>
        <v>98.7</v>
      </c>
      <c r="AB117" s="5">
        <f t="shared" si="138"/>
        <v>6180.8</v>
      </c>
      <c r="AC117" s="5">
        <f t="shared" si="138"/>
        <v>7997.6</v>
      </c>
      <c r="AD117" s="5">
        <f t="shared" si="138"/>
        <v>131.30000000000001</v>
      </c>
      <c r="AE117" s="81">
        <f t="shared" si="138"/>
        <v>19.7</v>
      </c>
      <c r="AF117" s="7"/>
      <c r="AG117" s="87" t="s">
        <v>26</v>
      </c>
      <c r="AH117" s="6">
        <f>(AH116*10.74)</f>
        <v>34.905000000000001</v>
      </c>
      <c r="AI117" s="6">
        <f>(AI116*2.2)</f>
        <v>8.5250000000000004</v>
      </c>
      <c r="AJ117" s="6">
        <f>(AJ116*0.25)</f>
        <v>0.625</v>
      </c>
      <c r="AK117" s="166">
        <f>AK116+AL116</f>
        <v>13</v>
      </c>
      <c r="AL117" s="167"/>
      <c r="AM117" s="10"/>
      <c r="AN117" s="22" t="s">
        <v>41</v>
      </c>
      <c r="AO117" s="23">
        <v>18.5</v>
      </c>
      <c r="AP117" s="24">
        <v>7.73</v>
      </c>
      <c r="AQ117" s="7"/>
      <c r="AR117" s="33" t="s">
        <v>36</v>
      </c>
      <c r="AS117" s="12">
        <v>0.4</v>
      </c>
      <c r="AT117" s="2" t="s">
        <v>39</v>
      </c>
      <c r="AU117" s="36" t="s">
        <v>75</v>
      </c>
      <c r="AV117" s="1"/>
      <c r="AW117" s="118" t="s">
        <v>71</v>
      </c>
      <c r="AX117" s="111">
        <f t="shared" ref="AX117:AZ117" si="139">AX112</f>
        <v>781048000</v>
      </c>
      <c r="AY117" s="111">
        <f t="shared" si="139"/>
        <v>635017500</v>
      </c>
      <c r="AZ117" s="114">
        <f t="shared" si="139"/>
        <v>186301000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02"/>
      <c r="B118" s="66" t="s">
        <v>3</v>
      </c>
      <c r="C118" s="76">
        <f t="shared" ref="C118:J118" si="140">C116-C117</f>
        <v>1173000</v>
      </c>
      <c r="D118" s="76">
        <f t="shared" si="140"/>
        <v>9000</v>
      </c>
      <c r="E118" s="76">
        <f t="shared" si="140"/>
        <v>0</v>
      </c>
      <c r="F118" s="77">
        <f t="shared" si="140"/>
        <v>8000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1338100</v>
      </c>
      <c r="S118" s="58"/>
      <c r="T118" s="197"/>
      <c r="U118" s="200"/>
      <c r="V118" s="58"/>
      <c r="W118" s="45" t="s">
        <v>3</v>
      </c>
      <c r="X118" s="46">
        <f>X116-X117</f>
        <v>14.600000000000364</v>
      </c>
      <c r="Y118" s="46">
        <f t="shared" ref="Y118:AE118" si="141">Y116-Y117</f>
        <v>0</v>
      </c>
      <c r="Z118" s="46">
        <f t="shared" si="141"/>
        <v>0</v>
      </c>
      <c r="AA118" s="46">
        <f t="shared" si="141"/>
        <v>9.9999999999994316E-2</v>
      </c>
      <c r="AB118" s="46">
        <f t="shared" si="141"/>
        <v>14.899999999999636</v>
      </c>
      <c r="AC118" s="46">
        <f t="shared" si="141"/>
        <v>0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3.5679895980913479</v>
      </c>
      <c r="AI118" s="86">
        <f>(AI117)/((K116/1000000)*8.34)</f>
        <v>0.87142562165101678</v>
      </c>
      <c r="AJ118" s="86">
        <f>(AJ117)/((K116/1000000)*8.34)</f>
        <v>6.388750891869624E-2</v>
      </c>
      <c r="AK118" s="168">
        <f>(AK117)/((K116/1000000)*8.34)</f>
        <v>1.3288601855088817</v>
      </c>
      <c r="AL118" s="169"/>
      <c r="AM118" s="10"/>
      <c r="AN118" s="1"/>
      <c r="AO118" s="1"/>
      <c r="AP118" s="1"/>
      <c r="AQ118" s="7"/>
      <c r="AR118" s="89" t="s">
        <v>55</v>
      </c>
      <c r="AS118" s="79">
        <v>1.72</v>
      </c>
      <c r="AT118" s="90" t="s">
        <v>54</v>
      </c>
      <c r="AU118" s="35">
        <v>3.5000000000000003E-2</v>
      </c>
      <c r="AV118" s="1"/>
      <c r="AW118" s="110" t="s">
        <v>3</v>
      </c>
      <c r="AX118" s="115">
        <f>AX116-AX117</f>
        <v>1284000</v>
      </c>
      <c r="AY118" s="115">
        <f>AY116-AY117</f>
        <v>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82">
        <v>30</v>
      </c>
      <c r="B120" s="67" t="s">
        <v>45</v>
      </c>
      <c r="C120" s="72">
        <v>449169000</v>
      </c>
      <c r="D120" s="37">
        <v>3853260</v>
      </c>
      <c r="E120" s="37">
        <v>10163800</v>
      </c>
      <c r="F120" s="39">
        <v>15632300</v>
      </c>
      <c r="G120" s="72">
        <v>570234000</v>
      </c>
      <c r="H120" s="37">
        <v>5117220</v>
      </c>
      <c r="I120" s="37">
        <v>13915800</v>
      </c>
      <c r="J120" s="39">
        <v>21706200</v>
      </c>
      <c r="K120" s="185">
        <f>C122+G122</f>
        <v>1502000</v>
      </c>
      <c r="L120" s="186"/>
      <c r="M120" s="191">
        <f>D122+E122+F122+H122+I122+J122</f>
        <v>73100</v>
      </c>
      <c r="N120" s="186"/>
      <c r="O120" s="203">
        <f>M120+K120</f>
        <v>1575100</v>
      </c>
      <c r="P120" s="204"/>
      <c r="Q120" s="42" t="s">
        <v>6</v>
      </c>
      <c r="R120" s="39">
        <v>334636300</v>
      </c>
      <c r="S120" s="57"/>
      <c r="T120" s="195">
        <v>0</v>
      </c>
      <c r="U120" s="198">
        <v>0.81</v>
      </c>
      <c r="V120" s="57"/>
      <c r="W120" s="85" t="s">
        <v>6</v>
      </c>
      <c r="X120" s="44">
        <v>5937.7</v>
      </c>
      <c r="Y120" s="44">
        <v>7643.4</v>
      </c>
      <c r="Z120" s="44">
        <v>72.2</v>
      </c>
      <c r="AA120" s="44">
        <v>99</v>
      </c>
      <c r="AB120" s="44">
        <v>6214.9</v>
      </c>
      <c r="AC120" s="44">
        <v>7997.6</v>
      </c>
      <c r="AD120" s="44">
        <v>131.4</v>
      </c>
      <c r="AE120" s="82">
        <v>19.8</v>
      </c>
      <c r="AF120" s="7"/>
      <c r="AG120" s="85" t="s">
        <v>29</v>
      </c>
      <c r="AH120" s="15">
        <v>3.25</v>
      </c>
      <c r="AI120" s="15">
        <v>5.25</v>
      </c>
      <c r="AJ120" s="15">
        <v>3.25</v>
      </c>
      <c r="AK120" s="15">
        <v>17</v>
      </c>
      <c r="AL120" s="16">
        <v>0</v>
      </c>
      <c r="AM120" s="62"/>
      <c r="AN120" s="64" t="s">
        <v>40</v>
      </c>
      <c r="AO120" s="20">
        <v>14.4</v>
      </c>
      <c r="AP120" s="21">
        <v>7.53</v>
      </c>
      <c r="AQ120" s="7"/>
      <c r="AR120" s="31" t="s">
        <v>37</v>
      </c>
      <c r="AS120" s="52">
        <v>5.0999999999999997E-2</v>
      </c>
      <c r="AT120" s="32" t="s">
        <v>38</v>
      </c>
      <c r="AU120" s="53" t="s">
        <v>75</v>
      </c>
      <c r="AV120" s="1"/>
      <c r="AW120" s="117" t="s">
        <v>45</v>
      </c>
      <c r="AX120" s="112">
        <v>783992000</v>
      </c>
      <c r="AY120" s="112">
        <v>635017500</v>
      </c>
      <c r="AZ120" s="113">
        <v>186337000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01"/>
      <c r="B121" s="68" t="s">
        <v>44</v>
      </c>
      <c r="C121" s="73">
        <f t="shared" ref="C121:J121" si="142">C116</f>
        <v>447667000</v>
      </c>
      <c r="D121" s="74">
        <f t="shared" si="142"/>
        <v>3844260</v>
      </c>
      <c r="E121" s="74">
        <f t="shared" si="142"/>
        <v>10130700</v>
      </c>
      <c r="F121" s="75">
        <f t="shared" si="142"/>
        <v>15601300</v>
      </c>
      <c r="G121" s="73">
        <f t="shared" si="142"/>
        <v>570234000</v>
      </c>
      <c r="H121" s="74">
        <f t="shared" si="142"/>
        <v>5117220</v>
      </c>
      <c r="I121" s="74">
        <f t="shared" si="142"/>
        <v>13915800</v>
      </c>
      <c r="J121" s="75">
        <f t="shared" si="142"/>
        <v>21706200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333161300</v>
      </c>
      <c r="S121" s="57"/>
      <c r="T121" s="196"/>
      <c r="U121" s="199"/>
      <c r="V121" s="57"/>
      <c r="W121" s="87" t="s">
        <v>7</v>
      </c>
      <c r="X121" s="5">
        <f t="shared" ref="X121:AE121" si="143">X116</f>
        <v>5919</v>
      </c>
      <c r="Y121" s="5">
        <f t="shared" si="143"/>
        <v>7643.4</v>
      </c>
      <c r="Z121" s="5">
        <f t="shared" si="143"/>
        <v>72.2</v>
      </c>
      <c r="AA121" s="5">
        <f t="shared" si="143"/>
        <v>98.8</v>
      </c>
      <c r="AB121" s="5">
        <f t="shared" si="143"/>
        <v>6195.7</v>
      </c>
      <c r="AC121" s="5">
        <f t="shared" si="143"/>
        <v>7997.6</v>
      </c>
      <c r="AD121" s="5">
        <f t="shared" si="143"/>
        <v>131.30000000000001</v>
      </c>
      <c r="AE121" s="81">
        <f t="shared" si="143"/>
        <v>19.7</v>
      </c>
      <c r="AF121" s="7"/>
      <c r="AG121" s="87" t="s">
        <v>26</v>
      </c>
      <c r="AH121" s="6">
        <f>(AH120*10.74)</f>
        <v>34.905000000000001</v>
      </c>
      <c r="AI121" s="6">
        <f>(AI120*2.2)</f>
        <v>11.55</v>
      </c>
      <c r="AJ121" s="6">
        <f>(AJ120*0.25)</f>
        <v>0.8125</v>
      </c>
      <c r="AK121" s="166">
        <f>AK120+AL120</f>
        <v>17</v>
      </c>
      <c r="AL121" s="167"/>
      <c r="AM121" s="10"/>
      <c r="AN121" s="22" t="s">
        <v>41</v>
      </c>
      <c r="AO121" s="23">
        <v>15.7</v>
      </c>
      <c r="AP121" s="24">
        <v>7.94</v>
      </c>
      <c r="AQ121" s="7"/>
      <c r="AR121" s="33" t="s">
        <v>36</v>
      </c>
      <c r="AS121" s="12">
        <v>0.41299999999999998</v>
      </c>
      <c r="AT121" s="2" t="s">
        <v>39</v>
      </c>
      <c r="AU121" s="36" t="s">
        <v>75</v>
      </c>
      <c r="AV121" s="1"/>
      <c r="AW121" s="118" t="s">
        <v>71</v>
      </c>
      <c r="AX121" s="111">
        <f t="shared" ref="AX121:AZ121" si="144">AX116</f>
        <v>782332000</v>
      </c>
      <c r="AY121" s="111">
        <f t="shared" si="144"/>
        <v>635017500</v>
      </c>
      <c r="AZ121" s="114">
        <f t="shared" si="144"/>
        <v>186301000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02"/>
      <c r="B122" s="66" t="s">
        <v>3</v>
      </c>
      <c r="C122" s="76">
        <f t="shared" ref="C122:J122" si="145">C120-C121</f>
        <v>1502000</v>
      </c>
      <c r="D122" s="76">
        <f t="shared" si="145"/>
        <v>9000</v>
      </c>
      <c r="E122" s="76">
        <f t="shared" si="145"/>
        <v>33100</v>
      </c>
      <c r="F122" s="77">
        <f t="shared" si="145"/>
        <v>31000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89"/>
      <c r="L122" s="190"/>
      <c r="M122" s="190"/>
      <c r="N122" s="190"/>
      <c r="O122" s="207"/>
      <c r="P122" s="208"/>
      <c r="Q122" s="48" t="s">
        <v>3</v>
      </c>
      <c r="R122" s="41">
        <f>R120-R121</f>
        <v>1475000</v>
      </c>
      <c r="S122" s="58"/>
      <c r="T122" s="197"/>
      <c r="U122" s="200"/>
      <c r="V122" s="58"/>
      <c r="W122" s="45" t="s">
        <v>3</v>
      </c>
      <c r="X122" s="46">
        <f>X120-X121</f>
        <v>18.699999999999818</v>
      </c>
      <c r="Y122" s="46">
        <f t="shared" ref="Y122:AE122" si="146">Y120-Y121</f>
        <v>0</v>
      </c>
      <c r="Z122" s="46">
        <f t="shared" si="146"/>
        <v>0</v>
      </c>
      <c r="AA122" s="46">
        <f t="shared" si="146"/>
        <v>0.20000000000000284</v>
      </c>
      <c r="AB122" s="46">
        <f t="shared" si="146"/>
        <v>19.199999999999818</v>
      </c>
      <c r="AC122" s="46">
        <f t="shared" si="146"/>
        <v>0</v>
      </c>
      <c r="AD122" s="46">
        <f t="shared" si="146"/>
        <v>9.9999999999994316E-2</v>
      </c>
      <c r="AE122" s="83">
        <f t="shared" si="146"/>
        <v>0.10000000000000142</v>
      </c>
      <c r="AF122" s="7"/>
      <c r="AG122" s="88" t="s">
        <v>28</v>
      </c>
      <c r="AH122" s="86">
        <f>(AH121)/((K120/1000000)*8.34)</f>
        <v>2.7864525955799944</v>
      </c>
      <c r="AI122" s="86">
        <f>(AI121)/((K120/1000000)*8.34)</f>
        <v>0.922032014867467</v>
      </c>
      <c r="AJ122" s="86">
        <f>(AJ121)/((K120/1000000)*8.34)</f>
        <v>6.486155948743004E-2</v>
      </c>
      <c r="AK122" s="168">
        <f>(AK121)/((K120/1000000)*8.34)</f>
        <v>1.3571033985062284</v>
      </c>
      <c r="AL122" s="169"/>
      <c r="AM122" s="10"/>
      <c r="AN122" s="1"/>
      <c r="AO122" s="1"/>
      <c r="AP122" s="1"/>
      <c r="AQ122" s="7"/>
      <c r="AR122" s="89" t="s">
        <v>55</v>
      </c>
      <c r="AS122" s="79">
        <v>1.77</v>
      </c>
      <c r="AT122" s="90" t="s">
        <v>54</v>
      </c>
      <c r="AU122" s="35">
        <v>3.5000000000000003E-2</v>
      </c>
      <c r="AV122" s="1"/>
      <c r="AW122" s="110" t="s">
        <v>3</v>
      </c>
      <c r="AX122" s="115">
        <f>AX120-AX121</f>
        <v>1660000</v>
      </c>
      <c r="AY122" s="115">
        <f>AY120-AY121</f>
        <v>0</v>
      </c>
      <c r="AZ122" s="116">
        <f>AZ120-AZ121</f>
        <v>36000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82">
        <v>31</v>
      </c>
      <c r="B124" s="67" t="s">
        <v>45</v>
      </c>
      <c r="C124" s="72">
        <v>450523000</v>
      </c>
      <c r="D124" s="37">
        <v>3862260</v>
      </c>
      <c r="E124" s="37">
        <v>10195800</v>
      </c>
      <c r="F124" s="39">
        <v>15663300</v>
      </c>
      <c r="G124" s="72">
        <v>570234000</v>
      </c>
      <c r="H124" s="37">
        <v>5117220</v>
      </c>
      <c r="I124" s="37">
        <v>13915800</v>
      </c>
      <c r="J124" s="39">
        <v>21706200</v>
      </c>
      <c r="K124" s="185">
        <f>C126+G126</f>
        <v>1354000</v>
      </c>
      <c r="L124" s="186"/>
      <c r="M124" s="191">
        <f>D126+E126+F126+H126+I126+J126</f>
        <v>72000</v>
      </c>
      <c r="N124" s="186"/>
      <c r="O124" s="203">
        <f>M124+K124</f>
        <v>1426000</v>
      </c>
      <c r="P124" s="204"/>
      <c r="Q124" s="42" t="s">
        <v>6</v>
      </c>
      <c r="R124" s="39">
        <v>335974400</v>
      </c>
      <c r="S124" s="57"/>
      <c r="T124" s="195">
        <v>0</v>
      </c>
      <c r="U124" s="198">
        <v>0.83</v>
      </c>
      <c r="V124" s="57"/>
      <c r="W124" s="85" t="s">
        <v>6</v>
      </c>
      <c r="X124" s="44">
        <v>5954.5</v>
      </c>
      <c r="Y124" s="44">
        <v>7643.4</v>
      </c>
      <c r="Z124" s="44">
        <v>72.2</v>
      </c>
      <c r="AA124" s="44">
        <v>99.1</v>
      </c>
      <c r="AB124" s="44">
        <v>6232.2</v>
      </c>
      <c r="AC124" s="44">
        <v>7997.6</v>
      </c>
      <c r="AD124" s="44">
        <v>131.6</v>
      </c>
      <c r="AE124" s="82">
        <v>19.899999999999999</v>
      </c>
      <c r="AF124" s="7"/>
      <c r="AG124" s="85" t="s">
        <v>29</v>
      </c>
      <c r="AH124" s="15">
        <v>2.625</v>
      </c>
      <c r="AI124" s="15">
        <v>4.5</v>
      </c>
      <c r="AJ124" s="15">
        <v>3.25</v>
      </c>
      <c r="AK124" s="15">
        <v>16</v>
      </c>
      <c r="AL124" s="16">
        <v>0</v>
      </c>
      <c r="AM124" s="62"/>
      <c r="AN124" s="64" t="s">
        <v>40</v>
      </c>
      <c r="AO124" s="20">
        <v>13.7</v>
      </c>
      <c r="AP124" s="21">
        <v>7.55</v>
      </c>
      <c r="AQ124" s="7"/>
      <c r="AR124" s="31" t="s">
        <v>37</v>
      </c>
      <c r="AS124" s="52">
        <v>5.3999999999999999E-2</v>
      </c>
      <c r="AT124" s="32" t="s">
        <v>38</v>
      </c>
      <c r="AU124" s="53" t="s">
        <v>75</v>
      </c>
      <c r="AV124" s="1"/>
      <c r="AW124" s="117" t="s">
        <v>45</v>
      </c>
      <c r="AX124" s="112">
        <v>785494000</v>
      </c>
      <c r="AY124" s="112">
        <v>635017500</v>
      </c>
      <c r="AZ124" s="113">
        <v>186373000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201"/>
      <c r="B125" s="68" t="s">
        <v>44</v>
      </c>
      <c r="C125" s="73">
        <f t="shared" ref="C125:J125" si="147">C120</f>
        <v>449169000</v>
      </c>
      <c r="D125" s="74">
        <f t="shared" si="147"/>
        <v>3853260</v>
      </c>
      <c r="E125" s="74">
        <f t="shared" si="147"/>
        <v>10163800</v>
      </c>
      <c r="F125" s="75">
        <f t="shared" si="147"/>
        <v>15632300</v>
      </c>
      <c r="G125" s="73">
        <f t="shared" si="147"/>
        <v>570234000</v>
      </c>
      <c r="H125" s="74">
        <f t="shared" si="147"/>
        <v>5117220</v>
      </c>
      <c r="I125" s="74">
        <f t="shared" si="147"/>
        <v>13915800</v>
      </c>
      <c r="J125" s="75">
        <f t="shared" si="147"/>
        <v>21706200</v>
      </c>
      <c r="K125" s="187"/>
      <c r="L125" s="188"/>
      <c r="M125" s="188"/>
      <c r="N125" s="188"/>
      <c r="O125" s="205"/>
      <c r="P125" s="206"/>
      <c r="Q125" s="14" t="s">
        <v>7</v>
      </c>
      <c r="R125" s="40">
        <f>R120</f>
        <v>334636300</v>
      </c>
      <c r="S125" s="57"/>
      <c r="T125" s="196"/>
      <c r="U125" s="199"/>
      <c r="V125" s="57"/>
      <c r="W125" s="87" t="s">
        <v>7</v>
      </c>
      <c r="X125" s="5">
        <f t="shared" ref="X125:AE125" si="148">X120</f>
        <v>5937.7</v>
      </c>
      <c r="Y125" s="5">
        <f t="shared" si="148"/>
        <v>7643.4</v>
      </c>
      <c r="Z125" s="5">
        <f t="shared" si="148"/>
        <v>72.2</v>
      </c>
      <c r="AA125" s="5">
        <f t="shared" si="148"/>
        <v>99</v>
      </c>
      <c r="AB125" s="5">
        <f t="shared" si="148"/>
        <v>6214.9</v>
      </c>
      <c r="AC125" s="5">
        <f t="shared" si="148"/>
        <v>7997.6</v>
      </c>
      <c r="AD125" s="5">
        <f t="shared" si="148"/>
        <v>131.4</v>
      </c>
      <c r="AE125" s="81">
        <f t="shared" si="148"/>
        <v>19.8</v>
      </c>
      <c r="AF125" s="7"/>
      <c r="AG125" s="87" t="s">
        <v>26</v>
      </c>
      <c r="AH125" s="6">
        <f>(AH124*10.74)</f>
        <v>28.192499999999999</v>
      </c>
      <c r="AI125" s="6">
        <f>(AI124*2.2)</f>
        <v>9.9</v>
      </c>
      <c r="AJ125" s="6">
        <f>(AJ124*0.25)</f>
        <v>0.8125</v>
      </c>
      <c r="AK125" s="166">
        <f>AK124+AL124</f>
        <v>16</v>
      </c>
      <c r="AL125" s="167"/>
      <c r="AM125" s="10"/>
      <c r="AN125" s="22" t="s">
        <v>41</v>
      </c>
      <c r="AO125" s="23">
        <v>16.100000000000001</v>
      </c>
      <c r="AP125" s="24">
        <v>7.75</v>
      </c>
      <c r="AQ125" s="7"/>
      <c r="AR125" s="33" t="s">
        <v>36</v>
      </c>
      <c r="AS125" s="12">
        <v>0.442</v>
      </c>
      <c r="AT125" s="2" t="s">
        <v>39</v>
      </c>
      <c r="AU125" s="36" t="s">
        <v>75</v>
      </c>
      <c r="AV125" s="1"/>
      <c r="AW125" s="118" t="s">
        <v>71</v>
      </c>
      <c r="AX125" s="111">
        <f t="shared" ref="AX125:AZ125" si="149">AX120</f>
        <v>783992000</v>
      </c>
      <c r="AY125" s="111">
        <f t="shared" si="149"/>
        <v>635017500</v>
      </c>
      <c r="AZ125" s="114">
        <f t="shared" si="149"/>
        <v>186337000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202"/>
      <c r="B126" s="66" t="s">
        <v>3</v>
      </c>
      <c r="C126" s="76">
        <f t="shared" ref="C126:J126" si="150">C124-C125</f>
        <v>1354000</v>
      </c>
      <c r="D126" s="76">
        <f t="shared" si="150"/>
        <v>9000</v>
      </c>
      <c r="E126" s="76">
        <f t="shared" si="150"/>
        <v>32000</v>
      </c>
      <c r="F126" s="77">
        <f t="shared" si="150"/>
        <v>31000</v>
      </c>
      <c r="G126" s="76">
        <f t="shared" si="150"/>
        <v>0</v>
      </c>
      <c r="H126" s="76">
        <f t="shared" si="150"/>
        <v>0</v>
      </c>
      <c r="I126" s="76">
        <f t="shared" si="150"/>
        <v>0</v>
      </c>
      <c r="J126" s="77">
        <f t="shared" si="150"/>
        <v>0</v>
      </c>
      <c r="K126" s="211"/>
      <c r="L126" s="212"/>
      <c r="M126" s="212"/>
      <c r="N126" s="212"/>
      <c r="O126" s="205"/>
      <c r="P126" s="206"/>
      <c r="Q126" s="98" t="s">
        <v>3</v>
      </c>
      <c r="R126" s="99">
        <f>R124-R125</f>
        <v>1338100</v>
      </c>
      <c r="S126" s="58"/>
      <c r="T126" s="196"/>
      <c r="U126" s="199"/>
      <c r="V126" s="58"/>
      <c r="W126" s="45" t="s">
        <v>3</v>
      </c>
      <c r="X126" s="46">
        <f>X124-X125</f>
        <v>16.800000000000182</v>
      </c>
      <c r="Y126" s="46">
        <f t="shared" ref="Y126:AE126" si="151">Y124-Y125</f>
        <v>0</v>
      </c>
      <c r="Z126" s="46">
        <f t="shared" si="151"/>
        <v>0</v>
      </c>
      <c r="AA126" s="46">
        <f t="shared" si="151"/>
        <v>9.9999999999994316E-2</v>
      </c>
      <c r="AB126" s="46">
        <f t="shared" si="151"/>
        <v>17.300000000000182</v>
      </c>
      <c r="AC126" s="46">
        <f t="shared" si="151"/>
        <v>0</v>
      </c>
      <c r="AD126" s="46">
        <f t="shared" si="151"/>
        <v>0.19999999999998863</v>
      </c>
      <c r="AE126" s="83">
        <f t="shared" si="151"/>
        <v>9.9999999999997868E-2</v>
      </c>
      <c r="AF126" s="7"/>
      <c r="AG126" s="88" t="s">
        <v>28</v>
      </c>
      <c r="AH126" s="101">
        <f>(AH125)/((K124/1000000)*8.34)</f>
        <v>2.496599470792642</v>
      </c>
      <c r="AI126" s="101">
        <f>(AI125)/((K124/1000000)*8.34)</f>
        <v>0.87669893627195727</v>
      </c>
      <c r="AJ126" s="101">
        <f>(AJ125)/((K124/1000000)*8.34)</f>
        <v>7.1951301587976288E-2</v>
      </c>
      <c r="AK126" s="209">
        <f>(AK125)/((K124/1000000)*8.34)</f>
        <v>1.4168871697324563</v>
      </c>
      <c r="AL126" s="210"/>
      <c r="AM126" s="10"/>
      <c r="AN126" s="1"/>
      <c r="AO126" s="1"/>
      <c r="AP126" s="1"/>
      <c r="AQ126" s="7"/>
      <c r="AR126" s="89" t="s">
        <v>55</v>
      </c>
      <c r="AS126" s="79">
        <v>1.67</v>
      </c>
      <c r="AT126" s="90" t="s">
        <v>54</v>
      </c>
      <c r="AU126" s="35">
        <v>3.7999999999999999E-2</v>
      </c>
      <c r="AV126" s="1"/>
      <c r="AW126" s="110" t="s">
        <v>3</v>
      </c>
      <c r="AX126" s="115">
        <f>AX124-AX125</f>
        <v>1502000</v>
      </c>
      <c r="AY126" s="115">
        <f>AY124-AY125</f>
        <v>0</v>
      </c>
      <c r="AZ126" s="116">
        <f>AZ124-AZ125</f>
        <v>36000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61" t="s">
        <v>60</v>
      </c>
      <c r="L127" s="161"/>
      <c r="M127" s="161"/>
      <c r="N127" s="161"/>
      <c r="O127" s="161"/>
      <c r="P127" s="161"/>
      <c r="Q127" s="161"/>
      <c r="R127" s="161"/>
      <c r="S127" s="161"/>
      <c r="T127" s="16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61" t="s">
        <v>62</v>
      </c>
      <c r="AI127" s="161"/>
      <c r="AJ127" s="161"/>
      <c r="AK127" s="161"/>
      <c r="AL127" s="161"/>
      <c r="AM127" s="1"/>
      <c r="AN127" s="1"/>
      <c r="AO127" s="160" t="s">
        <v>59</v>
      </c>
      <c r="AP127" s="160"/>
      <c r="AQ127" s="1"/>
      <c r="AR127" s="7"/>
      <c r="AS127" s="7"/>
      <c r="AT127" s="153" t="s">
        <v>63</v>
      </c>
      <c r="AU127" s="153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55">
        <f>SUM(K4:L126)</f>
        <v>34307000</v>
      </c>
      <c r="L128" s="156"/>
      <c r="M128" s="157">
        <f t="shared" ref="M128" si="152">SUM(M4:N126)</f>
        <v>2013360</v>
      </c>
      <c r="N128" s="158"/>
      <c r="O128" s="157">
        <f t="shared" ref="O128" si="153">SUM(O4:P126)</f>
        <v>36320360</v>
      </c>
      <c r="P128" s="158"/>
      <c r="Q128" s="1"/>
      <c r="R128" s="100">
        <f>R124-R5</f>
        <v>35423400</v>
      </c>
      <c r="S128" s="1"/>
      <c r="T128" s="93">
        <f>SUM(T4:T126)</f>
        <v>1.49</v>
      </c>
      <c r="U128" s="97">
        <f>AVERAGE(U4:U126)</f>
        <v>0.85451612903225804</v>
      </c>
      <c r="V128" s="13"/>
      <c r="W128" s="3"/>
      <c r="X128" s="84"/>
      <c r="Y128" s="84"/>
      <c r="Z128" s="84"/>
      <c r="AA128" s="84"/>
      <c r="AB128" s="84">
        <f t="shared" ref="AB128:AC128" si="154">AB124-AB5</f>
        <v>375.09999999999945</v>
      </c>
      <c r="AC128" s="84">
        <f t="shared" si="154"/>
        <v>90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714.88125000000002</v>
      </c>
      <c r="AI128" s="93">
        <f t="shared" ref="AI128:AJ128" si="155">SUM(AI125,AI121,AI117,AI113,AI109,AI105,AI101,AI97,AI93,AI89,AI85,AI81,AI77,AI73,AI69,AI65,AI61,AI57,AI53,AI49,AI45,AI41,AI37,AI33,AI29,AI25,AI21,AI17,AI13,AI9,AI5)</f>
        <v>308.41250000000002</v>
      </c>
      <c r="AJ128" s="93">
        <f t="shared" si="155"/>
        <v>29.03125</v>
      </c>
      <c r="AK128" s="159">
        <f>SUM(AK125,AK121,AK117,AK113,AK109,AK105,AK101,AK97,AK93,AK89,AK85,AK81,AK77,AK73,AK69,AK65,AK61,AK57,AK53,AK49,AK45,AK41,AK37,AK33,AK29,AK25,AK21,AK17,AK13,AK9,AK5)</f>
        <v>380</v>
      </c>
      <c r="AL128" s="156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13.480645161290322</v>
      </c>
      <c r="AP128" s="96">
        <f>AVERAGE(AP125,AP121,AP117,AP113,AP109,AP105,AP101,AP97,AP93,AP89,AP85,AP81,AP77,AP73,AP69,AP65,AP61,AP57,AP53,AP49,AP45,AP41,AP37,AP33,AP29,AP25,AP21,AP17,AP13,AP9,AP5)</f>
        <v>7.7945161290322584</v>
      </c>
      <c r="AQ128" s="1"/>
      <c r="AR128" s="7"/>
      <c r="AS128" s="7"/>
      <c r="AT128" s="154">
        <f>AVERAGE(AU126,AU122,AU118,AU114,AU110,AU106,AU102,AU98,AU94,AU90,AU86,AU82,AU78,AU74,AU70,AU66,AU62,AU58,AU54,AU50,AU46,AU42,AU38,AU34,AU30,AU26,AU22,AU18,AU14,AU10,AU6)</f>
        <v>3.4100000000000012E-2</v>
      </c>
      <c r="AU128" s="154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70">
        <f>AB128+AC128</f>
        <v>465.09999999999945</v>
      </c>
      <c r="AC129" s="171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H9DtABh4j7bYWtNvpmQRlKiv9F+6iLY9itH2UYq4Ia1UsTIHvreDEsnlCfJH85T1K/D3cgtHmyHXQLP4Z9rT4w==" saltValue="cclmoAeQOxkcNMIubhtvdQ==" spinCount="100000" sheet="1" objects="1" scenarios="1" selectLockedCells="1" selectUnlockedCells="1"/>
  <mergeCells count="271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B6F97-D3ED-4FEE-92A1-7C128FE81DD6}">
  <dimension ref="A1:CC584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2" width="8.7109375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8" width="11" style="4" bestFit="1" customWidth="1"/>
    <col min="29" max="29" width="12.28515625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1" max="42" width="10.1406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7.7109375" customWidth="1"/>
    <col min="50" max="52" width="17.7109375" customWidth="1"/>
  </cols>
  <sheetData>
    <row r="1" spans="1:81" ht="30.75" thickBot="1" x14ac:dyDescent="0.45">
      <c r="A1" s="177" t="s">
        <v>83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216" t="s">
        <v>56</v>
      </c>
      <c r="V2" s="217"/>
      <c r="W2" s="178" t="s">
        <v>10</v>
      </c>
      <c r="X2" s="179"/>
      <c r="Y2" s="179"/>
      <c r="Z2" s="179"/>
      <c r="AA2" s="179"/>
      <c r="AB2" s="179"/>
      <c r="AC2" s="179"/>
      <c r="AD2" s="179"/>
      <c r="AE2" s="181"/>
      <c r="AF2" s="1"/>
      <c r="AG2" s="150" t="s">
        <v>27</v>
      </c>
      <c r="AH2" s="151"/>
      <c r="AI2" s="151"/>
      <c r="AJ2" s="151"/>
      <c r="AK2" s="151"/>
      <c r="AL2" s="152"/>
      <c r="AM2" s="59"/>
      <c r="AN2" s="150" t="s">
        <v>31</v>
      </c>
      <c r="AO2" s="151"/>
      <c r="AP2" s="152"/>
      <c r="AQ2" s="1"/>
      <c r="AR2" s="150" t="s">
        <v>30</v>
      </c>
      <c r="AS2" s="151"/>
      <c r="AT2" s="151"/>
      <c r="AU2" s="152"/>
      <c r="AV2" s="1"/>
      <c r="AW2" s="150" t="s">
        <v>72</v>
      </c>
      <c r="AX2" s="151"/>
      <c r="AY2" s="151"/>
      <c r="AZ2" s="152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43" t="s">
        <v>88</v>
      </c>
      <c r="V3" s="43" t="s">
        <v>89</v>
      </c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76" t="s">
        <v>0</v>
      </c>
      <c r="AS3" s="174"/>
      <c r="AT3" s="174" t="s">
        <v>1</v>
      </c>
      <c r="AU3" s="17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82">
        <v>1</v>
      </c>
      <c r="B4" s="67" t="s">
        <v>45</v>
      </c>
      <c r="C4" s="72">
        <v>450641000</v>
      </c>
      <c r="D4" s="37">
        <v>3862260</v>
      </c>
      <c r="E4" s="37">
        <v>10195800</v>
      </c>
      <c r="F4" s="39">
        <v>15663300</v>
      </c>
      <c r="G4" s="72">
        <v>571398000</v>
      </c>
      <c r="H4" s="37">
        <v>5125220</v>
      </c>
      <c r="I4" s="37">
        <v>13947800</v>
      </c>
      <c r="J4" s="39">
        <v>21772200</v>
      </c>
      <c r="K4" s="185">
        <f>C6+G6</f>
        <v>1282000</v>
      </c>
      <c r="L4" s="186"/>
      <c r="M4" s="191">
        <f>D6+E6+F6+H6+I6+J6</f>
        <v>106000</v>
      </c>
      <c r="N4" s="186"/>
      <c r="O4" s="191">
        <f>M4+K4</f>
        <v>1388000</v>
      </c>
      <c r="P4" s="186"/>
      <c r="Q4" s="38" t="s">
        <v>6</v>
      </c>
      <c r="R4" s="39">
        <v>337434400</v>
      </c>
      <c r="S4" s="57"/>
      <c r="T4" s="195">
        <v>0</v>
      </c>
      <c r="U4" s="198">
        <v>1.32</v>
      </c>
      <c r="V4" s="198">
        <v>0.84</v>
      </c>
      <c r="W4" s="85" t="s">
        <v>6</v>
      </c>
      <c r="X4" s="44">
        <v>5956</v>
      </c>
      <c r="Y4" s="44">
        <v>7659.4</v>
      </c>
      <c r="Z4" s="44">
        <v>72.3</v>
      </c>
      <c r="AA4" s="44">
        <v>99.3</v>
      </c>
      <c r="AB4" s="44">
        <v>6233.7</v>
      </c>
      <c r="AC4" s="44">
        <v>8014.6</v>
      </c>
      <c r="AD4" s="44">
        <v>131.80000000000001</v>
      </c>
      <c r="AE4" s="82">
        <v>19.899999999999999</v>
      </c>
      <c r="AF4" s="7"/>
      <c r="AG4" s="17" t="s">
        <v>29</v>
      </c>
      <c r="AH4" s="18">
        <v>3</v>
      </c>
      <c r="AI4" s="18">
        <v>5</v>
      </c>
      <c r="AJ4" s="18">
        <v>3.625</v>
      </c>
      <c r="AK4" s="18">
        <v>2</v>
      </c>
      <c r="AL4" s="19">
        <v>14</v>
      </c>
      <c r="AM4" s="62"/>
      <c r="AN4" s="63" t="s">
        <v>40</v>
      </c>
      <c r="AO4" s="25">
        <v>14.3</v>
      </c>
      <c r="AP4" s="21">
        <v>7.45</v>
      </c>
      <c r="AQ4" s="7"/>
      <c r="AR4" s="31" t="s">
        <v>37</v>
      </c>
      <c r="AS4" s="52">
        <v>6.7000000000000004E-2</v>
      </c>
      <c r="AT4" s="32" t="s">
        <v>38</v>
      </c>
      <c r="AU4" s="53" t="s">
        <v>75</v>
      </c>
      <c r="AV4" s="1"/>
      <c r="AW4" s="117" t="s">
        <v>45</v>
      </c>
      <c r="AX4" s="112">
        <v>785616000</v>
      </c>
      <c r="AY4" s="112">
        <v>636688900</v>
      </c>
      <c r="AZ4" s="113">
        <v>186407000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3"/>
      <c r="B5" s="68" t="s">
        <v>44</v>
      </c>
      <c r="C5" s="73">
        <f>'May, 2023'!C124</f>
        <v>450523000</v>
      </c>
      <c r="D5" s="73">
        <f>'May, 2023'!D124</f>
        <v>3862260</v>
      </c>
      <c r="E5" s="73">
        <f>'May, 2023'!E124</f>
        <v>10195800</v>
      </c>
      <c r="F5" s="73">
        <f>'May, 2023'!F124</f>
        <v>15663300</v>
      </c>
      <c r="G5" s="73">
        <f>'May, 2023'!G124</f>
        <v>570234000</v>
      </c>
      <c r="H5" s="73">
        <f>'May, 2023'!H124</f>
        <v>5117220</v>
      </c>
      <c r="I5" s="73">
        <f>'May, 2023'!I124</f>
        <v>13915800</v>
      </c>
      <c r="J5" s="73">
        <f>'May, 2023'!J124</f>
        <v>21706200</v>
      </c>
      <c r="K5" s="187"/>
      <c r="L5" s="188"/>
      <c r="M5" s="188"/>
      <c r="N5" s="188"/>
      <c r="O5" s="188"/>
      <c r="P5" s="188"/>
      <c r="Q5" s="9" t="s">
        <v>7</v>
      </c>
      <c r="R5" s="73">
        <f>'May, 2023'!R124</f>
        <v>335974400</v>
      </c>
      <c r="S5" s="57"/>
      <c r="T5" s="196"/>
      <c r="U5" s="199"/>
      <c r="V5" s="199"/>
      <c r="W5" s="87" t="s">
        <v>7</v>
      </c>
      <c r="X5" s="73">
        <f>'May, 2023'!X124</f>
        <v>5954.5</v>
      </c>
      <c r="Y5" s="73">
        <f>'May, 2023'!Y124</f>
        <v>7643.4</v>
      </c>
      <c r="Z5" s="73">
        <f>'May, 2023'!Z124</f>
        <v>72.2</v>
      </c>
      <c r="AA5" s="73">
        <f>'May, 2023'!AA124</f>
        <v>99.1</v>
      </c>
      <c r="AB5" s="73">
        <f>'May, 2023'!AB124</f>
        <v>6232.2</v>
      </c>
      <c r="AC5" s="109">
        <f>'May, 2023'!AC124</f>
        <v>7997.6</v>
      </c>
      <c r="AD5" s="73">
        <f>'May, 2023'!AD124</f>
        <v>131.6</v>
      </c>
      <c r="AE5" s="73">
        <f>'May, 2023'!AE124</f>
        <v>19.899999999999999</v>
      </c>
      <c r="AF5" s="7"/>
      <c r="AG5" s="87" t="s">
        <v>26</v>
      </c>
      <c r="AH5" s="6">
        <f>(AH4*10.74)</f>
        <v>32.22</v>
      </c>
      <c r="AI5" s="6">
        <f>(AI4*2.2)</f>
        <v>11</v>
      </c>
      <c r="AJ5" s="6">
        <f>(AJ4*0.25)</f>
        <v>0.90625</v>
      </c>
      <c r="AK5" s="162">
        <f>AK4+AL4</f>
        <v>16</v>
      </c>
      <c r="AL5" s="163"/>
      <c r="AM5" s="10"/>
      <c r="AN5" s="27" t="s">
        <v>41</v>
      </c>
      <c r="AO5" s="26">
        <v>15.8</v>
      </c>
      <c r="AP5" s="24">
        <v>7.77</v>
      </c>
      <c r="AQ5" s="7"/>
      <c r="AR5" s="33" t="s">
        <v>36</v>
      </c>
      <c r="AS5" s="12">
        <v>0.42699999999999999</v>
      </c>
      <c r="AT5" s="2" t="s">
        <v>39</v>
      </c>
      <c r="AU5" s="36" t="s">
        <v>75</v>
      </c>
      <c r="AV5" s="1"/>
      <c r="AW5" s="118" t="s">
        <v>71</v>
      </c>
      <c r="AX5" s="123">
        <f>'May, 2023'!AX124</f>
        <v>785494000</v>
      </c>
      <c r="AY5" s="123">
        <f>'May, 2023'!AY124</f>
        <v>635017500</v>
      </c>
      <c r="AZ5" s="123">
        <f>'May, 2023'!AZ124</f>
        <v>186373000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4"/>
      <c r="B6" s="66" t="s">
        <v>3</v>
      </c>
      <c r="C6" s="76">
        <f>C4-C5</f>
        <v>118000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1164000</v>
      </c>
      <c r="H6" s="76">
        <f t="shared" si="0"/>
        <v>8000</v>
      </c>
      <c r="I6" s="76">
        <f t="shared" si="0"/>
        <v>32000</v>
      </c>
      <c r="J6" s="76">
        <f t="shared" si="0"/>
        <v>66000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1460000</v>
      </c>
      <c r="S6" s="58"/>
      <c r="T6" s="197"/>
      <c r="U6" s="200"/>
      <c r="V6" s="200"/>
      <c r="W6" s="45" t="s">
        <v>3</v>
      </c>
      <c r="X6" s="46">
        <f>X4-X5</f>
        <v>1.5</v>
      </c>
      <c r="Y6" s="46">
        <f t="shared" ref="Y6:AE6" si="1">Y4-Y5</f>
        <v>16</v>
      </c>
      <c r="Z6" s="46">
        <f t="shared" si="1"/>
        <v>9.9999999999994316E-2</v>
      </c>
      <c r="AA6" s="46">
        <f t="shared" si="1"/>
        <v>0.20000000000000284</v>
      </c>
      <c r="AB6" s="46">
        <f t="shared" si="1"/>
        <v>1.5</v>
      </c>
      <c r="AC6" s="46">
        <f t="shared" si="1"/>
        <v>17</v>
      </c>
      <c r="AD6" s="46">
        <f t="shared" si="1"/>
        <v>0.20000000000001705</v>
      </c>
      <c r="AE6" s="83">
        <f t="shared" si="1"/>
        <v>0</v>
      </c>
      <c r="AF6" s="7"/>
      <c r="AG6" s="88" t="s">
        <v>28</v>
      </c>
      <c r="AH6" s="86">
        <f>(AH5)/((K4/1000000)*8.34)</f>
        <v>3.0135018350374305</v>
      </c>
      <c r="AI6" s="86">
        <f>(AI5)/((K4/1000000)*8.34)</f>
        <v>1.028818131142512</v>
      </c>
      <c r="AJ6" s="86">
        <f>(AJ5)/((K4/1000000)*8.34)</f>
        <v>8.4760584667991037E-2</v>
      </c>
      <c r="AK6" s="164">
        <f>(AK5)/((K4/1000000)*8.34)</f>
        <v>1.4964627362072902</v>
      </c>
      <c r="AL6" s="165"/>
      <c r="AM6" s="10"/>
      <c r="AN6" s="1"/>
      <c r="AO6" s="1"/>
      <c r="AP6" s="1"/>
      <c r="AQ6" s="7"/>
      <c r="AR6" s="89" t="s">
        <v>55</v>
      </c>
      <c r="AS6" s="79">
        <v>1.68</v>
      </c>
      <c r="AT6" s="90" t="s">
        <v>54</v>
      </c>
      <c r="AU6" s="35">
        <v>4.9000000000000002E-2</v>
      </c>
      <c r="AV6" s="1"/>
      <c r="AW6" s="110" t="s">
        <v>3</v>
      </c>
      <c r="AX6" s="115">
        <f>AX4-AX5</f>
        <v>122000</v>
      </c>
      <c r="AY6" s="115">
        <f>AY4-AY5</f>
        <v>1671400</v>
      </c>
      <c r="AZ6" s="116">
        <f>AZ4-AZ5</f>
        <v>34000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78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82">
        <v>2</v>
      </c>
      <c r="B8" s="67" t="s">
        <v>45</v>
      </c>
      <c r="C8" s="72">
        <v>450641000</v>
      </c>
      <c r="D8" s="37">
        <v>3862260</v>
      </c>
      <c r="E8" s="37">
        <v>10195800</v>
      </c>
      <c r="F8" s="39">
        <v>15663300</v>
      </c>
      <c r="G8" s="72">
        <v>572672000</v>
      </c>
      <c r="H8" s="37">
        <v>5134220</v>
      </c>
      <c r="I8" s="37">
        <v>13979800</v>
      </c>
      <c r="J8" s="39">
        <v>21826100</v>
      </c>
      <c r="K8" s="185">
        <f>C10+G10</f>
        <v>1274000</v>
      </c>
      <c r="L8" s="186"/>
      <c r="M8" s="191">
        <f>D10+E10+F10+H10+I10+J10</f>
        <v>94900</v>
      </c>
      <c r="N8" s="186"/>
      <c r="O8" s="192">
        <f>M8+K8</f>
        <v>1368900</v>
      </c>
      <c r="P8" s="192"/>
      <c r="Q8" s="42" t="s">
        <v>6</v>
      </c>
      <c r="R8" s="39">
        <v>338802500</v>
      </c>
      <c r="S8" s="57"/>
      <c r="T8" s="195">
        <v>0</v>
      </c>
      <c r="U8" s="198">
        <v>1.28</v>
      </c>
      <c r="V8" s="198">
        <v>0.84</v>
      </c>
      <c r="W8" s="85" t="s">
        <v>6</v>
      </c>
      <c r="X8" s="44">
        <v>5956</v>
      </c>
      <c r="Y8" s="44">
        <v>7675.9</v>
      </c>
      <c r="Z8" s="44">
        <v>72.5</v>
      </c>
      <c r="AA8" s="44">
        <v>99.3</v>
      </c>
      <c r="AB8" s="44">
        <v>6233.7</v>
      </c>
      <c r="AC8" s="44">
        <v>8031.8</v>
      </c>
      <c r="AD8" s="44">
        <v>131.9</v>
      </c>
      <c r="AE8" s="82">
        <v>19.899999999999999</v>
      </c>
      <c r="AF8" s="7"/>
      <c r="AG8" s="85" t="s">
        <v>29</v>
      </c>
      <c r="AH8" s="15">
        <v>3.125</v>
      </c>
      <c r="AI8" s="15">
        <v>4.75</v>
      </c>
      <c r="AJ8" s="15">
        <v>3.75</v>
      </c>
      <c r="AK8" s="15">
        <v>0</v>
      </c>
      <c r="AL8" s="16">
        <v>15</v>
      </c>
      <c r="AM8" s="62"/>
      <c r="AN8" s="64" t="s">
        <v>40</v>
      </c>
      <c r="AO8" s="20">
        <v>14</v>
      </c>
      <c r="AP8" s="21">
        <v>7.4</v>
      </c>
      <c r="AQ8" s="7"/>
      <c r="AR8" s="31" t="s">
        <v>37</v>
      </c>
      <c r="AS8" s="52" t="s">
        <v>75</v>
      </c>
      <c r="AT8" s="32" t="s">
        <v>38</v>
      </c>
      <c r="AU8" s="53">
        <v>4.4999999999999998E-2</v>
      </c>
      <c r="AV8" s="1"/>
      <c r="AW8" s="117" t="s">
        <v>45</v>
      </c>
      <c r="AX8" s="112">
        <v>785616000</v>
      </c>
      <c r="AY8" s="112">
        <v>637826800</v>
      </c>
      <c r="AZ8" s="113">
        <v>186442000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3"/>
      <c r="B9" s="68" t="s">
        <v>44</v>
      </c>
      <c r="C9" s="73">
        <f>C4</f>
        <v>450641000</v>
      </c>
      <c r="D9" s="74">
        <f t="shared" ref="D9:J9" si="2">D4</f>
        <v>3862260</v>
      </c>
      <c r="E9" s="74">
        <f t="shared" si="2"/>
        <v>10195800</v>
      </c>
      <c r="F9" s="75">
        <f t="shared" si="2"/>
        <v>15663300</v>
      </c>
      <c r="G9" s="73">
        <f t="shared" si="2"/>
        <v>571398000</v>
      </c>
      <c r="H9" s="74">
        <f t="shared" si="2"/>
        <v>5125220</v>
      </c>
      <c r="I9" s="74">
        <f t="shared" si="2"/>
        <v>13947800</v>
      </c>
      <c r="J9" s="75">
        <f t="shared" si="2"/>
        <v>21772200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337434400</v>
      </c>
      <c r="S9" s="57"/>
      <c r="T9" s="196"/>
      <c r="U9" s="199"/>
      <c r="V9" s="199"/>
      <c r="W9" s="87" t="s">
        <v>7</v>
      </c>
      <c r="X9" s="5">
        <f>X4</f>
        <v>5956</v>
      </c>
      <c r="Y9" s="5">
        <f t="shared" ref="Y9:AE9" si="3">Y4</f>
        <v>7659.4</v>
      </c>
      <c r="Z9" s="5">
        <f t="shared" si="3"/>
        <v>72.3</v>
      </c>
      <c r="AA9" s="5">
        <f t="shared" si="3"/>
        <v>99.3</v>
      </c>
      <c r="AB9" s="5">
        <f>AB4</f>
        <v>6233.7</v>
      </c>
      <c r="AC9" s="5">
        <f t="shared" si="3"/>
        <v>8014.6</v>
      </c>
      <c r="AD9" s="5">
        <f t="shared" si="3"/>
        <v>131.80000000000001</v>
      </c>
      <c r="AE9" s="81">
        <f t="shared" si="3"/>
        <v>19.899999999999999</v>
      </c>
      <c r="AF9" s="7"/>
      <c r="AG9" s="87" t="s">
        <v>26</v>
      </c>
      <c r="AH9" s="6">
        <f>(AH8*10.74)</f>
        <v>33.5625</v>
      </c>
      <c r="AI9" s="6">
        <f>(AI8*2.2)</f>
        <v>10.450000000000001</v>
      </c>
      <c r="AJ9" s="6">
        <f>(AJ8*0.25)</f>
        <v>0.9375</v>
      </c>
      <c r="AK9" s="162">
        <f>AK8+AL8</f>
        <v>15</v>
      </c>
      <c r="AL9" s="163"/>
      <c r="AM9" s="10"/>
      <c r="AN9" s="22" t="s">
        <v>41</v>
      </c>
      <c r="AO9" s="23">
        <v>15.9</v>
      </c>
      <c r="AP9" s="24">
        <v>7.69</v>
      </c>
      <c r="AQ9" s="7"/>
      <c r="AR9" s="33" t="s">
        <v>36</v>
      </c>
      <c r="AS9" s="12" t="s">
        <v>75</v>
      </c>
      <c r="AT9" s="2" t="s">
        <v>39</v>
      </c>
      <c r="AU9" s="36">
        <v>0.32700000000000001</v>
      </c>
      <c r="AV9" s="1"/>
      <c r="AW9" s="118" t="s">
        <v>71</v>
      </c>
      <c r="AX9" s="111">
        <f>AX4</f>
        <v>785616000</v>
      </c>
      <c r="AY9" s="111">
        <f t="shared" ref="AY9:AZ9" si="4">AY4</f>
        <v>636688900</v>
      </c>
      <c r="AZ9" s="114">
        <f t="shared" si="4"/>
        <v>186407000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4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1274000</v>
      </c>
      <c r="H10" s="76">
        <f t="shared" si="5"/>
        <v>9000</v>
      </c>
      <c r="I10" s="76">
        <f t="shared" si="5"/>
        <v>32000</v>
      </c>
      <c r="J10" s="77">
        <f t="shared" si="5"/>
        <v>53900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1368100</v>
      </c>
      <c r="S10" s="58"/>
      <c r="T10" s="197"/>
      <c r="U10" s="200"/>
      <c r="V10" s="200"/>
      <c r="W10" s="45" t="s">
        <v>3</v>
      </c>
      <c r="X10" s="46">
        <f>X8-X9</f>
        <v>0</v>
      </c>
      <c r="Y10" s="46">
        <f t="shared" ref="Y10:AE10" si="6">Y8-Y9</f>
        <v>16.5</v>
      </c>
      <c r="Z10" s="46">
        <f t="shared" si="6"/>
        <v>0.20000000000000284</v>
      </c>
      <c r="AA10" s="46">
        <f t="shared" si="6"/>
        <v>0</v>
      </c>
      <c r="AB10" s="46">
        <f t="shared" si="6"/>
        <v>0</v>
      </c>
      <c r="AC10" s="46">
        <f t="shared" si="6"/>
        <v>17.199999999999818</v>
      </c>
      <c r="AD10" s="46">
        <f t="shared" si="6"/>
        <v>9.9999999999994316E-2</v>
      </c>
      <c r="AE10" s="83">
        <f t="shared" si="6"/>
        <v>0</v>
      </c>
      <c r="AF10" s="7"/>
      <c r="AG10" s="88" t="s">
        <v>28</v>
      </c>
      <c r="AH10" s="86">
        <f>(AH9)/((K8/1000000)*8.34)</f>
        <v>3.1587759619619846</v>
      </c>
      <c r="AI10" s="86">
        <f>(AI9)/((K8/1000000)*8.34)</f>
        <v>0.98351460119188805</v>
      </c>
      <c r="AJ10" s="86">
        <f>(AJ9)/((K8/1000000)*8.34)</f>
        <v>8.8233965417932533E-2</v>
      </c>
      <c r="AK10" s="164">
        <f>(AK9)/((K8/1000000)*8.34)</f>
        <v>1.4117434466869205</v>
      </c>
      <c r="AL10" s="165"/>
      <c r="AM10" s="10"/>
      <c r="AN10" s="1"/>
      <c r="AO10" s="1"/>
      <c r="AP10" s="1"/>
      <c r="AQ10" s="7"/>
      <c r="AR10" s="89" t="s">
        <v>55</v>
      </c>
      <c r="AS10" s="79">
        <v>1.39</v>
      </c>
      <c r="AT10" s="90" t="s">
        <v>54</v>
      </c>
      <c r="AU10" s="35">
        <v>3.5999999999999997E-2</v>
      </c>
      <c r="AV10" s="1"/>
      <c r="AW10" s="110" t="s">
        <v>3</v>
      </c>
      <c r="AX10" s="115">
        <f>AX8-AX9</f>
        <v>0</v>
      </c>
      <c r="AY10" s="115">
        <f>AY8-AY9</f>
        <v>1137900</v>
      </c>
      <c r="AZ10" s="116">
        <f>AZ8-AZ9</f>
        <v>35000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78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82">
        <v>3</v>
      </c>
      <c r="B12" s="67" t="s">
        <v>45</v>
      </c>
      <c r="C12" s="72">
        <v>450641000</v>
      </c>
      <c r="D12" s="37">
        <v>3862260</v>
      </c>
      <c r="E12" s="37">
        <v>10195800</v>
      </c>
      <c r="F12" s="39">
        <v>15663300</v>
      </c>
      <c r="G12" s="72">
        <v>574138000</v>
      </c>
      <c r="H12" s="37">
        <v>5143220</v>
      </c>
      <c r="I12" s="37">
        <v>14011800</v>
      </c>
      <c r="J12" s="39">
        <v>21892100</v>
      </c>
      <c r="K12" s="185">
        <f>C14+G14</f>
        <v>1466000</v>
      </c>
      <c r="L12" s="186"/>
      <c r="M12" s="191">
        <f>D14+E14+F14+H14+I14+J14</f>
        <v>107000</v>
      </c>
      <c r="N12" s="186"/>
      <c r="O12" s="192">
        <f>M12+K12</f>
        <v>1573000</v>
      </c>
      <c r="P12" s="192"/>
      <c r="Q12" s="42" t="s">
        <v>6</v>
      </c>
      <c r="R12" s="39">
        <v>340295500</v>
      </c>
      <c r="S12" s="57"/>
      <c r="T12" s="195">
        <v>0</v>
      </c>
      <c r="U12" s="198">
        <v>1.2</v>
      </c>
      <c r="V12" s="198">
        <v>0.89</v>
      </c>
      <c r="W12" s="85" t="s">
        <v>6</v>
      </c>
      <c r="X12" s="44">
        <v>5956</v>
      </c>
      <c r="Y12" s="44">
        <v>7694.2</v>
      </c>
      <c r="Z12" s="44">
        <v>72.5</v>
      </c>
      <c r="AA12" s="44">
        <v>99.5</v>
      </c>
      <c r="AB12" s="44">
        <v>6233.7</v>
      </c>
      <c r="AC12" s="44">
        <v>8050.8</v>
      </c>
      <c r="AD12" s="44">
        <v>132.1</v>
      </c>
      <c r="AE12" s="82">
        <v>19.899999999999999</v>
      </c>
      <c r="AF12" s="7"/>
      <c r="AG12" s="85" t="s">
        <v>29</v>
      </c>
      <c r="AH12" s="15">
        <v>3.25</v>
      </c>
      <c r="AI12" s="15">
        <v>5.125</v>
      </c>
      <c r="AJ12" s="15">
        <v>3.375</v>
      </c>
      <c r="AK12" s="15">
        <v>0</v>
      </c>
      <c r="AL12" s="16">
        <v>17</v>
      </c>
      <c r="AM12" s="62"/>
      <c r="AN12" s="64" t="s">
        <v>40</v>
      </c>
      <c r="AO12" s="20">
        <v>13.5</v>
      </c>
      <c r="AP12" s="21">
        <v>7.52</v>
      </c>
      <c r="AQ12" s="7"/>
      <c r="AR12" s="31" t="s">
        <v>37</v>
      </c>
      <c r="AS12" s="52" t="s">
        <v>75</v>
      </c>
      <c r="AT12" s="32" t="s">
        <v>38</v>
      </c>
      <c r="AU12" s="53">
        <v>5.2999999999999999E-2</v>
      </c>
      <c r="AV12" s="1"/>
      <c r="AW12" s="117" t="s">
        <v>45</v>
      </c>
      <c r="AX12" s="112">
        <v>785616000</v>
      </c>
      <c r="AY12" s="112">
        <v>639432500</v>
      </c>
      <c r="AZ12" s="113">
        <v>186477000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3"/>
      <c r="B13" s="68" t="s">
        <v>44</v>
      </c>
      <c r="C13" s="73">
        <f>C8</f>
        <v>450641000</v>
      </c>
      <c r="D13" s="74">
        <f t="shared" ref="D13:J13" si="7">D8</f>
        <v>3862260</v>
      </c>
      <c r="E13" s="74">
        <f t="shared" si="7"/>
        <v>10195800</v>
      </c>
      <c r="F13" s="75">
        <f t="shared" si="7"/>
        <v>15663300</v>
      </c>
      <c r="G13" s="73">
        <f t="shared" si="7"/>
        <v>572672000</v>
      </c>
      <c r="H13" s="74">
        <f t="shared" si="7"/>
        <v>5134220</v>
      </c>
      <c r="I13" s="74">
        <f t="shared" si="7"/>
        <v>13979800</v>
      </c>
      <c r="J13" s="75">
        <f t="shared" si="7"/>
        <v>21826100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338802500</v>
      </c>
      <c r="S13" s="57"/>
      <c r="T13" s="196"/>
      <c r="U13" s="199"/>
      <c r="V13" s="199"/>
      <c r="W13" s="87" t="s">
        <v>7</v>
      </c>
      <c r="X13" s="5">
        <f t="shared" ref="X13:AE13" si="8">X8</f>
        <v>5956</v>
      </c>
      <c r="Y13" s="5">
        <f t="shared" si="8"/>
        <v>7675.9</v>
      </c>
      <c r="Z13" s="5">
        <f t="shared" si="8"/>
        <v>72.5</v>
      </c>
      <c r="AA13" s="5">
        <f t="shared" si="8"/>
        <v>99.3</v>
      </c>
      <c r="AB13" s="5">
        <f t="shared" si="8"/>
        <v>6233.7</v>
      </c>
      <c r="AC13" s="5">
        <f t="shared" si="8"/>
        <v>8031.8</v>
      </c>
      <c r="AD13" s="5">
        <f t="shared" si="8"/>
        <v>131.9</v>
      </c>
      <c r="AE13" s="81">
        <f t="shared" si="8"/>
        <v>19.899999999999999</v>
      </c>
      <c r="AF13" s="7"/>
      <c r="AG13" s="87" t="s">
        <v>26</v>
      </c>
      <c r="AH13" s="6">
        <f>(AH12*10.74)</f>
        <v>34.905000000000001</v>
      </c>
      <c r="AI13" s="6">
        <f>(AI12*2.2)</f>
        <v>11.275</v>
      </c>
      <c r="AJ13" s="6">
        <f>(AJ12*0.25)</f>
        <v>0.84375</v>
      </c>
      <c r="AK13" s="162">
        <f>AK12+AL12</f>
        <v>17</v>
      </c>
      <c r="AL13" s="163"/>
      <c r="AM13" s="10"/>
      <c r="AN13" s="22" t="s">
        <v>41</v>
      </c>
      <c r="AO13" s="23">
        <v>15.3</v>
      </c>
      <c r="AP13" s="24">
        <v>7.85</v>
      </c>
      <c r="AQ13" s="7"/>
      <c r="AR13" s="33" t="s">
        <v>36</v>
      </c>
      <c r="AS13" s="12" t="s">
        <v>75</v>
      </c>
      <c r="AT13" s="2" t="s">
        <v>39</v>
      </c>
      <c r="AU13" s="36">
        <v>0.35199999999999998</v>
      </c>
      <c r="AV13" s="1"/>
      <c r="AW13" s="118" t="s">
        <v>71</v>
      </c>
      <c r="AX13" s="111">
        <f>AX8</f>
        <v>785616000</v>
      </c>
      <c r="AY13" s="111">
        <f t="shared" ref="AY13:AZ13" si="9">AY8</f>
        <v>637826800</v>
      </c>
      <c r="AZ13" s="114">
        <f t="shared" si="9"/>
        <v>186442000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4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1466000</v>
      </c>
      <c r="H14" s="76">
        <f t="shared" si="10"/>
        <v>9000</v>
      </c>
      <c r="I14" s="76">
        <f t="shared" si="10"/>
        <v>32000</v>
      </c>
      <c r="J14" s="77">
        <f t="shared" si="10"/>
        <v>66000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1493000</v>
      </c>
      <c r="S14" s="58"/>
      <c r="T14" s="197"/>
      <c r="U14" s="200"/>
      <c r="V14" s="200"/>
      <c r="W14" s="45" t="s">
        <v>3</v>
      </c>
      <c r="X14" s="46">
        <f>X12-X13</f>
        <v>0</v>
      </c>
      <c r="Y14" s="46">
        <f t="shared" ref="Y14:AE14" si="11">Y12-Y13</f>
        <v>18.300000000000182</v>
      </c>
      <c r="Z14" s="46">
        <f t="shared" si="11"/>
        <v>0</v>
      </c>
      <c r="AA14" s="46">
        <f t="shared" si="11"/>
        <v>0.20000000000000284</v>
      </c>
      <c r="AB14" s="46">
        <f t="shared" si="11"/>
        <v>0</v>
      </c>
      <c r="AC14" s="46">
        <f t="shared" si="11"/>
        <v>19</v>
      </c>
      <c r="AD14" s="46">
        <f t="shared" si="11"/>
        <v>0.19999999999998863</v>
      </c>
      <c r="AE14" s="83">
        <f t="shared" si="11"/>
        <v>0</v>
      </c>
      <c r="AF14" s="7"/>
      <c r="AG14" s="88" t="s">
        <v>28</v>
      </c>
      <c r="AH14" s="86">
        <f>(AH13)/((K12/1000000)*8.34)</f>
        <v>2.854878443766133</v>
      </c>
      <c r="AI14" s="86">
        <f>(AI13)/((K12/1000000)*8.34)</f>
        <v>0.92218176345690162</v>
      </c>
      <c r="AJ14" s="86">
        <f>(AJ13)/((K12/1000000)*8.34)</f>
        <v>6.9010276090178332E-2</v>
      </c>
      <c r="AK14" s="164">
        <f>(AK13)/((K12/1000000)*8.34)</f>
        <v>1.390429266409519</v>
      </c>
      <c r="AL14" s="165"/>
      <c r="AM14" s="10"/>
      <c r="AN14" s="1"/>
      <c r="AO14" s="1"/>
      <c r="AP14" s="1"/>
      <c r="AQ14" s="7"/>
      <c r="AR14" s="89" t="s">
        <v>55</v>
      </c>
      <c r="AS14" s="79">
        <v>1.56</v>
      </c>
      <c r="AT14" s="90" t="s">
        <v>54</v>
      </c>
      <c r="AU14" s="35">
        <v>4.2000000000000003E-2</v>
      </c>
      <c r="AV14" s="1"/>
      <c r="AW14" s="110" t="s">
        <v>3</v>
      </c>
      <c r="AX14" s="115">
        <f>AX12-AX13</f>
        <v>0</v>
      </c>
      <c r="AY14" s="115">
        <f>AY12-AY13</f>
        <v>1605700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78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82">
        <v>4</v>
      </c>
      <c r="B16" s="67" t="s">
        <v>45</v>
      </c>
      <c r="C16" s="72">
        <v>450641000</v>
      </c>
      <c r="D16" s="37">
        <v>3862260</v>
      </c>
      <c r="E16" s="37">
        <v>10195800</v>
      </c>
      <c r="F16" s="39">
        <v>15663300</v>
      </c>
      <c r="G16" s="72">
        <v>575321000</v>
      </c>
      <c r="H16" s="37">
        <v>5152220</v>
      </c>
      <c r="I16" s="37">
        <v>14011800</v>
      </c>
      <c r="J16" s="39">
        <v>21908100</v>
      </c>
      <c r="K16" s="185">
        <f>C18+G18</f>
        <v>1183000</v>
      </c>
      <c r="L16" s="186"/>
      <c r="M16" s="191">
        <f>D18+E18+F18+H18+I18+J18</f>
        <v>25000</v>
      </c>
      <c r="N16" s="186"/>
      <c r="O16" s="192">
        <f>M16+K16</f>
        <v>1208000</v>
      </c>
      <c r="P16" s="192"/>
      <c r="Q16" s="42" t="s">
        <v>6</v>
      </c>
      <c r="R16" s="39">
        <v>341795600</v>
      </c>
      <c r="S16" s="57"/>
      <c r="T16" s="195">
        <v>0</v>
      </c>
      <c r="U16" s="198">
        <v>1.18</v>
      </c>
      <c r="V16" s="198">
        <v>0.87</v>
      </c>
      <c r="W16" s="85" t="s">
        <v>6</v>
      </c>
      <c r="X16" s="44">
        <v>5956</v>
      </c>
      <c r="Y16" s="44">
        <v>7710.2</v>
      </c>
      <c r="Z16" s="44">
        <v>72.599999999999994</v>
      </c>
      <c r="AA16" s="44">
        <v>99.5</v>
      </c>
      <c r="AB16" s="44">
        <v>6233.7</v>
      </c>
      <c r="AC16" s="44">
        <v>8067.3</v>
      </c>
      <c r="AD16" s="44">
        <v>132.1</v>
      </c>
      <c r="AE16" s="82">
        <v>19.899999999999999</v>
      </c>
      <c r="AF16" s="7"/>
      <c r="AG16" s="85" t="s">
        <v>29</v>
      </c>
      <c r="AH16" s="15">
        <v>2.875</v>
      </c>
      <c r="AI16" s="15">
        <v>4.25</v>
      </c>
      <c r="AJ16" s="15">
        <v>3.125</v>
      </c>
      <c r="AK16" s="15">
        <v>0</v>
      </c>
      <c r="AL16" s="16">
        <v>15</v>
      </c>
      <c r="AM16" s="62"/>
      <c r="AN16" s="64" t="s">
        <v>40</v>
      </c>
      <c r="AO16" s="20">
        <v>14.4</v>
      </c>
      <c r="AP16" s="21">
        <v>7.62</v>
      </c>
      <c r="AQ16" s="7"/>
      <c r="AR16" s="2" t="s">
        <v>37</v>
      </c>
      <c r="AS16" s="12" t="s">
        <v>75</v>
      </c>
      <c r="AT16" s="2" t="s">
        <v>38</v>
      </c>
      <c r="AU16" s="12">
        <v>6.8000000000000005E-2</v>
      </c>
      <c r="AV16" s="1"/>
      <c r="AW16" s="117" t="s">
        <v>45</v>
      </c>
      <c r="AX16" s="112">
        <v>785616000</v>
      </c>
      <c r="AY16" s="112">
        <v>640816200</v>
      </c>
      <c r="AZ16" s="113">
        <v>186477000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3"/>
      <c r="B17" s="68" t="s">
        <v>44</v>
      </c>
      <c r="C17" s="73">
        <f>C12</f>
        <v>450641000</v>
      </c>
      <c r="D17" s="74">
        <f t="shared" ref="D17:J17" si="12">D12</f>
        <v>3862260</v>
      </c>
      <c r="E17" s="74">
        <f t="shared" si="12"/>
        <v>10195800</v>
      </c>
      <c r="F17" s="75">
        <f t="shared" si="12"/>
        <v>15663300</v>
      </c>
      <c r="G17" s="73">
        <f t="shared" si="12"/>
        <v>574138000</v>
      </c>
      <c r="H17" s="74">
        <f t="shared" si="12"/>
        <v>5143220</v>
      </c>
      <c r="I17" s="74">
        <f t="shared" si="12"/>
        <v>14011800</v>
      </c>
      <c r="J17" s="75">
        <f t="shared" si="12"/>
        <v>21892100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340295500</v>
      </c>
      <c r="S17" s="57"/>
      <c r="T17" s="196"/>
      <c r="U17" s="199"/>
      <c r="V17" s="199"/>
      <c r="W17" s="87" t="s">
        <v>7</v>
      </c>
      <c r="X17" s="5">
        <f t="shared" ref="X17:AE17" si="13">X12</f>
        <v>5956</v>
      </c>
      <c r="Y17" s="5">
        <f t="shared" si="13"/>
        <v>7694.2</v>
      </c>
      <c r="Z17" s="5">
        <f t="shared" si="13"/>
        <v>72.5</v>
      </c>
      <c r="AA17" s="5">
        <f t="shared" si="13"/>
        <v>99.5</v>
      </c>
      <c r="AB17" s="5">
        <f t="shared" si="13"/>
        <v>6233.7</v>
      </c>
      <c r="AC17" s="5">
        <f t="shared" si="13"/>
        <v>8050.8</v>
      </c>
      <c r="AD17" s="5">
        <f t="shared" si="13"/>
        <v>132.1</v>
      </c>
      <c r="AE17" s="81">
        <f t="shared" si="13"/>
        <v>19.899999999999999</v>
      </c>
      <c r="AF17" s="7"/>
      <c r="AG17" s="87" t="s">
        <v>26</v>
      </c>
      <c r="AH17" s="6">
        <f>(AH16*10.74)</f>
        <v>30.877500000000001</v>
      </c>
      <c r="AI17" s="6">
        <f>(AI16*2.2)</f>
        <v>9.3500000000000014</v>
      </c>
      <c r="AJ17" s="6">
        <f>(AJ16*0.25)</f>
        <v>0.78125</v>
      </c>
      <c r="AK17" s="162">
        <f>AK16+AL16</f>
        <v>15</v>
      </c>
      <c r="AL17" s="163"/>
      <c r="AM17" s="10"/>
      <c r="AN17" s="22" t="s">
        <v>41</v>
      </c>
      <c r="AO17" s="23">
        <v>15.5</v>
      </c>
      <c r="AP17" s="24">
        <v>7.86</v>
      </c>
      <c r="AQ17" s="7"/>
      <c r="AR17" s="2" t="s">
        <v>36</v>
      </c>
      <c r="AS17" s="12" t="s">
        <v>75</v>
      </c>
      <c r="AT17" s="2" t="s">
        <v>39</v>
      </c>
      <c r="AU17" s="12">
        <v>0.376</v>
      </c>
      <c r="AV17" s="1"/>
      <c r="AW17" s="118" t="s">
        <v>71</v>
      </c>
      <c r="AX17" s="111">
        <f t="shared" ref="AX17:AZ17" si="14">AX12</f>
        <v>785616000</v>
      </c>
      <c r="AY17" s="111">
        <f t="shared" si="14"/>
        <v>639432500</v>
      </c>
      <c r="AZ17" s="114">
        <f t="shared" si="14"/>
        <v>186477000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4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1183000</v>
      </c>
      <c r="H18" s="76">
        <f t="shared" si="15"/>
        <v>9000</v>
      </c>
      <c r="I18" s="76">
        <f t="shared" si="15"/>
        <v>0</v>
      </c>
      <c r="J18" s="77">
        <f t="shared" si="15"/>
        <v>16000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1500100</v>
      </c>
      <c r="S18" s="58"/>
      <c r="T18" s="197"/>
      <c r="U18" s="200"/>
      <c r="V18" s="200"/>
      <c r="W18" s="45" t="s">
        <v>3</v>
      </c>
      <c r="X18" s="46">
        <f>X16-X17</f>
        <v>0</v>
      </c>
      <c r="Y18" s="46">
        <f t="shared" ref="Y18:AE18" si="16">Y16-Y17</f>
        <v>16</v>
      </c>
      <c r="Z18" s="46">
        <f t="shared" si="16"/>
        <v>9.9999999999994316E-2</v>
      </c>
      <c r="AA18" s="46">
        <f t="shared" si="16"/>
        <v>0</v>
      </c>
      <c r="AB18" s="46">
        <f t="shared" si="16"/>
        <v>0</v>
      </c>
      <c r="AC18" s="46">
        <f t="shared" si="16"/>
        <v>16.5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3.1296180300054126</v>
      </c>
      <c r="AI18" s="86">
        <f>(AI17)/((K16/1000000)*8.34)</f>
        <v>0.94767803677598927</v>
      </c>
      <c r="AJ18" s="86">
        <f>(AJ17)/((K16/1000000)*8.34)</f>
        <v>7.9184327939170213E-2</v>
      </c>
      <c r="AK18" s="164">
        <f>(AK17)/((K16/1000000)*8.34)</f>
        <v>1.5203390964320682</v>
      </c>
      <c r="AL18" s="165"/>
      <c r="AM18" s="10"/>
      <c r="AN18" s="1"/>
      <c r="AO18" s="1"/>
      <c r="AP18" s="1"/>
      <c r="AQ18" s="7"/>
      <c r="AR18" s="89" t="s">
        <v>55</v>
      </c>
      <c r="AS18" s="79">
        <v>1.29</v>
      </c>
      <c r="AT18" s="90" t="s">
        <v>54</v>
      </c>
      <c r="AU18" s="11">
        <v>5.3999999999999999E-2</v>
      </c>
      <c r="AV18" s="1"/>
      <c r="AW18" s="110" t="s">
        <v>3</v>
      </c>
      <c r="AX18" s="115">
        <f>AX16-AX17</f>
        <v>0</v>
      </c>
      <c r="AY18" s="115">
        <f>AY16-AY17</f>
        <v>1383700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78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82">
        <v>5</v>
      </c>
      <c r="B20" s="67" t="s">
        <v>45</v>
      </c>
      <c r="C20" s="72">
        <v>450641000</v>
      </c>
      <c r="D20" s="37">
        <v>3862260</v>
      </c>
      <c r="E20" s="37">
        <v>10195800</v>
      </c>
      <c r="F20" s="39">
        <v>15663300</v>
      </c>
      <c r="G20" s="72">
        <v>576707000</v>
      </c>
      <c r="H20" s="37">
        <v>5160220</v>
      </c>
      <c r="I20" s="37">
        <v>14042900</v>
      </c>
      <c r="J20" s="39">
        <v>21952100</v>
      </c>
      <c r="K20" s="185">
        <f>C22+G22</f>
        <v>1386000</v>
      </c>
      <c r="L20" s="186"/>
      <c r="M20" s="191">
        <f>D22+E22+F22+H22+I22+J22</f>
        <v>83100</v>
      </c>
      <c r="N20" s="186"/>
      <c r="O20" s="192">
        <f>M20+K20</f>
        <v>1469100</v>
      </c>
      <c r="P20" s="192"/>
      <c r="Q20" s="42" t="s">
        <v>6</v>
      </c>
      <c r="R20" s="39">
        <v>343394700</v>
      </c>
      <c r="S20" s="57">
        <v>0</v>
      </c>
      <c r="T20" s="195">
        <v>0</v>
      </c>
      <c r="U20" s="198">
        <v>1.17</v>
      </c>
      <c r="V20" s="198">
        <v>0.88</v>
      </c>
      <c r="W20" s="85" t="s">
        <v>6</v>
      </c>
      <c r="X20" s="44">
        <v>5956</v>
      </c>
      <c r="Y20" s="44">
        <v>7728.2</v>
      </c>
      <c r="Z20" s="44">
        <v>72.7</v>
      </c>
      <c r="AA20" s="44">
        <v>99.7</v>
      </c>
      <c r="AB20" s="44">
        <v>6233.7</v>
      </c>
      <c r="AC20" s="44">
        <v>8085.8</v>
      </c>
      <c r="AD20" s="44">
        <v>132.30000000000001</v>
      </c>
      <c r="AE20" s="82">
        <v>19.899999999999999</v>
      </c>
      <c r="AF20" s="7"/>
      <c r="AG20" s="85" t="s">
        <v>29</v>
      </c>
      <c r="AH20" s="15">
        <v>3.375</v>
      </c>
      <c r="AI20" s="15">
        <v>4.875</v>
      </c>
      <c r="AJ20" s="15">
        <v>3.5</v>
      </c>
      <c r="AK20" s="15">
        <v>0</v>
      </c>
      <c r="AL20" s="16">
        <v>16</v>
      </c>
      <c r="AM20" s="62"/>
      <c r="AN20" s="64" t="s">
        <v>40</v>
      </c>
      <c r="AO20" s="20">
        <v>14.6</v>
      </c>
      <c r="AP20" s="21">
        <v>7.45</v>
      </c>
      <c r="AQ20" s="7"/>
      <c r="AR20" s="31" t="s">
        <v>37</v>
      </c>
      <c r="AS20" s="52" t="s">
        <v>75</v>
      </c>
      <c r="AT20" s="32" t="s">
        <v>38</v>
      </c>
      <c r="AU20" s="53">
        <v>4.5999999999999999E-2</v>
      </c>
      <c r="AV20" s="1"/>
      <c r="AW20" s="117" t="s">
        <v>45</v>
      </c>
      <c r="AX20" s="112">
        <v>785616000</v>
      </c>
      <c r="AY20" s="112">
        <v>642383600</v>
      </c>
      <c r="AZ20" s="113">
        <v>186511000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3"/>
      <c r="B21" s="68" t="s">
        <v>44</v>
      </c>
      <c r="C21" s="73">
        <f>C16</f>
        <v>450641000</v>
      </c>
      <c r="D21" s="74">
        <f t="shared" ref="D21:J21" si="17">D16</f>
        <v>3862260</v>
      </c>
      <c r="E21" s="74">
        <f t="shared" si="17"/>
        <v>10195800</v>
      </c>
      <c r="F21" s="75">
        <f t="shared" si="17"/>
        <v>15663300</v>
      </c>
      <c r="G21" s="73">
        <f t="shared" si="17"/>
        <v>575321000</v>
      </c>
      <c r="H21" s="74">
        <f t="shared" si="17"/>
        <v>5152220</v>
      </c>
      <c r="I21" s="74">
        <f t="shared" si="17"/>
        <v>14011800</v>
      </c>
      <c r="J21" s="75">
        <f t="shared" si="17"/>
        <v>21908100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341795600</v>
      </c>
      <c r="S21" s="57"/>
      <c r="T21" s="196"/>
      <c r="U21" s="199"/>
      <c r="V21" s="199"/>
      <c r="W21" s="87" t="s">
        <v>7</v>
      </c>
      <c r="X21" s="5">
        <f t="shared" ref="X21:AE21" si="18">X16</f>
        <v>5956</v>
      </c>
      <c r="Y21" s="5">
        <f t="shared" si="18"/>
        <v>7710.2</v>
      </c>
      <c r="Z21" s="5">
        <f t="shared" si="18"/>
        <v>72.599999999999994</v>
      </c>
      <c r="AA21" s="5">
        <f t="shared" si="18"/>
        <v>99.5</v>
      </c>
      <c r="AB21" s="5">
        <f t="shared" si="18"/>
        <v>6233.7</v>
      </c>
      <c r="AC21" s="5">
        <f t="shared" si="18"/>
        <v>8067.3</v>
      </c>
      <c r="AD21" s="5">
        <f t="shared" si="18"/>
        <v>132.1</v>
      </c>
      <c r="AE21" s="81">
        <f t="shared" si="18"/>
        <v>19.899999999999999</v>
      </c>
      <c r="AF21" s="7"/>
      <c r="AG21" s="87" t="s">
        <v>26</v>
      </c>
      <c r="AH21" s="6">
        <f>(AH20*10.74)</f>
        <v>36.247500000000002</v>
      </c>
      <c r="AI21" s="6">
        <f>(AI20*2.2)</f>
        <v>10.725000000000001</v>
      </c>
      <c r="AJ21" s="6">
        <f>(AJ20*0.25)</f>
        <v>0.875</v>
      </c>
      <c r="AK21" s="162">
        <f>AK20+AL20</f>
        <v>16</v>
      </c>
      <c r="AL21" s="163"/>
      <c r="AM21" s="10"/>
      <c r="AN21" s="22" t="s">
        <v>41</v>
      </c>
      <c r="AO21" s="23">
        <v>16.399999999999999</v>
      </c>
      <c r="AP21" s="24">
        <v>7.83</v>
      </c>
      <c r="AQ21" s="7"/>
      <c r="AR21" s="33" t="s">
        <v>36</v>
      </c>
      <c r="AS21" s="12" t="s">
        <v>75</v>
      </c>
      <c r="AT21" s="2" t="s">
        <v>39</v>
      </c>
      <c r="AU21" s="36">
        <v>0.39700000000000002</v>
      </c>
      <c r="AV21" s="1"/>
      <c r="AW21" s="118" t="s">
        <v>71</v>
      </c>
      <c r="AX21" s="111">
        <f t="shared" ref="AX21:AZ21" si="19">AX16</f>
        <v>785616000</v>
      </c>
      <c r="AY21" s="111">
        <f t="shared" si="19"/>
        <v>640816200</v>
      </c>
      <c r="AZ21" s="114">
        <f t="shared" si="19"/>
        <v>186477000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4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1386000</v>
      </c>
      <c r="H22" s="76">
        <f t="shared" si="20"/>
        <v>8000</v>
      </c>
      <c r="I22" s="76">
        <f t="shared" si="20"/>
        <v>31100</v>
      </c>
      <c r="J22" s="77">
        <f t="shared" si="20"/>
        <v>44000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1599100</v>
      </c>
      <c r="S22" s="58"/>
      <c r="T22" s="197"/>
      <c r="U22" s="200"/>
      <c r="V22" s="200"/>
      <c r="W22" s="45" t="s">
        <v>3</v>
      </c>
      <c r="X22" s="46">
        <f>X20-X21</f>
        <v>0</v>
      </c>
      <c r="Y22" s="46">
        <f t="shared" ref="Y22:AE22" si="21">Y20-Y21</f>
        <v>18</v>
      </c>
      <c r="Z22" s="46">
        <f t="shared" si="21"/>
        <v>0.10000000000000853</v>
      </c>
      <c r="AA22" s="46">
        <f t="shared" si="21"/>
        <v>0.20000000000000284</v>
      </c>
      <c r="AB22" s="46">
        <f t="shared" si="21"/>
        <v>0</v>
      </c>
      <c r="AC22" s="46">
        <f t="shared" si="21"/>
        <v>18.5</v>
      </c>
      <c r="AD22" s="46">
        <f t="shared" si="21"/>
        <v>0.20000000000001705</v>
      </c>
      <c r="AE22" s="83">
        <f t="shared" si="21"/>
        <v>0</v>
      </c>
      <c r="AF22" s="7"/>
      <c r="AG22" s="88" t="s">
        <v>28</v>
      </c>
      <c r="AH22" s="86">
        <f>(AH21)/((K20/1000000)*8.34)</f>
        <v>3.1358030458749888</v>
      </c>
      <c r="AI22" s="86">
        <f>(AI21)/((K20/1000000)*8.34)</f>
        <v>0.92782916523923742</v>
      </c>
      <c r="AJ22" s="86">
        <f>(AJ21)/((K20/1000000)*8.34)</f>
        <v>7.5697018143061318E-2</v>
      </c>
      <c r="AK22" s="164">
        <f>(AK21)/((K20/1000000)*8.34)</f>
        <v>1.3841740460445497</v>
      </c>
      <c r="AL22" s="165"/>
      <c r="AM22" s="10"/>
      <c r="AN22" s="1"/>
      <c r="AO22" s="1"/>
      <c r="AP22" s="1"/>
      <c r="AQ22" s="7"/>
      <c r="AR22" s="89" t="s">
        <v>55</v>
      </c>
      <c r="AS22" s="79">
        <v>1.37</v>
      </c>
      <c r="AT22" s="90" t="s">
        <v>54</v>
      </c>
      <c r="AU22" s="35">
        <v>3.5999999999999997E-2</v>
      </c>
      <c r="AV22" s="1"/>
      <c r="AW22" s="110" t="s">
        <v>3</v>
      </c>
      <c r="AX22" s="115">
        <f>AX20-AX21</f>
        <v>0</v>
      </c>
      <c r="AY22" s="115">
        <f>AY20-AY21</f>
        <v>1567400</v>
      </c>
      <c r="AZ22" s="116">
        <f>AZ20-AZ21</f>
        <v>34000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78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82">
        <v>6</v>
      </c>
      <c r="B24" s="67" t="s">
        <v>45</v>
      </c>
      <c r="C24" s="72">
        <v>450641000</v>
      </c>
      <c r="D24" s="37">
        <v>3862260</v>
      </c>
      <c r="E24" s="37">
        <v>10195800</v>
      </c>
      <c r="F24" s="39">
        <v>15663300</v>
      </c>
      <c r="G24" s="72">
        <v>578208000</v>
      </c>
      <c r="H24" s="37">
        <v>5169220</v>
      </c>
      <c r="I24" s="37">
        <v>14074900</v>
      </c>
      <c r="J24" s="39">
        <v>21998000</v>
      </c>
      <c r="K24" s="185">
        <f>C26+G26</f>
        <v>1501000</v>
      </c>
      <c r="L24" s="186"/>
      <c r="M24" s="191">
        <f>D26+E26+F26+H26+I26+J26</f>
        <v>86900</v>
      </c>
      <c r="N24" s="186"/>
      <c r="O24" s="192">
        <f>M24+K24</f>
        <v>1587900</v>
      </c>
      <c r="P24" s="192"/>
      <c r="Q24" s="42" t="s">
        <v>6</v>
      </c>
      <c r="R24" s="39">
        <v>344992200</v>
      </c>
      <c r="S24" s="57"/>
      <c r="T24" s="195">
        <v>0</v>
      </c>
      <c r="U24" s="198">
        <v>1.1499999999999999</v>
      </c>
      <c r="V24" s="198">
        <v>0.83</v>
      </c>
      <c r="W24" s="85" t="s">
        <v>6</v>
      </c>
      <c r="X24" s="44">
        <v>5956</v>
      </c>
      <c r="Y24" s="44">
        <v>7747.5</v>
      </c>
      <c r="Z24" s="44">
        <v>72.900000000000006</v>
      </c>
      <c r="AA24" s="44">
        <v>99.7</v>
      </c>
      <c r="AB24" s="44">
        <v>6233.7</v>
      </c>
      <c r="AC24" s="44">
        <v>8105.9</v>
      </c>
      <c r="AD24" s="44">
        <v>132.5</v>
      </c>
      <c r="AE24" s="82">
        <v>19.899999999999999</v>
      </c>
      <c r="AF24" s="7"/>
      <c r="AG24" s="85" t="s">
        <v>29</v>
      </c>
      <c r="AH24" s="15">
        <v>3.375</v>
      </c>
      <c r="AI24" s="15">
        <v>5.125</v>
      </c>
      <c r="AJ24" s="15">
        <v>3.5</v>
      </c>
      <c r="AK24" s="15">
        <v>0</v>
      </c>
      <c r="AL24" s="16">
        <v>19</v>
      </c>
      <c r="AM24" s="62"/>
      <c r="AN24" s="64" t="s">
        <v>40</v>
      </c>
      <c r="AO24" s="20">
        <v>15.3</v>
      </c>
      <c r="AP24" s="21">
        <v>7.46</v>
      </c>
      <c r="AQ24" s="7"/>
      <c r="AR24" s="31" t="s">
        <v>37</v>
      </c>
      <c r="AS24" s="52" t="s">
        <v>75</v>
      </c>
      <c r="AT24" s="32" t="s">
        <v>38</v>
      </c>
      <c r="AU24" s="53">
        <v>4.8000000000000001E-2</v>
      </c>
      <c r="AV24" s="1"/>
      <c r="AW24" s="117" t="s">
        <v>45</v>
      </c>
      <c r="AX24" s="112">
        <v>785616000</v>
      </c>
      <c r="AY24" s="112">
        <v>644074400</v>
      </c>
      <c r="AZ24" s="113">
        <v>186546000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3"/>
      <c r="B25" s="68" t="s">
        <v>44</v>
      </c>
      <c r="C25" s="73">
        <f t="shared" ref="C25:J25" si="22">C20</f>
        <v>450641000</v>
      </c>
      <c r="D25" s="74">
        <f t="shared" si="22"/>
        <v>3862260</v>
      </c>
      <c r="E25" s="74">
        <f t="shared" si="22"/>
        <v>10195800</v>
      </c>
      <c r="F25" s="75">
        <f t="shared" si="22"/>
        <v>15663300</v>
      </c>
      <c r="G25" s="73">
        <f t="shared" si="22"/>
        <v>576707000</v>
      </c>
      <c r="H25" s="74">
        <f t="shared" si="22"/>
        <v>5160220</v>
      </c>
      <c r="I25" s="74">
        <f t="shared" si="22"/>
        <v>14042900</v>
      </c>
      <c r="J25" s="75">
        <f t="shared" si="22"/>
        <v>21952100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343394700</v>
      </c>
      <c r="S25" s="57"/>
      <c r="T25" s="196"/>
      <c r="U25" s="199"/>
      <c r="V25" s="199"/>
      <c r="W25" s="87" t="s">
        <v>7</v>
      </c>
      <c r="X25" s="5">
        <f t="shared" ref="X25:AE25" si="23">X20</f>
        <v>5956</v>
      </c>
      <c r="Y25" s="5">
        <f t="shared" si="23"/>
        <v>7728.2</v>
      </c>
      <c r="Z25" s="5">
        <f t="shared" si="23"/>
        <v>72.7</v>
      </c>
      <c r="AA25" s="5">
        <f t="shared" si="23"/>
        <v>99.7</v>
      </c>
      <c r="AB25" s="5">
        <f t="shared" si="23"/>
        <v>6233.7</v>
      </c>
      <c r="AC25" s="5">
        <f t="shared" si="23"/>
        <v>8085.8</v>
      </c>
      <c r="AD25" s="5">
        <f t="shared" si="23"/>
        <v>132.30000000000001</v>
      </c>
      <c r="AE25" s="81">
        <f t="shared" si="23"/>
        <v>19.899999999999999</v>
      </c>
      <c r="AF25" s="7"/>
      <c r="AG25" s="87" t="s">
        <v>26</v>
      </c>
      <c r="AH25" s="6">
        <f>(AH24*10.74)</f>
        <v>36.247500000000002</v>
      </c>
      <c r="AI25" s="6">
        <f>(AI24*2.2)</f>
        <v>11.275</v>
      </c>
      <c r="AJ25" s="6">
        <f>(AJ24*0.25)</f>
        <v>0.875</v>
      </c>
      <c r="AK25" s="162">
        <f>AK24+AL24</f>
        <v>19</v>
      </c>
      <c r="AL25" s="163"/>
      <c r="AM25" s="10"/>
      <c r="AN25" s="22" t="s">
        <v>41</v>
      </c>
      <c r="AO25" s="23">
        <v>16.8</v>
      </c>
      <c r="AP25" s="24">
        <v>7.71</v>
      </c>
      <c r="AQ25" s="7"/>
      <c r="AR25" s="33" t="s">
        <v>36</v>
      </c>
      <c r="AS25" s="12" t="s">
        <v>75</v>
      </c>
      <c r="AT25" s="2" t="s">
        <v>39</v>
      </c>
      <c r="AU25" s="36">
        <v>0.39800000000000002</v>
      </c>
      <c r="AV25" s="1"/>
      <c r="AW25" s="118" t="s">
        <v>71</v>
      </c>
      <c r="AX25" s="111">
        <f t="shared" ref="AX25:AZ25" si="24">AX20</f>
        <v>785616000</v>
      </c>
      <c r="AY25" s="111">
        <f t="shared" si="24"/>
        <v>642383600</v>
      </c>
      <c r="AZ25" s="114">
        <f t="shared" si="24"/>
        <v>186511000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4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1501000</v>
      </c>
      <c r="H26" s="76">
        <f t="shared" si="25"/>
        <v>9000</v>
      </c>
      <c r="I26" s="76">
        <f t="shared" si="25"/>
        <v>32000</v>
      </c>
      <c r="J26" s="77">
        <f t="shared" si="25"/>
        <v>45900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1597500</v>
      </c>
      <c r="S26" s="58"/>
      <c r="T26" s="197"/>
      <c r="U26" s="200"/>
      <c r="V26" s="200"/>
      <c r="W26" s="45" t="s">
        <v>3</v>
      </c>
      <c r="X26" s="46">
        <f>X24-X25</f>
        <v>0</v>
      </c>
      <c r="Y26" s="46">
        <f t="shared" ref="Y26:AE26" si="26">Y24-Y25</f>
        <v>19.300000000000182</v>
      </c>
      <c r="Z26" s="46">
        <f t="shared" si="26"/>
        <v>0.20000000000000284</v>
      </c>
      <c r="AA26" s="46">
        <f t="shared" si="26"/>
        <v>0</v>
      </c>
      <c r="AB26" s="46">
        <f t="shared" si="26"/>
        <v>0</v>
      </c>
      <c r="AC26" s="46">
        <f t="shared" si="26"/>
        <v>20.099999999999454</v>
      </c>
      <c r="AD26" s="46">
        <f t="shared" si="26"/>
        <v>0.19999999999998863</v>
      </c>
      <c r="AE26" s="83">
        <f t="shared" si="26"/>
        <v>0</v>
      </c>
      <c r="AF26" s="7"/>
      <c r="AG26" s="88" t="s">
        <v>28</v>
      </c>
      <c r="AH26" s="86">
        <f>(AH25)/((K24/1000000)*8.34)</f>
        <v>2.8955516466240736</v>
      </c>
      <c r="AI26" s="86">
        <f>(AI25)/((K24/1000000)*8.34)</f>
        <v>0.9006785244688994</v>
      </c>
      <c r="AJ26" s="86">
        <f>(AJ25)/((K24/1000000)*8.34)</f>
        <v>6.9897446466544291E-2</v>
      </c>
      <c r="AK26" s="164">
        <f>(AK25)/((K24/1000000)*8.34)</f>
        <v>1.5177731232735332</v>
      </c>
      <c r="AL26" s="165"/>
      <c r="AM26" s="10"/>
      <c r="AN26" s="1"/>
      <c r="AO26" s="1"/>
      <c r="AP26" s="1"/>
      <c r="AQ26" s="7"/>
      <c r="AR26" s="89" t="s">
        <v>55</v>
      </c>
      <c r="AS26" s="79">
        <v>1.42</v>
      </c>
      <c r="AT26" s="90" t="s">
        <v>54</v>
      </c>
      <c r="AU26" s="35">
        <v>3.7999999999999999E-2</v>
      </c>
      <c r="AV26" s="1"/>
      <c r="AW26" s="110" t="s">
        <v>3</v>
      </c>
      <c r="AX26" s="115">
        <f>AX24-AX25</f>
        <v>0</v>
      </c>
      <c r="AY26" s="115">
        <f>AY24-AY25</f>
        <v>1690800</v>
      </c>
      <c r="AZ26" s="116">
        <f>AZ24-AZ25</f>
        <v>35000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78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82">
        <v>7</v>
      </c>
      <c r="B28" s="67" t="s">
        <v>45</v>
      </c>
      <c r="C28" s="72">
        <v>451672000</v>
      </c>
      <c r="D28" s="37">
        <v>3871260</v>
      </c>
      <c r="E28" s="37">
        <v>10195800</v>
      </c>
      <c r="F28" s="39">
        <v>15679300</v>
      </c>
      <c r="G28" s="72">
        <v>578583000</v>
      </c>
      <c r="H28" s="37">
        <v>5169220</v>
      </c>
      <c r="I28" s="37">
        <v>14106900</v>
      </c>
      <c r="J28" s="39">
        <v>22032000</v>
      </c>
      <c r="K28" s="185">
        <f>C30+G30</f>
        <v>1406000</v>
      </c>
      <c r="L28" s="186"/>
      <c r="M28" s="191">
        <f>D30+E30+F30+H30+I30+J30</f>
        <v>91000</v>
      </c>
      <c r="N28" s="186"/>
      <c r="O28" s="192">
        <f>M28+K28</f>
        <v>1497000</v>
      </c>
      <c r="P28" s="192"/>
      <c r="Q28" s="42" t="s">
        <v>6</v>
      </c>
      <c r="R28" s="39">
        <v>346418900</v>
      </c>
      <c r="S28" s="57"/>
      <c r="T28" s="195">
        <v>0</v>
      </c>
      <c r="U28" s="198">
        <v>1.2</v>
      </c>
      <c r="V28" s="198">
        <v>0.87</v>
      </c>
      <c r="W28" s="85" t="s">
        <v>6</v>
      </c>
      <c r="X28" s="44">
        <v>5968.9</v>
      </c>
      <c r="Y28" s="44">
        <v>7752.4</v>
      </c>
      <c r="Z28" s="44">
        <v>72.900000000000006</v>
      </c>
      <c r="AA28" s="44">
        <v>99.9</v>
      </c>
      <c r="AB28" s="44">
        <v>6246.9</v>
      </c>
      <c r="AC28" s="44">
        <v>8111.1</v>
      </c>
      <c r="AD28" s="44">
        <v>132.69999999999999</v>
      </c>
      <c r="AE28" s="82">
        <v>19.899999999999999</v>
      </c>
      <c r="AF28" s="7"/>
      <c r="AG28" s="85" t="s">
        <v>29</v>
      </c>
      <c r="AH28" s="15">
        <v>3.25</v>
      </c>
      <c r="AI28" s="15">
        <v>5</v>
      </c>
      <c r="AJ28" s="15">
        <v>3.125</v>
      </c>
      <c r="AK28" s="15">
        <v>0</v>
      </c>
      <c r="AL28" s="16">
        <v>17</v>
      </c>
      <c r="AM28" s="62"/>
      <c r="AN28" s="64" t="s">
        <v>40</v>
      </c>
      <c r="AO28" s="20">
        <v>16.5</v>
      </c>
      <c r="AP28" s="21">
        <v>7.3</v>
      </c>
      <c r="AQ28" s="7"/>
      <c r="AR28" s="31" t="s">
        <v>37</v>
      </c>
      <c r="AS28" s="52" t="s">
        <v>75</v>
      </c>
      <c r="AT28" s="32" t="s">
        <v>38</v>
      </c>
      <c r="AU28" s="53">
        <v>4.9000000000000002E-2</v>
      </c>
      <c r="AV28" s="1"/>
      <c r="AW28" s="117" t="s">
        <v>45</v>
      </c>
      <c r="AX28" s="112">
        <v>786759000</v>
      </c>
      <c r="AY28" s="112">
        <v>644516000</v>
      </c>
      <c r="AZ28" s="113">
        <v>186581000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3"/>
      <c r="B29" s="68" t="s">
        <v>44</v>
      </c>
      <c r="C29" s="73">
        <f t="shared" ref="C29:J29" si="27">C24</f>
        <v>450641000</v>
      </c>
      <c r="D29" s="74">
        <f t="shared" si="27"/>
        <v>3862260</v>
      </c>
      <c r="E29" s="74">
        <f t="shared" si="27"/>
        <v>10195800</v>
      </c>
      <c r="F29" s="75">
        <f t="shared" si="27"/>
        <v>15663300</v>
      </c>
      <c r="G29" s="73">
        <f t="shared" si="27"/>
        <v>578208000</v>
      </c>
      <c r="H29" s="74">
        <f t="shared" si="27"/>
        <v>5169220</v>
      </c>
      <c r="I29" s="74">
        <f t="shared" si="27"/>
        <v>14074900</v>
      </c>
      <c r="J29" s="75">
        <f t="shared" si="27"/>
        <v>21998000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344992200</v>
      </c>
      <c r="S29" s="57"/>
      <c r="T29" s="196"/>
      <c r="U29" s="199"/>
      <c r="V29" s="199"/>
      <c r="W29" s="87" t="s">
        <v>7</v>
      </c>
      <c r="X29" s="5">
        <f t="shared" ref="X29:AE29" si="28">X24</f>
        <v>5956</v>
      </c>
      <c r="Y29" s="5">
        <f t="shared" si="28"/>
        <v>7747.5</v>
      </c>
      <c r="Z29" s="5">
        <f t="shared" si="28"/>
        <v>72.900000000000006</v>
      </c>
      <c r="AA29" s="5">
        <f t="shared" si="28"/>
        <v>99.7</v>
      </c>
      <c r="AB29" s="5">
        <f t="shared" si="28"/>
        <v>6233.7</v>
      </c>
      <c r="AC29" s="5">
        <f t="shared" si="28"/>
        <v>8105.9</v>
      </c>
      <c r="AD29" s="5">
        <f t="shared" si="28"/>
        <v>132.5</v>
      </c>
      <c r="AE29" s="81">
        <f t="shared" si="28"/>
        <v>19.899999999999999</v>
      </c>
      <c r="AF29" s="7"/>
      <c r="AG29" s="87" t="s">
        <v>26</v>
      </c>
      <c r="AH29" s="6">
        <f>(AH28*10.74)</f>
        <v>34.905000000000001</v>
      </c>
      <c r="AI29" s="6">
        <f>(AI28*2.2)</f>
        <v>11</v>
      </c>
      <c r="AJ29" s="6">
        <f>(AJ28*0.25)</f>
        <v>0.78125</v>
      </c>
      <c r="AK29" s="162">
        <f>AK28+AL28</f>
        <v>17</v>
      </c>
      <c r="AL29" s="163"/>
      <c r="AM29" s="10"/>
      <c r="AN29" s="22" t="s">
        <v>41</v>
      </c>
      <c r="AO29" s="23">
        <v>17.5</v>
      </c>
      <c r="AP29" s="24">
        <v>7.63</v>
      </c>
      <c r="AQ29" s="7"/>
      <c r="AR29" s="33" t="s">
        <v>36</v>
      </c>
      <c r="AS29" s="12" t="s">
        <v>75</v>
      </c>
      <c r="AT29" s="2" t="s">
        <v>39</v>
      </c>
      <c r="AU29" s="36">
        <v>0.39200000000000002</v>
      </c>
      <c r="AV29" s="1"/>
      <c r="AW29" s="118" t="s">
        <v>71</v>
      </c>
      <c r="AX29" s="111">
        <f t="shared" ref="AX29:AZ29" si="29">AX24</f>
        <v>785616000</v>
      </c>
      <c r="AY29" s="111">
        <f t="shared" si="29"/>
        <v>644074400</v>
      </c>
      <c r="AZ29" s="114">
        <f t="shared" si="29"/>
        <v>186546000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4"/>
      <c r="B30" s="66" t="s">
        <v>3</v>
      </c>
      <c r="C30" s="76">
        <f t="shared" ref="C30:J30" si="30">C28-C29</f>
        <v>1031000</v>
      </c>
      <c r="D30" s="76">
        <f t="shared" si="30"/>
        <v>9000</v>
      </c>
      <c r="E30" s="76">
        <f t="shared" si="30"/>
        <v>0</v>
      </c>
      <c r="F30" s="77">
        <f t="shared" si="30"/>
        <v>16000</v>
      </c>
      <c r="G30" s="76">
        <f t="shared" si="30"/>
        <v>375000</v>
      </c>
      <c r="H30" s="76">
        <f t="shared" si="30"/>
        <v>0</v>
      </c>
      <c r="I30" s="76">
        <f t="shared" si="30"/>
        <v>32000</v>
      </c>
      <c r="J30" s="77">
        <f t="shared" si="30"/>
        <v>34000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1426700</v>
      </c>
      <c r="S30" s="58"/>
      <c r="T30" s="197"/>
      <c r="U30" s="200"/>
      <c r="V30" s="200"/>
      <c r="W30" s="45" t="s">
        <v>3</v>
      </c>
      <c r="X30" s="46">
        <f>X28-X29</f>
        <v>12.899999999999636</v>
      </c>
      <c r="Y30" s="46">
        <f t="shared" ref="Y30:AE30" si="31">Y28-Y29</f>
        <v>4.8999999999996362</v>
      </c>
      <c r="Z30" s="46">
        <f t="shared" si="31"/>
        <v>0</v>
      </c>
      <c r="AA30" s="46">
        <f t="shared" si="31"/>
        <v>0.20000000000000284</v>
      </c>
      <c r="AB30" s="46">
        <f t="shared" si="31"/>
        <v>13.199999999999818</v>
      </c>
      <c r="AC30" s="46">
        <f t="shared" si="31"/>
        <v>5.2000000000007276</v>
      </c>
      <c r="AD30" s="46">
        <f t="shared" si="31"/>
        <v>0.19999999999998863</v>
      </c>
      <c r="AE30" s="83">
        <f t="shared" si="31"/>
        <v>0</v>
      </c>
      <c r="AF30" s="7"/>
      <c r="AG30" s="88" t="s">
        <v>28</v>
      </c>
      <c r="AH30" s="86">
        <f>(AH29)/((K28/1000000)*8.34)</f>
        <v>2.9767082493322556</v>
      </c>
      <c r="AI30" s="86">
        <f>(AI29)/((K28/1000000)*8.34)</f>
        <v>0.93808310392937433</v>
      </c>
      <c r="AJ30" s="86">
        <f>(AJ29)/((K28/1000000)*8.34)</f>
        <v>6.6625220449529426E-2</v>
      </c>
      <c r="AK30" s="164">
        <f>(AK29)/((K28/1000000)*8.34)</f>
        <v>1.4497647969817604</v>
      </c>
      <c r="AL30" s="165"/>
      <c r="AM30" s="10"/>
      <c r="AN30" s="1"/>
      <c r="AO30" s="1"/>
      <c r="AP30" s="1"/>
      <c r="AQ30" s="7"/>
      <c r="AR30" s="89" t="s">
        <v>55</v>
      </c>
      <c r="AS30" s="79">
        <v>1.53</v>
      </c>
      <c r="AT30" s="90" t="s">
        <v>54</v>
      </c>
      <c r="AU30" s="35">
        <v>3.7999999999999999E-2</v>
      </c>
      <c r="AV30" s="1"/>
      <c r="AW30" s="110" t="s">
        <v>3</v>
      </c>
      <c r="AX30" s="115">
        <f>AX28-AX29</f>
        <v>1143000</v>
      </c>
      <c r="AY30" s="115">
        <f>AY28-AY29</f>
        <v>441600</v>
      </c>
      <c r="AZ30" s="116">
        <f>AZ28-AZ29</f>
        <v>35000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78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82">
        <v>8</v>
      </c>
      <c r="B32" s="67" t="s">
        <v>45</v>
      </c>
      <c r="C32" s="72">
        <v>451998000</v>
      </c>
      <c r="D32" s="37">
        <v>3871260</v>
      </c>
      <c r="E32" s="37">
        <v>10228800</v>
      </c>
      <c r="F32" s="39">
        <v>15702300</v>
      </c>
      <c r="G32" s="72">
        <v>579817000</v>
      </c>
      <c r="H32" s="37">
        <v>5178220</v>
      </c>
      <c r="I32" s="37">
        <v>14106900</v>
      </c>
      <c r="J32" s="39">
        <v>22048000</v>
      </c>
      <c r="K32" s="185">
        <f>C34+G34</f>
        <v>1560000</v>
      </c>
      <c r="L32" s="186"/>
      <c r="M32" s="191">
        <f>D34+E34+F34+H34+I34+J34</f>
        <v>81000</v>
      </c>
      <c r="N32" s="186"/>
      <c r="O32" s="192">
        <f>M32+K32</f>
        <v>1641000</v>
      </c>
      <c r="P32" s="192"/>
      <c r="Q32" s="42" t="s">
        <v>6</v>
      </c>
      <c r="R32" s="39">
        <v>347959800</v>
      </c>
      <c r="S32" s="57"/>
      <c r="T32" s="195">
        <v>0</v>
      </c>
      <c r="U32" s="198">
        <v>1.31</v>
      </c>
      <c r="V32" s="198">
        <v>0.85</v>
      </c>
      <c r="W32" s="85" t="s">
        <v>6</v>
      </c>
      <c r="X32" s="44">
        <v>5972.9</v>
      </c>
      <c r="Y32" s="44">
        <v>7768.3</v>
      </c>
      <c r="Z32" s="44">
        <v>72.900000000000006</v>
      </c>
      <c r="AA32" s="44">
        <v>100</v>
      </c>
      <c r="AB32" s="44">
        <v>6251.3</v>
      </c>
      <c r="AC32" s="44">
        <v>8127.3</v>
      </c>
      <c r="AD32" s="44">
        <v>132.80000000000001</v>
      </c>
      <c r="AE32" s="82">
        <v>19.899999999999999</v>
      </c>
      <c r="AF32" s="7"/>
      <c r="AG32" s="85" t="s">
        <v>29</v>
      </c>
      <c r="AH32" s="15">
        <v>3.75</v>
      </c>
      <c r="AI32" s="15">
        <v>5.625</v>
      </c>
      <c r="AJ32" s="15">
        <v>4</v>
      </c>
      <c r="AK32" s="15">
        <v>5</v>
      </c>
      <c r="AL32" s="16">
        <v>14</v>
      </c>
      <c r="AM32" s="62"/>
      <c r="AN32" s="64" t="s">
        <v>40</v>
      </c>
      <c r="AO32" s="20">
        <v>16.7</v>
      </c>
      <c r="AP32" s="21">
        <v>7.39</v>
      </c>
      <c r="AQ32" s="7"/>
      <c r="AR32" s="31" t="s">
        <v>37</v>
      </c>
      <c r="AS32" s="52">
        <v>3.3000000000000002E-2</v>
      </c>
      <c r="AT32" s="32" t="s">
        <v>38</v>
      </c>
      <c r="AU32" s="53" t="s">
        <v>75</v>
      </c>
      <c r="AV32" s="1"/>
      <c r="AW32" s="117" t="s">
        <v>45</v>
      </c>
      <c r="AX32" s="112">
        <v>787132000</v>
      </c>
      <c r="AY32" s="112">
        <v>645890300</v>
      </c>
      <c r="AZ32" s="113">
        <v>186617000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3"/>
      <c r="B33" s="68" t="s">
        <v>44</v>
      </c>
      <c r="C33" s="73">
        <f t="shared" ref="C33:J33" si="32">C28</f>
        <v>451672000</v>
      </c>
      <c r="D33" s="74">
        <f t="shared" si="32"/>
        <v>3871260</v>
      </c>
      <c r="E33" s="74">
        <f t="shared" si="32"/>
        <v>10195800</v>
      </c>
      <c r="F33" s="75">
        <f t="shared" si="32"/>
        <v>15679300</v>
      </c>
      <c r="G33" s="73">
        <f t="shared" si="32"/>
        <v>578583000</v>
      </c>
      <c r="H33" s="74">
        <f t="shared" si="32"/>
        <v>5169220</v>
      </c>
      <c r="I33" s="74">
        <f t="shared" si="32"/>
        <v>14106900</v>
      </c>
      <c r="J33" s="75">
        <f t="shared" si="32"/>
        <v>22032000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346418900</v>
      </c>
      <c r="S33" s="57"/>
      <c r="T33" s="196"/>
      <c r="U33" s="199"/>
      <c r="V33" s="199"/>
      <c r="W33" s="87" t="s">
        <v>7</v>
      </c>
      <c r="X33" s="5">
        <f t="shared" ref="X33:AE33" si="33">X28</f>
        <v>5968.9</v>
      </c>
      <c r="Y33" s="5">
        <f t="shared" si="33"/>
        <v>7752.4</v>
      </c>
      <c r="Z33" s="5">
        <f t="shared" si="33"/>
        <v>72.900000000000006</v>
      </c>
      <c r="AA33" s="5">
        <f t="shared" si="33"/>
        <v>99.9</v>
      </c>
      <c r="AB33" s="5">
        <f t="shared" si="33"/>
        <v>6246.9</v>
      </c>
      <c r="AC33" s="5">
        <f t="shared" si="33"/>
        <v>8111.1</v>
      </c>
      <c r="AD33" s="5">
        <f t="shared" si="33"/>
        <v>132.69999999999999</v>
      </c>
      <c r="AE33" s="81">
        <f t="shared" si="33"/>
        <v>19.899999999999999</v>
      </c>
      <c r="AF33" s="7"/>
      <c r="AG33" s="87" t="s">
        <v>26</v>
      </c>
      <c r="AH33" s="6">
        <f>(AH32*10.74)</f>
        <v>40.274999999999999</v>
      </c>
      <c r="AI33" s="6">
        <f>(AI32*2.2)</f>
        <v>12.375000000000002</v>
      </c>
      <c r="AJ33" s="6">
        <f>(AJ32*0.25)</f>
        <v>1</v>
      </c>
      <c r="AK33" s="162">
        <f>AK32+AL32</f>
        <v>19</v>
      </c>
      <c r="AL33" s="163"/>
      <c r="AM33" s="10"/>
      <c r="AN33" s="22" t="s">
        <v>41</v>
      </c>
      <c r="AO33" s="23">
        <v>17.899999999999999</v>
      </c>
      <c r="AP33" s="24">
        <v>7.74</v>
      </c>
      <c r="AQ33" s="7"/>
      <c r="AR33" s="33" t="s">
        <v>36</v>
      </c>
      <c r="AS33" s="12">
        <v>0.60399999999999998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786759000</v>
      </c>
      <c r="AY33" s="111">
        <f t="shared" si="34"/>
        <v>644516000</v>
      </c>
      <c r="AZ33" s="114">
        <f t="shared" si="34"/>
        <v>186581000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4"/>
      <c r="B34" s="66" t="s">
        <v>3</v>
      </c>
      <c r="C34" s="76">
        <f t="shared" ref="C34:J34" si="35">C32-C33</f>
        <v>326000</v>
      </c>
      <c r="D34" s="76">
        <f t="shared" si="35"/>
        <v>0</v>
      </c>
      <c r="E34" s="76">
        <f t="shared" si="35"/>
        <v>33000</v>
      </c>
      <c r="F34" s="77">
        <f t="shared" si="35"/>
        <v>23000</v>
      </c>
      <c r="G34" s="76">
        <f t="shared" si="35"/>
        <v>1234000</v>
      </c>
      <c r="H34" s="76">
        <f t="shared" si="35"/>
        <v>9000</v>
      </c>
      <c r="I34" s="76">
        <f t="shared" si="35"/>
        <v>0</v>
      </c>
      <c r="J34" s="77">
        <f t="shared" si="35"/>
        <v>16000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1540900</v>
      </c>
      <c r="S34" s="58"/>
      <c r="T34" s="197"/>
      <c r="U34" s="200"/>
      <c r="V34" s="200"/>
      <c r="W34" s="45" t="s">
        <v>3</v>
      </c>
      <c r="X34" s="46">
        <f>X32-X33</f>
        <v>4</v>
      </c>
      <c r="Y34" s="46">
        <f t="shared" ref="Y34:AE34" si="36">Y32-Y33</f>
        <v>15.900000000000546</v>
      </c>
      <c r="Z34" s="46">
        <f t="shared" si="36"/>
        <v>0</v>
      </c>
      <c r="AA34" s="46">
        <f t="shared" si="36"/>
        <v>9.9999999999994316E-2</v>
      </c>
      <c r="AB34" s="46">
        <f t="shared" si="36"/>
        <v>4.4000000000005457</v>
      </c>
      <c r="AC34" s="46">
        <f t="shared" si="36"/>
        <v>16.199999999999818</v>
      </c>
      <c r="AD34" s="46">
        <f t="shared" si="36"/>
        <v>0.10000000000002274</v>
      </c>
      <c r="AE34" s="83">
        <f t="shared" si="36"/>
        <v>0</v>
      </c>
      <c r="AF34" s="7"/>
      <c r="AG34" s="88" t="s">
        <v>28</v>
      </c>
      <c r="AH34" s="86">
        <f>(AH33)/((K32/1000000)*8.34)</f>
        <v>3.0956004427227448</v>
      </c>
      <c r="AI34" s="86">
        <f>(AI33)/((K32/1000000)*8.34)</f>
        <v>0.95116214720531278</v>
      </c>
      <c r="AJ34" s="86">
        <f>(AJ33)/((K32/1000000)*8.34)</f>
        <v>7.6861587652954561E-2</v>
      </c>
      <c r="AK34" s="164">
        <f>(AK33)/((K32/1000000)*8.34)</f>
        <v>1.4603701654061365</v>
      </c>
      <c r="AL34" s="165"/>
      <c r="AM34" s="10"/>
      <c r="AN34" s="1"/>
      <c r="AO34" s="1"/>
      <c r="AP34" s="1"/>
      <c r="AQ34" s="7"/>
      <c r="AR34" s="89" t="s">
        <v>55</v>
      </c>
      <c r="AS34" s="79">
        <v>1.35</v>
      </c>
      <c r="AT34" s="90" t="s">
        <v>54</v>
      </c>
      <c r="AU34" s="35">
        <v>3.7999999999999999E-2</v>
      </c>
      <c r="AV34" s="1"/>
      <c r="AW34" s="110" t="s">
        <v>3</v>
      </c>
      <c r="AX34" s="115">
        <f>AX32-AX33</f>
        <v>373000</v>
      </c>
      <c r="AY34" s="115">
        <f>AY32-AY33</f>
        <v>1374300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78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82">
        <v>9</v>
      </c>
      <c r="B36" s="67" t="s">
        <v>45</v>
      </c>
      <c r="C36" s="72">
        <v>451998000</v>
      </c>
      <c r="D36" s="37">
        <v>3871260</v>
      </c>
      <c r="E36" s="37">
        <v>10228800</v>
      </c>
      <c r="F36" s="39">
        <v>15702300</v>
      </c>
      <c r="G36" s="72">
        <v>580783000</v>
      </c>
      <c r="H36" s="37">
        <v>5178220</v>
      </c>
      <c r="I36" s="37">
        <v>14138900</v>
      </c>
      <c r="J36" s="39">
        <v>22099000</v>
      </c>
      <c r="K36" s="185">
        <f>C38+G38</f>
        <v>966000</v>
      </c>
      <c r="L36" s="186"/>
      <c r="M36" s="191">
        <f>D38+E38+F38+H38+I38+J38</f>
        <v>83000</v>
      </c>
      <c r="N36" s="186"/>
      <c r="O36" s="192">
        <f>M36+K36</f>
        <v>1049000</v>
      </c>
      <c r="P36" s="192"/>
      <c r="Q36" s="42" t="s">
        <v>6</v>
      </c>
      <c r="R36" s="39">
        <v>349070200</v>
      </c>
      <c r="S36" s="57"/>
      <c r="T36" s="195">
        <v>0.04</v>
      </c>
      <c r="U36" s="198">
        <v>1.17</v>
      </c>
      <c r="V36" s="198">
        <v>0.84</v>
      </c>
      <c r="W36" s="85" t="s">
        <v>6</v>
      </c>
      <c r="X36" s="44">
        <v>5972.9</v>
      </c>
      <c r="Y36" s="44">
        <v>7780.8</v>
      </c>
      <c r="Z36" s="44">
        <v>73</v>
      </c>
      <c r="AA36" s="44">
        <v>100.1</v>
      </c>
      <c r="AB36" s="44">
        <v>6251.3</v>
      </c>
      <c r="AC36" s="44">
        <v>8140.4</v>
      </c>
      <c r="AD36" s="44">
        <v>133</v>
      </c>
      <c r="AE36" s="82">
        <v>19.899999999999999</v>
      </c>
      <c r="AF36" s="7"/>
      <c r="AG36" s="85" t="s">
        <v>29</v>
      </c>
      <c r="AH36" s="15">
        <v>2.375</v>
      </c>
      <c r="AI36" s="15">
        <v>3.625</v>
      </c>
      <c r="AJ36" s="15">
        <v>3.125</v>
      </c>
      <c r="AK36" s="15">
        <v>0</v>
      </c>
      <c r="AL36" s="16">
        <v>12</v>
      </c>
      <c r="AM36" s="62"/>
      <c r="AN36" s="64" t="s">
        <v>40</v>
      </c>
      <c r="AO36" s="20">
        <v>16.3</v>
      </c>
      <c r="AP36" s="21">
        <v>7.41</v>
      </c>
      <c r="AQ36" s="7"/>
      <c r="AR36" s="31" t="s">
        <v>37</v>
      </c>
      <c r="AS36" s="52" t="s">
        <v>75</v>
      </c>
      <c r="AT36" s="32" t="s">
        <v>38</v>
      </c>
      <c r="AU36" s="53">
        <v>4.4999999999999998E-2</v>
      </c>
      <c r="AV36" s="1"/>
      <c r="AW36" s="117" t="s">
        <v>45</v>
      </c>
      <c r="AX36" s="112">
        <v>787132000</v>
      </c>
      <c r="AY36" s="112">
        <v>646998600</v>
      </c>
      <c r="AZ36" s="113">
        <v>186651000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3"/>
      <c r="B37" s="68" t="s">
        <v>44</v>
      </c>
      <c r="C37" s="73">
        <f t="shared" ref="C37:J37" si="37">C32</f>
        <v>451998000</v>
      </c>
      <c r="D37" s="74">
        <f t="shared" si="37"/>
        <v>3871260</v>
      </c>
      <c r="E37" s="74">
        <f t="shared" si="37"/>
        <v>10228800</v>
      </c>
      <c r="F37" s="75">
        <f t="shared" si="37"/>
        <v>15702300</v>
      </c>
      <c r="G37" s="73">
        <f t="shared" si="37"/>
        <v>579817000</v>
      </c>
      <c r="H37" s="74">
        <f t="shared" si="37"/>
        <v>5178220</v>
      </c>
      <c r="I37" s="74">
        <f t="shared" si="37"/>
        <v>14106900</v>
      </c>
      <c r="J37" s="75">
        <f t="shared" si="37"/>
        <v>22048000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347959800</v>
      </c>
      <c r="S37" s="57"/>
      <c r="T37" s="196"/>
      <c r="U37" s="199"/>
      <c r="V37" s="199"/>
      <c r="W37" s="87" t="s">
        <v>7</v>
      </c>
      <c r="X37" s="5">
        <f t="shared" ref="X37:AE37" si="38">X32</f>
        <v>5972.9</v>
      </c>
      <c r="Y37" s="5">
        <f t="shared" si="38"/>
        <v>7768.3</v>
      </c>
      <c r="Z37" s="5">
        <f t="shared" si="38"/>
        <v>72.900000000000006</v>
      </c>
      <c r="AA37" s="5">
        <f t="shared" si="38"/>
        <v>100</v>
      </c>
      <c r="AB37" s="5">
        <f t="shared" si="38"/>
        <v>6251.3</v>
      </c>
      <c r="AC37" s="5">
        <f t="shared" si="38"/>
        <v>8127.3</v>
      </c>
      <c r="AD37" s="5">
        <f t="shared" si="38"/>
        <v>132.80000000000001</v>
      </c>
      <c r="AE37" s="81">
        <f t="shared" si="38"/>
        <v>19.899999999999999</v>
      </c>
      <c r="AF37" s="7"/>
      <c r="AG37" s="87" t="s">
        <v>26</v>
      </c>
      <c r="AH37" s="6">
        <f>(AH36*10.74)</f>
        <v>25.5075</v>
      </c>
      <c r="AI37" s="6">
        <f>(AI36*2.2)</f>
        <v>7.9750000000000005</v>
      </c>
      <c r="AJ37" s="6">
        <f>(AJ36*0.25)</f>
        <v>0.78125</v>
      </c>
      <c r="AK37" s="162">
        <f>AK36+AL36</f>
        <v>12</v>
      </c>
      <c r="AL37" s="163"/>
      <c r="AM37" s="10"/>
      <c r="AN37" s="22" t="s">
        <v>41</v>
      </c>
      <c r="AO37" s="23">
        <v>16.899999999999999</v>
      </c>
      <c r="AP37" s="24">
        <v>7.77</v>
      </c>
      <c r="AQ37" s="7"/>
      <c r="AR37" s="33" t="s">
        <v>36</v>
      </c>
      <c r="AS37" s="12" t="s">
        <v>75</v>
      </c>
      <c r="AT37" s="2" t="s">
        <v>39</v>
      </c>
      <c r="AU37" s="36">
        <v>0.45600000000000002</v>
      </c>
      <c r="AV37" s="1"/>
      <c r="AW37" s="118" t="s">
        <v>71</v>
      </c>
      <c r="AX37" s="111">
        <f t="shared" ref="AX37:AZ37" si="39">AX32</f>
        <v>787132000</v>
      </c>
      <c r="AY37" s="111">
        <f t="shared" si="39"/>
        <v>645890300</v>
      </c>
      <c r="AZ37" s="114">
        <f t="shared" si="39"/>
        <v>186617000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4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966000</v>
      </c>
      <c r="H38" s="76">
        <f t="shared" si="40"/>
        <v>0</v>
      </c>
      <c r="I38" s="76">
        <f t="shared" si="40"/>
        <v>32000</v>
      </c>
      <c r="J38" s="77">
        <f t="shared" si="40"/>
        <v>51000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1110400</v>
      </c>
      <c r="S38" s="58"/>
      <c r="T38" s="197"/>
      <c r="U38" s="200"/>
      <c r="V38" s="200"/>
      <c r="W38" s="45" t="s">
        <v>3</v>
      </c>
      <c r="X38" s="46">
        <f t="shared" ref="X38:AE38" si="41">X36-X37</f>
        <v>0</v>
      </c>
      <c r="Y38" s="46">
        <f t="shared" si="41"/>
        <v>12.5</v>
      </c>
      <c r="Z38" s="46">
        <f t="shared" si="41"/>
        <v>9.9999999999994316E-2</v>
      </c>
      <c r="AA38" s="46">
        <f t="shared" si="41"/>
        <v>9.9999999999994316E-2</v>
      </c>
      <c r="AB38" s="46">
        <f t="shared" si="41"/>
        <v>0</v>
      </c>
      <c r="AC38" s="46">
        <f t="shared" si="41"/>
        <v>13.099999999999454</v>
      </c>
      <c r="AD38" s="46">
        <f t="shared" si="41"/>
        <v>0.19999999999998863</v>
      </c>
      <c r="AE38" s="83">
        <f t="shared" si="41"/>
        <v>0</v>
      </c>
      <c r="AF38" s="7"/>
      <c r="AG38" s="88" t="s">
        <v>28</v>
      </c>
      <c r="AH38" s="86">
        <f>(AH37)/((K36/1000000)*8.34)</f>
        <v>3.1661006598447949</v>
      </c>
      <c r="AI38" s="86">
        <f>(AI37)/((K36/1000000)*8.34)</f>
        <v>0.98989131676025643</v>
      </c>
      <c r="AJ38" s="86">
        <f>(AJ37)/((K36/1000000)*8.34)</f>
        <v>9.697211175159251E-2</v>
      </c>
      <c r="AK38" s="164">
        <f>(AK37)/((K36/1000000)*8.34)</f>
        <v>1.489491636504461</v>
      </c>
      <c r="AL38" s="165"/>
      <c r="AM38" s="10"/>
      <c r="AN38" s="1"/>
      <c r="AO38" s="1"/>
      <c r="AP38" s="1"/>
      <c r="AQ38" s="7"/>
      <c r="AR38" s="89" t="s">
        <v>55</v>
      </c>
      <c r="AS38" s="79">
        <v>1.45</v>
      </c>
      <c r="AT38" s="90" t="s">
        <v>54</v>
      </c>
      <c r="AU38" s="35">
        <v>3.5999999999999997E-2</v>
      </c>
      <c r="AV38" s="1"/>
      <c r="AW38" s="110" t="s">
        <v>3</v>
      </c>
      <c r="AX38" s="115">
        <f>AX36-AX37</f>
        <v>0</v>
      </c>
      <c r="AY38" s="115">
        <f>AY36-AY37</f>
        <v>1108300</v>
      </c>
      <c r="AZ38" s="116">
        <f>AZ36-AZ37</f>
        <v>34000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78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82">
        <v>10</v>
      </c>
      <c r="B40" s="67" t="s">
        <v>45</v>
      </c>
      <c r="C40" s="72">
        <v>451998000</v>
      </c>
      <c r="D40" s="37">
        <v>3871260</v>
      </c>
      <c r="E40" s="37">
        <v>10228800</v>
      </c>
      <c r="F40" s="39">
        <v>15702300</v>
      </c>
      <c r="G40" s="72">
        <v>581917000</v>
      </c>
      <c r="H40" s="37">
        <v>5186220</v>
      </c>
      <c r="I40" s="37">
        <v>14169900</v>
      </c>
      <c r="J40" s="39">
        <v>22165900</v>
      </c>
      <c r="K40" s="185">
        <f>C42+G42</f>
        <v>1134000</v>
      </c>
      <c r="L40" s="186"/>
      <c r="M40" s="191">
        <f>D42+E42+F42+H42+I42+J42</f>
        <v>105900</v>
      </c>
      <c r="N40" s="186"/>
      <c r="O40" s="192">
        <f>M40+K40</f>
        <v>1239900</v>
      </c>
      <c r="P40" s="192"/>
      <c r="Q40" s="42" t="s">
        <v>6</v>
      </c>
      <c r="R40" s="39">
        <v>350570800</v>
      </c>
      <c r="S40" s="57"/>
      <c r="T40" s="195">
        <v>0</v>
      </c>
      <c r="U40" s="198">
        <v>1.2</v>
      </c>
      <c r="V40" s="198">
        <v>0.84</v>
      </c>
      <c r="W40" s="85" t="s">
        <v>6</v>
      </c>
      <c r="X40" s="44">
        <v>5972.9</v>
      </c>
      <c r="Y40" s="44">
        <v>7795.4</v>
      </c>
      <c r="Z40" s="44">
        <v>73.2</v>
      </c>
      <c r="AA40" s="44">
        <v>100.1</v>
      </c>
      <c r="AB40" s="44">
        <v>6251.3</v>
      </c>
      <c r="AC40" s="44">
        <v>8155.9</v>
      </c>
      <c r="AD40" s="44">
        <v>133.19999999999999</v>
      </c>
      <c r="AE40" s="82">
        <v>19.899999999999999</v>
      </c>
      <c r="AF40" s="7"/>
      <c r="AG40" s="85" t="s">
        <v>29</v>
      </c>
      <c r="AH40" s="15">
        <v>2.875</v>
      </c>
      <c r="AI40" s="15">
        <v>4</v>
      </c>
      <c r="AJ40" s="15">
        <v>2.75</v>
      </c>
      <c r="AK40" s="15">
        <v>0</v>
      </c>
      <c r="AL40" s="16">
        <v>14</v>
      </c>
      <c r="AM40" s="62"/>
      <c r="AN40" s="64" t="s">
        <v>40</v>
      </c>
      <c r="AO40" s="20">
        <v>14.6</v>
      </c>
      <c r="AP40" s="21">
        <v>7.37</v>
      </c>
      <c r="AQ40" s="7"/>
      <c r="AR40" s="31" t="s">
        <v>37</v>
      </c>
      <c r="AS40" s="52" t="s">
        <v>75</v>
      </c>
      <c r="AT40" s="32" t="s">
        <v>38</v>
      </c>
      <c r="AU40" s="53">
        <v>4.8000000000000001E-2</v>
      </c>
      <c r="AV40" s="1"/>
      <c r="AW40" s="117" t="s">
        <v>45</v>
      </c>
      <c r="AX40" s="112">
        <v>787132000</v>
      </c>
      <c r="AY40" s="112">
        <v>648314300</v>
      </c>
      <c r="AZ40" s="113">
        <v>186685000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3"/>
      <c r="B41" s="68" t="s">
        <v>44</v>
      </c>
      <c r="C41" s="73">
        <f t="shared" ref="C41:J41" si="42">C36</f>
        <v>451998000</v>
      </c>
      <c r="D41" s="74">
        <f t="shared" si="42"/>
        <v>3871260</v>
      </c>
      <c r="E41" s="74">
        <f t="shared" si="42"/>
        <v>10228800</v>
      </c>
      <c r="F41" s="75">
        <f t="shared" si="42"/>
        <v>15702300</v>
      </c>
      <c r="G41" s="73">
        <f t="shared" si="42"/>
        <v>580783000</v>
      </c>
      <c r="H41" s="74">
        <f t="shared" si="42"/>
        <v>5178220</v>
      </c>
      <c r="I41" s="74">
        <f t="shared" si="42"/>
        <v>14138900</v>
      </c>
      <c r="J41" s="75">
        <f t="shared" si="42"/>
        <v>22099000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349070200</v>
      </c>
      <c r="S41" s="57"/>
      <c r="T41" s="196"/>
      <c r="U41" s="199"/>
      <c r="V41" s="199"/>
      <c r="W41" s="87" t="s">
        <v>7</v>
      </c>
      <c r="X41" s="5">
        <f t="shared" ref="X41:AE41" si="43">X36</f>
        <v>5972.9</v>
      </c>
      <c r="Y41" s="5">
        <f t="shared" si="43"/>
        <v>7780.8</v>
      </c>
      <c r="Z41" s="5">
        <f t="shared" si="43"/>
        <v>73</v>
      </c>
      <c r="AA41" s="5">
        <f t="shared" si="43"/>
        <v>100.1</v>
      </c>
      <c r="AB41" s="5">
        <f t="shared" si="43"/>
        <v>6251.3</v>
      </c>
      <c r="AC41" s="5">
        <f t="shared" si="43"/>
        <v>8140.4</v>
      </c>
      <c r="AD41" s="5">
        <f t="shared" si="43"/>
        <v>133</v>
      </c>
      <c r="AE41" s="81">
        <f t="shared" si="43"/>
        <v>19.899999999999999</v>
      </c>
      <c r="AF41" s="7"/>
      <c r="AG41" s="87" t="s">
        <v>26</v>
      </c>
      <c r="AH41" s="6">
        <f>(AH40*10.74)</f>
        <v>30.877500000000001</v>
      </c>
      <c r="AI41" s="6">
        <f>(AI40*2.2)</f>
        <v>8.8000000000000007</v>
      </c>
      <c r="AJ41" s="6">
        <f>(AJ40*0.25)</f>
        <v>0.6875</v>
      </c>
      <c r="AK41" s="162">
        <f>AK40+AL40</f>
        <v>14</v>
      </c>
      <c r="AL41" s="163"/>
      <c r="AM41" s="10"/>
      <c r="AN41" s="22" t="s">
        <v>41</v>
      </c>
      <c r="AO41" s="23">
        <v>16.8</v>
      </c>
      <c r="AP41" s="24">
        <v>7.66</v>
      </c>
      <c r="AQ41" s="7"/>
      <c r="AR41" s="33" t="s">
        <v>36</v>
      </c>
      <c r="AS41" s="12" t="s">
        <v>75</v>
      </c>
      <c r="AT41" s="2" t="s">
        <v>39</v>
      </c>
      <c r="AU41" s="36">
        <v>0.32500000000000001</v>
      </c>
      <c r="AV41" s="1"/>
      <c r="AW41" s="118" t="s">
        <v>71</v>
      </c>
      <c r="AX41" s="111">
        <f t="shared" ref="AX41:AZ41" si="44">AX36</f>
        <v>787132000</v>
      </c>
      <c r="AY41" s="111">
        <f t="shared" si="44"/>
        <v>646998600</v>
      </c>
      <c r="AZ41" s="114">
        <f t="shared" si="44"/>
        <v>186651000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4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1134000</v>
      </c>
      <c r="H42" s="76">
        <f t="shared" si="45"/>
        <v>8000</v>
      </c>
      <c r="I42" s="76">
        <f t="shared" si="45"/>
        <v>31000</v>
      </c>
      <c r="J42" s="77">
        <f t="shared" si="45"/>
        <v>66900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1500600</v>
      </c>
      <c r="S42" s="58"/>
      <c r="T42" s="197"/>
      <c r="U42" s="200"/>
      <c r="V42" s="200"/>
      <c r="W42" s="45" t="s">
        <v>3</v>
      </c>
      <c r="X42" s="46">
        <f t="shared" ref="X42:AE42" si="46">X40-X41</f>
        <v>0</v>
      </c>
      <c r="Y42" s="46">
        <f t="shared" si="46"/>
        <v>14.599999999999454</v>
      </c>
      <c r="Z42" s="46">
        <f t="shared" si="46"/>
        <v>0.20000000000000284</v>
      </c>
      <c r="AA42" s="46">
        <f t="shared" si="46"/>
        <v>0</v>
      </c>
      <c r="AB42" s="46">
        <f t="shared" si="46"/>
        <v>0</v>
      </c>
      <c r="AC42" s="46">
        <f t="shared" si="46"/>
        <v>15.5</v>
      </c>
      <c r="AD42" s="46">
        <f t="shared" si="46"/>
        <v>0.19999999999998863</v>
      </c>
      <c r="AE42" s="83">
        <f t="shared" si="46"/>
        <v>0</v>
      </c>
      <c r="AF42" s="7"/>
      <c r="AG42" s="88" t="s">
        <v>28</v>
      </c>
      <c r="AH42" s="86">
        <f>(AH41)/((K40/1000000)*8.34)</f>
        <v>3.2648484387093504</v>
      </c>
      <c r="AI42" s="86">
        <f>(AI41)/((K40/1000000)*8.34)</f>
        <v>0.93047255317439181</v>
      </c>
      <c r="AJ42" s="86">
        <f>(AJ41)/((K40/1000000)*8.34)</f>
        <v>7.2693168216749357E-2</v>
      </c>
      <c r="AK42" s="164">
        <f>(AK41)/((K40/1000000)*8.34)</f>
        <v>1.4802972436865325</v>
      </c>
      <c r="AL42" s="165"/>
      <c r="AM42" s="10"/>
      <c r="AN42" s="1"/>
      <c r="AO42" s="1"/>
      <c r="AP42" s="1"/>
      <c r="AQ42" s="7"/>
      <c r="AR42" s="89" t="s">
        <v>55</v>
      </c>
      <c r="AS42" s="79">
        <v>1.49</v>
      </c>
      <c r="AT42" s="90" t="s">
        <v>54</v>
      </c>
      <c r="AU42" s="35">
        <v>3.9E-2</v>
      </c>
      <c r="AV42" s="1"/>
      <c r="AW42" s="110" t="s">
        <v>3</v>
      </c>
      <c r="AX42" s="115">
        <f>AX40-AX41</f>
        <v>0</v>
      </c>
      <c r="AY42" s="115">
        <f>AY40-AY41</f>
        <v>1315700</v>
      </c>
      <c r="AZ42" s="116">
        <f>AZ40-AZ41</f>
        <v>34000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78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82">
        <v>11</v>
      </c>
      <c r="B44" s="67" t="s">
        <v>45</v>
      </c>
      <c r="C44" s="72">
        <v>451998000</v>
      </c>
      <c r="D44" s="37">
        <v>3871260</v>
      </c>
      <c r="E44" s="37">
        <v>10228800</v>
      </c>
      <c r="F44" s="39">
        <v>15702300</v>
      </c>
      <c r="G44" s="72">
        <v>583361000</v>
      </c>
      <c r="H44" s="37">
        <v>5195220</v>
      </c>
      <c r="I44" s="37">
        <v>14169900</v>
      </c>
      <c r="J44" s="39">
        <v>22173900</v>
      </c>
      <c r="K44" s="185">
        <f>C46+G46</f>
        <v>1444000</v>
      </c>
      <c r="L44" s="186"/>
      <c r="M44" s="191">
        <f>D46+E46+F46+H46+I46+J46</f>
        <v>17000</v>
      </c>
      <c r="N44" s="186"/>
      <c r="O44" s="192">
        <f>M44+K44</f>
        <v>1461000</v>
      </c>
      <c r="P44" s="192"/>
      <c r="Q44" s="42" t="s">
        <v>6</v>
      </c>
      <c r="R44" s="39">
        <v>352161400</v>
      </c>
      <c r="S44" s="57"/>
      <c r="T44" s="195">
        <v>0</v>
      </c>
      <c r="U44" s="198">
        <v>1.1399999999999999</v>
      </c>
      <c r="V44" s="198">
        <v>0.81</v>
      </c>
      <c r="W44" s="85" t="s">
        <v>6</v>
      </c>
      <c r="X44" s="44">
        <v>5972.9</v>
      </c>
      <c r="Y44" s="44">
        <v>7814.1</v>
      </c>
      <c r="Z44" s="44">
        <v>73.2</v>
      </c>
      <c r="AA44" s="44">
        <v>100.2</v>
      </c>
      <c r="AB44" s="44">
        <v>6251.3</v>
      </c>
      <c r="AC44" s="44">
        <v>8174.7</v>
      </c>
      <c r="AD44" s="44">
        <v>133.19999999999999</v>
      </c>
      <c r="AE44" s="82">
        <v>19.899999999999999</v>
      </c>
      <c r="AF44" s="7"/>
      <c r="AG44" s="85" t="s">
        <v>29</v>
      </c>
      <c r="AH44" s="15">
        <v>3.375</v>
      </c>
      <c r="AI44" s="15">
        <v>5.25</v>
      </c>
      <c r="AJ44" s="15">
        <v>3.25</v>
      </c>
      <c r="AK44" s="15">
        <v>0</v>
      </c>
      <c r="AL44" s="16">
        <v>17</v>
      </c>
      <c r="AM44" s="62"/>
      <c r="AN44" s="64" t="s">
        <v>40</v>
      </c>
      <c r="AO44" s="20">
        <v>15.8</v>
      </c>
      <c r="AP44" s="21">
        <v>7.44</v>
      </c>
      <c r="AQ44" s="7"/>
      <c r="AR44" s="31" t="s">
        <v>37</v>
      </c>
      <c r="AS44" s="52" t="s">
        <v>75</v>
      </c>
      <c r="AT44" s="32" t="s">
        <v>38</v>
      </c>
      <c r="AU44" s="53">
        <v>7.0000000000000007E-2</v>
      </c>
      <c r="AV44" s="1"/>
      <c r="AW44" s="117" t="s">
        <v>45</v>
      </c>
      <c r="AX44" s="112">
        <v>787132000</v>
      </c>
      <c r="AY44" s="112">
        <v>649907500</v>
      </c>
      <c r="AZ44" s="113">
        <v>186685000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3"/>
      <c r="B45" s="68" t="s">
        <v>44</v>
      </c>
      <c r="C45" s="73">
        <f t="shared" ref="C45:J45" si="47">C40</f>
        <v>451998000</v>
      </c>
      <c r="D45" s="74">
        <f t="shared" si="47"/>
        <v>3871260</v>
      </c>
      <c r="E45" s="74">
        <f t="shared" si="47"/>
        <v>10228800</v>
      </c>
      <c r="F45" s="75">
        <f t="shared" si="47"/>
        <v>15702300</v>
      </c>
      <c r="G45" s="73">
        <f t="shared" si="47"/>
        <v>581917000</v>
      </c>
      <c r="H45" s="74">
        <f t="shared" si="47"/>
        <v>5186220</v>
      </c>
      <c r="I45" s="74">
        <f t="shared" si="47"/>
        <v>14169900</v>
      </c>
      <c r="J45" s="75">
        <f t="shared" si="47"/>
        <v>22165900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350570800</v>
      </c>
      <c r="S45" s="57"/>
      <c r="T45" s="196"/>
      <c r="U45" s="199"/>
      <c r="V45" s="199"/>
      <c r="W45" s="87" t="s">
        <v>7</v>
      </c>
      <c r="X45" s="5">
        <f t="shared" ref="X45:AE45" si="48">X40</f>
        <v>5972.9</v>
      </c>
      <c r="Y45" s="5">
        <f t="shared" si="48"/>
        <v>7795.4</v>
      </c>
      <c r="Z45" s="5">
        <f t="shared" si="48"/>
        <v>73.2</v>
      </c>
      <c r="AA45" s="5">
        <f t="shared" si="48"/>
        <v>100.1</v>
      </c>
      <c r="AB45" s="5">
        <f t="shared" si="48"/>
        <v>6251.3</v>
      </c>
      <c r="AC45" s="5">
        <f t="shared" si="48"/>
        <v>8155.9</v>
      </c>
      <c r="AD45" s="5">
        <f t="shared" si="48"/>
        <v>133.19999999999999</v>
      </c>
      <c r="AE45" s="81">
        <f t="shared" si="48"/>
        <v>19.899999999999999</v>
      </c>
      <c r="AF45" s="7"/>
      <c r="AG45" s="87" t="s">
        <v>26</v>
      </c>
      <c r="AH45" s="6">
        <f>(AH44*10.74)</f>
        <v>36.247500000000002</v>
      </c>
      <c r="AI45" s="6">
        <f>(AI44*2.2)</f>
        <v>11.55</v>
      </c>
      <c r="AJ45" s="6">
        <f>(AJ44*0.25)</f>
        <v>0.8125</v>
      </c>
      <c r="AK45" s="162">
        <f>AK44+AL44</f>
        <v>17</v>
      </c>
      <c r="AL45" s="163"/>
      <c r="AM45" s="10"/>
      <c r="AN45" s="22" t="s">
        <v>41</v>
      </c>
      <c r="AO45" s="23">
        <v>16.8</v>
      </c>
      <c r="AP45" s="24">
        <v>7.75</v>
      </c>
      <c r="AQ45" s="7"/>
      <c r="AR45" s="33" t="s">
        <v>36</v>
      </c>
      <c r="AS45" s="12" t="s">
        <v>75</v>
      </c>
      <c r="AT45" s="2" t="s">
        <v>39</v>
      </c>
      <c r="AU45" s="36">
        <v>0.36499999999999999</v>
      </c>
      <c r="AV45" s="1"/>
      <c r="AW45" s="118" t="s">
        <v>71</v>
      </c>
      <c r="AX45" s="111">
        <f t="shared" ref="AX45:AZ45" si="49">AX40</f>
        <v>787132000</v>
      </c>
      <c r="AY45" s="111">
        <f t="shared" si="49"/>
        <v>648314300</v>
      </c>
      <c r="AZ45" s="114">
        <f t="shared" si="49"/>
        <v>186685000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4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1444000</v>
      </c>
      <c r="H46" s="76">
        <f t="shared" si="50"/>
        <v>9000</v>
      </c>
      <c r="I46" s="76">
        <f t="shared" si="50"/>
        <v>0</v>
      </c>
      <c r="J46" s="77">
        <f t="shared" si="50"/>
        <v>8000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1590600</v>
      </c>
      <c r="S46" s="58"/>
      <c r="T46" s="197"/>
      <c r="U46" s="200"/>
      <c r="V46" s="200"/>
      <c r="W46" s="45" t="s">
        <v>3</v>
      </c>
      <c r="X46" s="46">
        <f>X44-X45</f>
        <v>0</v>
      </c>
      <c r="Y46" s="46">
        <f t="shared" ref="Y46:AE46" si="51">Y44-Y45</f>
        <v>18.700000000000728</v>
      </c>
      <c r="Z46" s="46">
        <f t="shared" si="51"/>
        <v>0</v>
      </c>
      <c r="AA46" s="46">
        <f t="shared" si="51"/>
        <v>0.10000000000000853</v>
      </c>
      <c r="AB46" s="46">
        <f t="shared" si="51"/>
        <v>0</v>
      </c>
      <c r="AC46" s="46">
        <f t="shared" si="51"/>
        <v>18.800000000000182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3.0098497379381817</v>
      </c>
      <c r="AI46" s="86">
        <f>(AI45)/((K44/1000000)*8.34)</f>
        <v>0.95906654178042616</v>
      </c>
      <c r="AJ46" s="86">
        <f>(AJ45)/((K44/1000000)*8.34)</f>
        <v>6.7466802181523483E-2</v>
      </c>
      <c r="AK46" s="164">
        <f>(AK45)/((K44/1000000)*8.34)</f>
        <v>1.4116130917980299</v>
      </c>
      <c r="AL46" s="165"/>
      <c r="AM46" s="10"/>
      <c r="AN46" s="1"/>
      <c r="AO46" s="1"/>
      <c r="AP46" s="1"/>
      <c r="AQ46" s="7"/>
      <c r="AR46" s="89" t="s">
        <v>55</v>
      </c>
      <c r="AS46" s="79">
        <v>2.63</v>
      </c>
      <c r="AT46" s="90" t="s">
        <v>54</v>
      </c>
      <c r="AU46" s="35">
        <v>5.6000000000000001E-2</v>
      </c>
      <c r="AV46" s="1"/>
      <c r="AW46" s="110" t="s">
        <v>3</v>
      </c>
      <c r="AX46" s="115">
        <f>AX44-AX45</f>
        <v>0</v>
      </c>
      <c r="AY46" s="115">
        <f>AY44-AY45</f>
        <v>1593200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78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82">
        <v>12</v>
      </c>
      <c r="B48" s="67" t="s">
        <v>45</v>
      </c>
      <c r="C48" s="72">
        <v>451998000</v>
      </c>
      <c r="D48" s="37">
        <v>3871260</v>
      </c>
      <c r="E48" s="37">
        <v>10228800</v>
      </c>
      <c r="F48" s="39">
        <v>15702300</v>
      </c>
      <c r="G48" s="72">
        <v>584730000</v>
      </c>
      <c r="H48" s="37">
        <v>5195220</v>
      </c>
      <c r="I48" s="37">
        <v>14201900</v>
      </c>
      <c r="J48" s="39">
        <v>22211900</v>
      </c>
      <c r="K48" s="185">
        <f>C50+G50</f>
        <v>1369000</v>
      </c>
      <c r="L48" s="186"/>
      <c r="M48" s="191">
        <f>D50+E50+F50+H50+I50+J50</f>
        <v>70000</v>
      </c>
      <c r="N48" s="186"/>
      <c r="O48" s="203">
        <f>M48+K48</f>
        <v>1439000</v>
      </c>
      <c r="P48" s="204"/>
      <c r="Q48" s="42" t="s">
        <v>6</v>
      </c>
      <c r="R48" s="39">
        <v>353672200</v>
      </c>
      <c r="S48" s="57"/>
      <c r="T48" s="195">
        <v>0</v>
      </c>
      <c r="U48" s="198">
        <v>1.1499999999999999</v>
      </c>
      <c r="V48" s="198">
        <v>0.77</v>
      </c>
      <c r="W48" s="85" t="s">
        <v>6</v>
      </c>
      <c r="X48" s="44">
        <v>5972.9</v>
      </c>
      <c r="Y48" s="44">
        <v>7831.7</v>
      </c>
      <c r="Z48" s="44">
        <v>73.2</v>
      </c>
      <c r="AA48" s="44">
        <v>100.3</v>
      </c>
      <c r="AB48" s="44">
        <v>6251.3</v>
      </c>
      <c r="AC48" s="44">
        <v>8192.7000000000007</v>
      </c>
      <c r="AD48" s="44">
        <v>133.4</v>
      </c>
      <c r="AE48" s="82">
        <v>19.899999999999999</v>
      </c>
      <c r="AF48" s="7"/>
      <c r="AG48" s="85" t="s">
        <v>29</v>
      </c>
      <c r="AH48" s="15">
        <v>3.25</v>
      </c>
      <c r="AI48" s="15">
        <v>4.625</v>
      </c>
      <c r="AJ48" s="15">
        <v>3.25</v>
      </c>
      <c r="AK48" s="15">
        <v>0</v>
      </c>
      <c r="AL48" s="16">
        <v>17</v>
      </c>
      <c r="AM48" s="62"/>
      <c r="AN48" s="64" t="s">
        <v>40</v>
      </c>
      <c r="AO48" s="20">
        <v>16.600000000000001</v>
      </c>
      <c r="AP48" s="21">
        <v>7.54</v>
      </c>
      <c r="AQ48" s="7"/>
      <c r="AR48" s="31" t="s">
        <v>37</v>
      </c>
      <c r="AS48" s="52" t="s">
        <v>75</v>
      </c>
      <c r="AT48" s="32" t="s">
        <v>38</v>
      </c>
      <c r="AU48" s="53">
        <v>4.4999999999999998E-2</v>
      </c>
      <c r="AV48" s="1"/>
      <c r="AW48" s="117" t="s">
        <v>45</v>
      </c>
      <c r="AX48" s="112">
        <v>787132000</v>
      </c>
      <c r="AY48" s="112">
        <v>651437100</v>
      </c>
      <c r="AZ48" s="113">
        <v>186720000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01"/>
      <c r="B49" s="68" t="s">
        <v>44</v>
      </c>
      <c r="C49" s="73">
        <f t="shared" ref="C49:J49" si="52">C44</f>
        <v>451998000</v>
      </c>
      <c r="D49" s="74">
        <f t="shared" si="52"/>
        <v>3871260</v>
      </c>
      <c r="E49" s="74">
        <f t="shared" si="52"/>
        <v>10228800</v>
      </c>
      <c r="F49" s="75">
        <f t="shared" si="52"/>
        <v>15702300</v>
      </c>
      <c r="G49" s="73">
        <f t="shared" si="52"/>
        <v>583361000</v>
      </c>
      <c r="H49" s="74">
        <f t="shared" si="52"/>
        <v>5195220</v>
      </c>
      <c r="I49" s="74">
        <f t="shared" si="52"/>
        <v>14169900</v>
      </c>
      <c r="J49" s="75">
        <f t="shared" si="52"/>
        <v>22173900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352161400</v>
      </c>
      <c r="S49" s="57"/>
      <c r="T49" s="196"/>
      <c r="U49" s="199"/>
      <c r="V49" s="199"/>
      <c r="W49" s="87" t="s">
        <v>7</v>
      </c>
      <c r="X49" s="5">
        <f t="shared" ref="X49:AE49" si="53">X44</f>
        <v>5972.9</v>
      </c>
      <c r="Y49" s="5">
        <f t="shared" si="53"/>
        <v>7814.1</v>
      </c>
      <c r="Z49" s="5">
        <f t="shared" si="53"/>
        <v>73.2</v>
      </c>
      <c r="AA49" s="5">
        <f t="shared" si="53"/>
        <v>100.2</v>
      </c>
      <c r="AB49" s="5">
        <f t="shared" si="53"/>
        <v>6251.3</v>
      </c>
      <c r="AC49" s="5">
        <f t="shared" si="53"/>
        <v>8174.7</v>
      </c>
      <c r="AD49" s="5">
        <f t="shared" si="53"/>
        <v>133.19999999999999</v>
      </c>
      <c r="AE49" s="81">
        <f t="shared" si="53"/>
        <v>19.899999999999999</v>
      </c>
      <c r="AF49" s="7"/>
      <c r="AG49" s="87" t="s">
        <v>26</v>
      </c>
      <c r="AH49" s="6">
        <f>(AH48*10.74)</f>
        <v>34.905000000000001</v>
      </c>
      <c r="AI49" s="6">
        <f>(AI48*2.2)</f>
        <v>10.175000000000001</v>
      </c>
      <c r="AJ49" s="6">
        <f>(AJ48*0.25)</f>
        <v>0.8125</v>
      </c>
      <c r="AK49" s="166">
        <f>AK48+AL48</f>
        <v>17</v>
      </c>
      <c r="AL49" s="167"/>
      <c r="AM49" s="10"/>
      <c r="AN49" s="22" t="s">
        <v>41</v>
      </c>
      <c r="AO49" s="23">
        <v>17.7</v>
      </c>
      <c r="AP49" s="24">
        <v>7.76</v>
      </c>
      <c r="AQ49" s="7"/>
      <c r="AR49" s="33" t="s">
        <v>36</v>
      </c>
      <c r="AS49" s="12" t="s">
        <v>75</v>
      </c>
      <c r="AT49" s="2" t="s">
        <v>39</v>
      </c>
      <c r="AU49" s="36">
        <v>0.42499999999999999</v>
      </c>
      <c r="AV49" s="1"/>
      <c r="AW49" s="118" t="s">
        <v>71</v>
      </c>
      <c r="AX49" s="111">
        <f t="shared" ref="AX49:AZ49" si="54">AX44</f>
        <v>787132000</v>
      </c>
      <c r="AY49" s="111">
        <f t="shared" si="54"/>
        <v>649907500</v>
      </c>
      <c r="AZ49" s="114">
        <f t="shared" si="54"/>
        <v>186685000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02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1369000</v>
      </c>
      <c r="H50" s="76">
        <f t="shared" si="55"/>
        <v>0</v>
      </c>
      <c r="I50" s="76">
        <f t="shared" si="55"/>
        <v>32000</v>
      </c>
      <c r="J50" s="77">
        <f t="shared" si="55"/>
        <v>38000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1510800</v>
      </c>
      <c r="S50" s="58"/>
      <c r="T50" s="197"/>
      <c r="U50" s="200"/>
      <c r="V50" s="200"/>
      <c r="W50" s="45" t="s">
        <v>3</v>
      </c>
      <c r="X50" s="46">
        <f>X48-X49</f>
        <v>0</v>
      </c>
      <c r="Y50" s="46">
        <f t="shared" ref="Y50:AE50" si="56">Y48-Y49</f>
        <v>17.599999999999454</v>
      </c>
      <c r="Z50" s="46">
        <f t="shared" si="56"/>
        <v>0</v>
      </c>
      <c r="AA50" s="46">
        <f t="shared" si="56"/>
        <v>9.9999999999994316E-2</v>
      </c>
      <c r="AB50" s="46">
        <f t="shared" si="56"/>
        <v>0</v>
      </c>
      <c r="AC50" s="46">
        <f t="shared" si="56"/>
        <v>18.000000000000909</v>
      </c>
      <c r="AD50" s="46">
        <f t="shared" si="56"/>
        <v>0.20000000000001705</v>
      </c>
      <c r="AE50" s="83">
        <f t="shared" si="56"/>
        <v>0</v>
      </c>
      <c r="AF50" s="7"/>
      <c r="AG50" s="88" t="s">
        <v>28</v>
      </c>
      <c r="AH50" s="86">
        <f>(AH49)/((K48/1000000)*8.34)</f>
        <v>3.0571598236385324</v>
      </c>
      <c r="AI50" s="86">
        <f>(AI49)/((K48/1000000)*8.34)</f>
        <v>0.8911789487329056</v>
      </c>
      <c r="AJ50" s="86">
        <f>(AJ49)/((K48/1000000)*8.34)</f>
        <v>7.1162938166632508E-2</v>
      </c>
      <c r="AK50" s="168">
        <f>(AK49)/((K48/1000000)*8.34)</f>
        <v>1.4889476293326187</v>
      </c>
      <c r="AL50" s="169"/>
      <c r="AM50" s="10"/>
      <c r="AN50" s="1"/>
      <c r="AO50" s="1"/>
      <c r="AP50" s="1"/>
      <c r="AQ50" s="7"/>
      <c r="AR50" s="89" t="s">
        <v>55</v>
      </c>
      <c r="AS50" s="79">
        <v>1.53</v>
      </c>
      <c r="AT50" s="90" t="s">
        <v>54</v>
      </c>
      <c r="AU50" s="35">
        <v>3.4000000000000002E-2</v>
      </c>
      <c r="AV50" s="1"/>
      <c r="AW50" s="110" t="s">
        <v>3</v>
      </c>
      <c r="AX50" s="115">
        <f>AX48-AX49</f>
        <v>0</v>
      </c>
      <c r="AY50" s="115">
        <f>AY48-AY49</f>
        <v>1529600</v>
      </c>
      <c r="AZ50" s="116">
        <f>AZ48-AZ49</f>
        <v>35000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78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82">
        <v>13</v>
      </c>
      <c r="B52" s="67" t="s">
        <v>45</v>
      </c>
      <c r="C52" s="72">
        <v>451998000</v>
      </c>
      <c r="D52" s="37">
        <v>3871260</v>
      </c>
      <c r="E52" s="37">
        <v>10228800</v>
      </c>
      <c r="F52" s="39">
        <v>15702300</v>
      </c>
      <c r="G52" s="72">
        <v>586172000</v>
      </c>
      <c r="H52" s="37">
        <v>5204220</v>
      </c>
      <c r="I52" s="37">
        <v>14233900</v>
      </c>
      <c r="J52" s="39">
        <v>22242900</v>
      </c>
      <c r="K52" s="185">
        <f>C54+G54</f>
        <v>1442000</v>
      </c>
      <c r="L52" s="186"/>
      <c r="M52" s="191">
        <f>D54+E54+F54+H54+I54+J54</f>
        <v>72000</v>
      </c>
      <c r="N52" s="186"/>
      <c r="O52" s="203">
        <f>M52+K52</f>
        <v>1514000</v>
      </c>
      <c r="P52" s="204"/>
      <c r="Q52" s="42" t="s">
        <v>6</v>
      </c>
      <c r="R52" s="39">
        <v>355044700</v>
      </c>
      <c r="S52" s="57"/>
      <c r="T52" s="195">
        <v>0</v>
      </c>
      <c r="U52" s="198">
        <v>1.23</v>
      </c>
      <c r="V52" s="198">
        <v>0.77</v>
      </c>
      <c r="W52" s="85" t="s">
        <v>6</v>
      </c>
      <c r="X52" s="44">
        <v>5972.9</v>
      </c>
      <c r="Y52" s="44">
        <v>7850.3</v>
      </c>
      <c r="Z52" s="44">
        <v>73.400000000000006</v>
      </c>
      <c r="AA52" s="44">
        <v>100.4</v>
      </c>
      <c r="AB52" s="44">
        <v>6251.3</v>
      </c>
      <c r="AC52" s="44">
        <v>8211.7000000000007</v>
      </c>
      <c r="AD52" s="44">
        <v>133.5</v>
      </c>
      <c r="AE52" s="82">
        <v>19.899999999999999</v>
      </c>
      <c r="AF52" s="7"/>
      <c r="AG52" s="85" t="s">
        <v>29</v>
      </c>
      <c r="AH52" s="15">
        <v>3.375</v>
      </c>
      <c r="AI52" s="15">
        <v>5.125</v>
      </c>
      <c r="AJ52" s="15">
        <v>3.125</v>
      </c>
      <c r="AK52" s="15">
        <v>0</v>
      </c>
      <c r="AL52" s="16">
        <v>21</v>
      </c>
      <c r="AM52" s="62"/>
      <c r="AN52" s="64" t="s">
        <v>40</v>
      </c>
      <c r="AO52" s="20">
        <v>18.2</v>
      </c>
      <c r="AP52" s="21">
        <v>7.39</v>
      </c>
      <c r="AQ52" s="7"/>
      <c r="AR52" s="31" t="s">
        <v>37</v>
      </c>
      <c r="AS52" s="52" t="s">
        <v>75</v>
      </c>
      <c r="AT52" s="32" t="s">
        <v>38</v>
      </c>
      <c r="AU52" s="53">
        <v>4.7E-2</v>
      </c>
      <c r="AV52" s="1"/>
      <c r="AW52" s="117" t="s">
        <v>45</v>
      </c>
      <c r="AX52" s="112">
        <v>787132000</v>
      </c>
      <c r="AY52" s="112">
        <v>653048700</v>
      </c>
      <c r="AZ52" s="113">
        <v>186755000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01"/>
      <c r="B53" s="68" t="s">
        <v>44</v>
      </c>
      <c r="C53" s="73">
        <f t="shared" ref="C53:J53" si="57">C48</f>
        <v>451998000</v>
      </c>
      <c r="D53" s="74">
        <f t="shared" si="57"/>
        <v>3871260</v>
      </c>
      <c r="E53" s="74">
        <f t="shared" si="57"/>
        <v>10228800</v>
      </c>
      <c r="F53" s="75">
        <f t="shared" si="57"/>
        <v>15702300</v>
      </c>
      <c r="G53" s="73">
        <f t="shared" si="57"/>
        <v>584730000</v>
      </c>
      <c r="H53" s="74">
        <f t="shared" si="57"/>
        <v>5195220</v>
      </c>
      <c r="I53" s="74">
        <f t="shared" si="57"/>
        <v>14201900</v>
      </c>
      <c r="J53" s="75">
        <f t="shared" si="57"/>
        <v>22211900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353672200</v>
      </c>
      <c r="S53" s="57"/>
      <c r="T53" s="196"/>
      <c r="U53" s="199"/>
      <c r="V53" s="199"/>
      <c r="W53" s="87" t="s">
        <v>7</v>
      </c>
      <c r="X53" s="5">
        <f t="shared" ref="X53:AE53" si="58">X48</f>
        <v>5972.9</v>
      </c>
      <c r="Y53" s="5">
        <f t="shared" si="58"/>
        <v>7831.7</v>
      </c>
      <c r="Z53" s="5">
        <f t="shared" si="58"/>
        <v>73.2</v>
      </c>
      <c r="AA53" s="5">
        <f t="shared" si="58"/>
        <v>100.3</v>
      </c>
      <c r="AB53" s="5">
        <f t="shared" si="58"/>
        <v>6251.3</v>
      </c>
      <c r="AC53" s="5">
        <f t="shared" si="58"/>
        <v>8192.7000000000007</v>
      </c>
      <c r="AD53" s="5">
        <f t="shared" si="58"/>
        <v>133.4</v>
      </c>
      <c r="AE53" s="81">
        <f t="shared" si="58"/>
        <v>19.899999999999999</v>
      </c>
      <c r="AF53" s="7"/>
      <c r="AG53" s="87" t="s">
        <v>26</v>
      </c>
      <c r="AH53" s="6">
        <f>(AH52*10.74)</f>
        <v>36.247500000000002</v>
      </c>
      <c r="AI53" s="6">
        <f>(AI52*2.2)</f>
        <v>11.275</v>
      </c>
      <c r="AJ53" s="6">
        <f>(AJ52*0.25)</f>
        <v>0.78125</v>
      </c>
      <c r="AK53" s="166">
        <f>AK52+AL52</f>
        <v>21</v>
      </c>
      <c r="AL53" s="167"/>
      <c r="AM53" s="10"/>
      <c r="AN53" s="22" t="s">
        <v>41</v>
      </c>
      <c r="AO53" s="23">
        <v>19</v>
      </c>
      <c r="AP53" s="24">
        <v>7.68</v>
      </c>
      <c r="AQ53" s="7"/>
      <c r="AR53" s="33" t="s">
        <v>36</v>
      </c>
      <c r="AS53" s="12" t="s">
        <v>75</v>
      </c>
      <c r="AT53" s="2" t="s">
        <v>39</v>
      </c>
      <c r="AU53" s="36">
        <v>0.26600000000000001</v>
      </c>
      <c r="AV53" s="1"/>
      <c r="AW53" s="118" t="s">
        <v>71</v>
      </c>
      <c r="AX53" s="111">
        <f t="shared" ref="AX53:AZ53" si="59">AX48</f>
        <v>787132000</v>
      </c>
      <c r="AY53" s="111">
        <f t="shared" si="59"/>
        <v>651437100</v>
      </c>
      <c r="AZ53" s="114">
        <f t="shared" si="59"/>
        <v>186720000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02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1442000</v>
      </c>
      <c r="H54" s="76">
        <f t="shared" si="60"/>
        <v>9000</v>
      </c>
      <c r="I54" s="76">
        <f t="shared" si="60"/>
        <v>32000</v>
      </c>
      <c r="J54" s="77">
        <f t="shared" si="60"/>
        <v>31000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1372500</v>
      </c>
      <c r="S54" s="58"/>
      <c r="T54" s="197"/>
      <c r="U54" s="200"/>
      <c r="V54" s="200"/>
      <c r="W54" s="45" t="s">
        <v>3</v>
      </c>
      <c r="X54" s="46">
        <f>X52-X53</f>
        <v>0</v>
      </c>
      <c r="Y54" s="46">
        <f t="shared" ref="Y54:AE54" si="61">Y52-Y53</f>
        <v>18.600000000000364</v>
      </c>
      <c r="Z54" s="46">
        <f t="shared" si="61"/>
        <v>0.20000000000000284</v>
      </c>
      <c r="AA54" s="46">
        <f t="shared" si="61"/>
        <v>0.10000000000000853</v>
      </c>
      <c r="AB54" s="46">
        <f t="shared" si="61"/>
        <v>0</v>
      </c>
      <c r="AC54" s="46">
        <f t="shared" si="61"/>
        <v>19</v>
      </c>
      <c r="AD54" s="46">
        <f t="shared" si="61"/>
        <v>9.9999999999994316E-2</v>
      </c>
      <c r="AE54" s="83">
        <f t="shared" si="61"/>
        <v>0</v>
      </c>
      <c r="AF54" s="7"/>
      <c r="AG54" s="88" t="s">
        <v>28</v>
      </c>
      <c r="AH54" s="86">
        <f>(AH53)/((K52/1000000)*8.34)</f>
        <v>3.0140242868118823</v>
      </c>
      <c r="AI54" s="86">
        <f>(AI53)/((K52/1000000)*8.34)</f>
        <v>0.937530142321649</v>
      </c>
      <c r="AJ54" s="86">
        <f>(AJ53)/((K52/1000000)*8.34)</f>
        <v>6.496190010543576E-2</v>
      </c>
      <c r="AK54" s="168">
        <f>(AK53)/((K52/1000000)*8.34)</f>
        <v>1.7461758748341134</v>
      </c>
      <c r="AL54" s="169"/>
      <c r="AM54" s="10"/>
      <c r="AN54" s="1"/>
      <c r="AO54" s="1"/>
      <c r="AP54" s="1"/>
      <c r="AQ54" s="7"/>
      <c r="AR54" s="89" t="s">
        <v>55</v>
      </c>
      <c r="AS54" s="79">
        <v>1.64</v>
      </c>
      <c r="AT54" s="90" t="s">
        <v>54</v>
      </c>
      <c r="AU54" s="35">
        <v>3.6999999999999998E-2</v>
      </c>
      <c r="AV54" s="1"/>
      <c r="AW54" s="110" t="s">
        <v>3</v>
      </c>
      <c r="AX54" s="115">
        <f>AX52-AX53</f>
        <v>0</v>
      </c>
      <c r="AY54" s="115">
        <f>AY52-AY53</f>
        <v>1611600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78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82">
        <v>14</v>
      </c>
      <c r="B56" s="67" t="s">
        <v>45</v>
      </c>
      <c r="C56" s="72">
        <v>451998000</v>
      </c>
      <c r="D56" s="37">
        <v>3871260</v>
      </c>
      <c r="E56" s="37">
        <v>10228800</v>
      </c>
      <c r="F56" s="39">
        <v>15702300</v>
      </c>
      <c r="G56" s="72">
        <v>587442000</v>
      </c>
      <c r="H56" s="37">
        <v>5212210</v>
      </c>
      <c r="I56" s="37">
        <v>14265900</v>
      </c>
      <c r="J56" s="39">
        <v>22281900</v>
      </c>
      <c r="K56" s="185">
        <f>C58+G58</f>
        <v>1270000</v>
      </c>
      <c r="L56" s="186"/>
      <c r="M56" s="191">
        <f>D58+E58+F58+H58+I58+J58</f>
        <v>78990</v>
      </c>
      <c r="N56" s="186"/>
      <c r="O56" s="203">
        <f>M56+K56</f>
        <v>1348990</v>
      </c>
      <c r="P56" s="204"/>
      <c r="Q56" s="42" t="s">
        <v>6</v>
      </c>
      <c r="R56" s="39">
        <v>356660300</v>
      </c>
      <c r="S56" s="57"/>
      <c r="T56" s="195">
        <v>0</v>
      </c>
      <c r="U56" s="198">
        <v>1.22</v>
      </c>
      <c r="V56" s="198">
        <v>0.83</v>
      </c>
      <c r="W56" s="85" t="s">
        <v>6</v>
      </c>
      <c r="X56" s="44">
        <v>5972.9</v>
      </c>
      <c r="Y56" s="44">
        <v>7866.6</v>
      </c>
      <c r="Z56" s="44">
        <v>73.5</v>
      </c>
      <c r="AA56" s="44">
        <v>100.5</v>
      </c>
      <c r="AB56" s="44">
        <v>6251.3</v>
      </c>
      <c r="AC56" s="44">
        <v>8228.5</v>
      </c>
      <c r="AD56" s="44">
        <v>133.69999999999999</v>
      </c>
      <c r="AE56" s="82">
        <v>19.899999999999999</v>
      </c>
      <c r="AF56" s="7"/>
      <c r="AG56" s="85" t="s">
        <v>29</v>
      </c>
      <c r="AH56" s="15">
        <v>3</v>
      </c>
      <c r="AI56" s="15">
        <v>4.5</v>
      </c>
      <c r="AJ56" s="15">
        <v>2.25</v>
      </c>
      <c r="AK56" s="15">
        <v>0</v>
      </c>
      <c r="AL56" s="16">
        <v>19</v>
      </c>
      <c r="AM56" s="62"/>
      <c r="AN56" s="64" t="s">
        <v>40</v>
      </c>
      <c r="AO56" s="20">
        <v>17.3</v>
      </c>
      <c r="AP56" s="21">
        <v>7.33</v>
      </c>
      <c r="AQ56" s="7"/>
      <c r="AR56" s="31" t="s">
        <v>37</v>
      </c>
      <c r="AS56" s="52" t="s">
        <v>75</v>
      </c>
      <c r="AT56" s="32" t="s">
        <v>38</v>
      </c>
      <c r="AU56" s="53">
        <v>4.9000000000000002E-2</v>
      </c>
      <c r="AV56" s="1"/>
      <c r="AW56" s="117" t="s">
        <v>45</v>
      </c>
      <c r="AX56" s="112">
        <v>787132000</v>
      </c>
      <c r="AY56" s="112">
        <v>654484700</v>
      </c>
      <c r="AZ56" s="113">
        <v>186789000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01"/>
      <c r="B57" s="68" t="s">
        <v>44</v>
      </c>
      <c r="C57" s="73">
        <f t="shared" ref="C57:J57" si="62">C52</f>
        <v>451998000</v>
      </c>
      <c r="D57" s="74">
        <f t="shared" si="62"/>
        <v>3871260</v>
      </c>
      <c r="E57" s="74">
        <f t="shared" si="62"/>
        <v>10228800</v>
      </c>
      <c r="F57" s="75">
        <f t="shared" si="62"/>
        <v>15702300</v>
      </c>
      <c r="G57" s="73">
        <f t="shared" si="62"/>
        <v>586172000</v>
      </c>
      <c r="H57" s="74">
        <f t="shared" si="62"/>
        <v>5204220</v>
      </c>
      <c r="I57" s="74">
        <f t="shared" si="62"/>
        <v>14233900</v>
      </c>
      <c r="J57" s="75">
        <f t="shared" si="62"/>
        <v>22242900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355044700</v>
      </c>
      <c r="S57" s="57"/>
      <c r="T57" s="196"/>
      <c r="U57" s="199"/>
      <c r="V57" s="199"/>
      <c r="W57" s="87" t="s">
        <v>7</v>
      </c>
      <c r="X57" s="5">
        <f t="shared" ref="X57:AE57" si="63">X52</f>
        <v>5972.9</v>
      </c>
      <c r="Y57" s="5">
        <f t="shared" si="63"/>
        <v>7850.3</v>
      </c>
      <c r="Z57" s="5">
        <f t="shared" si="63"/>
        <v>73.400000000000006</v>
      </c>
      <c r="AA57" s="5">
        <f t="shared" si="63"/>
        <v>100.4</v>
      </c>
      <c r="AB57" s="5">
        <f t="shared" si="63"/>
        <v>6251.3</v>
      </c>
      <c r="AC57" s="5">
        <f t="shared" si="63"/>
        <v>8211.7000000000007</v>
      </c>
      <c r="AD57" s="5">
        <f t="shared" si="63"/>
        <v>133.5</v>
      </c>
      <c r="AE57" s="81">
        <f t="shared" si="63"/>
        <v>19.899999999999999</v>
      </c>
      <c r="AF57" s="7"/>
      <c r="AG57" s="87" t="s">
        <v>26</v>
      </c>
      <c r="AH57" s="6">
        <f>(AH56*10.74)</f>
        <v>32.22</v>
      </c>
      <c r="AI57" s="6">
        <f>(AI56*2.2)</f>
        <v>9.9</v>
      </c>
      <c r="AJ57" s="6">
        <f>(AJ56*0.25)</f>
        <v>0.5625</v>
      </c>
      <c r="AK57" s="166">
        <f>AK56+AL56</f>
        <v>19</v>
      </c>
      <c r="AL57" s="167"/>
      <c r="AM57" s="10"/>
      <c r="AN57" s="22" t="s">
        <v>41</v>
      </c>
      <c r="AO57" s="23">
        <v>18.5</v>
      </c>
      <c r="AP57" s="24">
        <v>7.76</v>
      </c>
      <c r="AQ57" s="7"/>
      <c r="AR57" s="33" t="s">
        <v>36</v>
      </c>
      <c r="AS57" s="12" t="s">
        <v>75</v>
      </c>
      <c r="AT57" s="2" t="s">
        <v>39</v>
      </c>
      <c r="AU57" s="36">
        <v>0.29499999999999998</v>
      </c>
      <c r="AV57" s="1"/>
      <c r="AW57" s="118" t="s">
        <v>71</v>
      </c>
      <c r="AX57" s="111">
        <f t="shared" ref="AX57:AZ57" si="64">AX52</f>
        <v>787132000</v>
      </c>
      <c r="AY57" s="111">
        <f t="shared" si="64"/>
        <v>653048700</v>
      </c>
      <c r="AZ57" s="114">
        <f t="shared" si="64"/>
        <v>186755000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02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1270000</v>
      </c>
      <c r="H58" s="76">
        <f t="shared" si="65"/>
        <v>7990</v>
      </c>
      <c r="I58" s="76">
        <f t="shared" si="65"/>
        <v>32000</v>
      </c>
      <c r="J58" s="77">
        <f t="shared" si="65"/>
        <v>39000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1615600</v>
      </c>
      <c r="S58" s="58"/>
      <c r="T58" s="197"/>
      <c r="U58" s="200"/>
      <c r="V58" s="200"/>
      <c r="W58" s="45" t="s">
        <v>3</v>
      </c>
      <c r="X58" s="46">
        <f>X56-X57</f>
        <v>0</v>
      </c>
      <c r="Y58" s="46">
        <f t="shared" ref="Y58:AE58" si="66">Y56-Y57</f>
        <v>16.300000000000182</v>
      </c>
      <c r="Z58" s="46">
        <f t="shared" si="66"/>
        <v>9.9999999999994316E-2</v>
      </c>
      <c r="AA58" s="46">
        <f t="shared" si="66"/>
        <v>9.9999999999994316E-2</v>
      </c>
      <c r="AB58" s="46">
        <f t="shared" si="66"/>
        <v>0</v>
      </c>
      <c r="AC58" s="46">
        <f t="shared" si="66"/>
        <v>16.799999999999272</v>
      </c>
      <c r="AD58" s="46">
        <f t="shared" si="66"/>
        <v>0.19999999999998863</v>
      </c>
      <c r="AE58" s="83">
        <f t="shared" si="66"/>
        <v>0</v>
      </c>
      <c r="AF58" s="7"/>
      <c r="AG58" s="88" t="s">
        <v>28</v>
      </c>
      <c r="AH58" s="86">
        <f>(AH57)/((K56/1000000)*8.34)</f>
        <v>3.041975868124398</v>
      </c>
      <c r="AI58" s="86">
        <f>(AI57)/((K56/1000000)*8.34)</f>
        <v>0.93468532260805537</v>
      </c>
      <c r="AJ58" s="86">
        <f>(AJ57)/((K56/1000000)*8.34)</f>
        <v>5.3107120602730415E-2</v>
      </c>
      <c r="AK58" s="168">
        <f>(AK57)/((K56/1000000)*8.34)</f>
        <v>1.7938405181366719</v>
      </c>
      <c r="AL58" s="169"/>
      <c r="AM58" s="10"/>
      <c r="AN58" s="1"/>
      <c r="AO58" s="1"/>
      <c r="AP58" s="1"/>
      <c r="AQ58" s="7"/>
      <c r="AR58" s="89" t="s">
        <v>55</v>
      </c>
      <c r="AS58" s="79">
        <v>1.7</v>
      </c>
      <c r="AT58" s="90" t="s">
        <v>54</v>
      </c>
      <c r="AU58" s="35">
        <v>3.7999999999999999E-2</v>
      </c>
      <c r="AV58" s="1"/>
      <c r="AW58" s="110" t="s">
        <v>3</v>
      </c>
      <c r="AX58" s="115">
        <f>AX56-AX57</f>
        <v>0</v>
      </c>
      <c r="AY58" s="115">
        <f>AY56-AY57</f>
        <v>1436000</v>
      </c>
      <c r="AZ58" s="116">
        <f>AZ56-AZ57</f>
        <v>34000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78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82">
        <v>15</v>
      </c>
      <c r="B60" s="67" t="s">
        <v>45</v>
      </c>
      <c r="C60" s="72">
        <v>451998000</v>
      </c>
      <c r="D60" s="37">
        <v>3871260</v>
      </c>
      <c r="E60" s="37">
        <v>10228800</v>
      </c>
      <c r="F60" s="39">
        <v>15702300</v>
      </c>
      <c r="G60" s="72">
        <v>588875000</v>
      </c>
      <c r="H60" s="37">
        <v>5221210</v>
      </c>
      <c r="I60" s="37">
        <v>14265900</v>
      </c>
      <c r="J60" s="39">
        <v>22289900</v>
      </c>
      <c r="K60" s="185">
        <f>C62+G62</f>
        <v>1433000</v>
      </c>
      <c r="L60" s="186"/>
      <c r="M60" s="191">
        <f>D62+E62+F62+H62+I62+J62</f>
        <v>17000</v>
      </c>
      <c r="N60" s="186"/>
      <c r="O60" s="203">
        <f>M60+K60</f>
        <v>1450000</v>
      </c>
      <c r="P60" s="204"/>
      <c r="Q60" s="42" t="s">
        <v>6</v>
      </c>
      <c r="R60" s="39">
        <v>358219900</v>
      </c>
      <c r="S60" s="57"/>
      <c r="T60" s="195">
        <v>0</v>
      </c>
      <c r="U60" s="198">
        <v>1.28</v>
      </c>
      <c r="V60" s="198">
        <v>0.89</v>
      </c>
      <c r="W60" s="85" t="s">
        <v>6</v>
      </c>
      <c r="X60" s="44">
        <v>5972.9</v>
      </c>
      <c r="Y60" s="44">
        <v>7885</v>
      </c>
      <c r="Z60" s="44">
        <v>73.599999999999994</v>
      </c>
      <c r="AA60" s="44">
        <v>100.5</v>
      </c>
      <c r="AB60" s="44">
        <v>6251.3</v>
      </c>
      <c r="AC60" s="44">
        <v>8247</v>
      </c>
      <c r="AD60" s="44">
        <v>133.69999999999999</v>
      </c>
      <c r="AE60" s="82">
        <v>19.899999999999999</v>
      </c>
      <c r="AF60" s="7"/>
      <c r="AG60" s="85" t="s">
        <v>29</v>
      </c>
      <c r="AH60" s="15">
        <v>3.25</v>
      </c>
      <c r="AI60" s="15">
        <v>5.125</v>
      </c>
      <c r="AJ60" s="15">
        <v>2.5</v>
      </c>
      <c r="AK60" s="15">
        <v>0</v>
      </c>
      <c r="AL60" s="16">
        <v>22</v>
      </c>
      <c r="AM60" s="62"/>
      <c r="AN60" s="64" t="s">
        <v>40</v>
      </c>
      <c r="AO60" s="20">
        <v>15.6</v>
      </c>
      <c r="AP60" s="21">
        <v>7.39</v>
      </c>
      <c r="AQ60" s="7"/>
      <c r="AR60" s="31" t="s">
        <v>37</v>
      </c>
      <c r="AS60" s="52" t="s">
        <v>75</v>
      </c>
      <c r="AT60" s="32" t="s">
        <v>38</v>
      </c>
      <c r="AU60" s="53">
        <v>0.05</v>
      </c>
      <c r="AV60" s="1"/>
      <c r="AW60" s="117" t="s">
        <v>45</v>
      </c>
      <c r="AX60" s="112">
        <v>787132000</v>
      </c>
      <c r="AY60" s="112">
        <v>656064500</v>
      </c>
      <c r="AZ60" s="113">
        <v>186789000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01"/>
      <c r="B61" s="68" t="s">
        <v>44</v>
      </c>
      <c r="C61" s="73">
        <f t="shared" ref="C61:J61" si="67">C56</f>
        <v>451998000</v>
      </c>
      <c r="D61" s="74">
        <f t="shared" si="67"/>
        <v>3871260</v>
      </c>
      <c r="E61" s="74">
        <f t="shared" si="67"/>
        <v>10228800</v>
      </c>
      <c r="F61" s="75">
        <f t="shared" si="67"/>
        <v>15702300</v>
      </c>
      <c r="G61" s="73">
        <f t="shared" si="67"/>
        <v>587442000</v>
      </c>
      <c r="H61" s="74">
        <f t="shared" si="67"/>
        <v>5212210</v>
      </c>
      <c r="I61" s="74">
        <f t="shared" si="67"/>
        <v>14265900</v>
      </c>
      <c r="J61" s="75">
        <f t="shared" si="67"/>
        <v>22281900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356660300</v>
      </c>
      <c r="S61" s="57"/>
      <c r="T61" s="196"/>
      <c r="U61" s="199"/>
      <c r="V61" s="199"/>
      <c r="W61" s="87" t="s">
        <v>7</v>
      </c>
      <c r="X61" s="5">
        <f t="shared" ref="X61:AE61" si="68">X56</f>
        <v>5972.9</v>
      </c>
      <c r="Y61" s="5">
        <f t="shared" si="68"/>
        <v>7866.6</v>
      </c>
      <c r="Z61" s="5">
        <f t="shared" si="68"/>
        <v>73.5</v>
      </c>
      <c r="AA61" s="5">
        <f t="shared" si="68"/>
        <v>100.5</v>
      </c>
      <c r="AB61" s="5">
        <f t="shared" si="68"/>
        <v>6251.3</v>
      </c>
      <c r="AC61" s="5">
        <f t="shared" si="68"/>
        <v>8228.5</v>
      </c>
      <c r="AD61" s="5">
        <f t="shared" si="68"/>
        <v>133.69999999999999</v>
      </c>
      <c r="AE61" s="81">
        <f t="shared" si="68"/>
        <v>19.899999999999999</v>
      </c>
      <c r="AF61" s="7"/>
      <c r="AG61" s="87" t="s">
        <v>26</v>
      </c>
      <c r="AH61" s="6">
        <f>(AH60*10.74)</f>
        <v>34.905000000000001</v>
      </c>
      <c r="AI61" s="6">
        <f>(AI60*2.2)</f>
        <v>11.275</v>
      </c>
      <c r="AJ61" s="6">
        <f>(AJ60*0.25)</f>
        <v>0.625</v>
      </c>
      <c r="AK61" s="166">
        <f>AK60+AL60</f>
        <v>22</v>
      </c>
      <c r="AL61" s="167"/>
      <c r="AM61" s="10"/>
      <c r="AN61" s="22" t="s">
        <v>41</v>
      </c>
      <c r="AO61" s="23">
        <v>18.5</v>
      </c>
      <c r="AP61" s="24">
        <v>7.72</v>
      </c>
      <c r="AQ61" s="7"/>
      <c r="AR61" s="33" t="s">
        <v>36</v>
      </c>
      <c r="AS61" s="12" t="s">
        <v>75</v>
      </c>
      <c r="AT61" s="2" t="s">
        <v>39</v>
      </c>
      <c r="AU61" s="36">
        <v>0.34</v>
      </c>
      <c r="AV61" s="1"/>
      <c r="AW61" s="118" t="s">
        <v>71</v>
      </c>
      <c r="AX61" s="111">
        <f t="shared" ref="AX61:AZ61" si="69">AX56</f>
        <v>787132000</v>
      </c>
      <c r="AY61" s="111">
        <f t="shared" si="69"/>
        <v>654484700</v>
      </c>
      <c r="AZ61" s="114">
        <f t="shared" si="69"/>
        <v>186789000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02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1433000</v>
      </c>
      <c r="H62" s="76">
        <f t="shared" si="70"/>
        <v>9000</v>
      </c>
      <c r="I62" s="76">
        <f t="shared" si="70"/>
        <v>0</v>
      </c>
      <c r="J62" s="77">
        <f t="shared" si="70"/>
        <v>8000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1559600</v>
      </c>
      <c r="S62" s="58"/>
      <c r="T62" s="197"/>
      <c r="U62" s="200"/>
      <c r="V62" s="200"/>
      <c r="W62" s="45" t="s">
        <v>3</v>
      </c>
      <c r="X62" s="46">
        <f>X60-X61</f>
        <v>0</v>
      </c>
      <c r="Y62" s="46">
        <f t="shared" ref="Y62:AE62" si="71">Y60-Y61</f>
        <v>18.399999999999636</v>
      </c>
      <c r="Z62" s="46">
        <f t="shared" si="71"/>
        <v>9.9999999999994316E-2</v>
      </c>
      <c r="AA62" s="46">
        <f t="shared" si="71"/>
        <v>0</v>
      </c>
      <c r="AB62" s="46">
        <f t="shared" si="71"/>
        <v>0</v>
      </c>
      <c r="AC62" s="46">
        <f t="shared" si="71"/>
        <v>18.5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2.9206223297705169</v>
      </c>
      <c r="AI62" s="86">
        <f>(AI61)/((K60/1000000)*8.34)</f>
        <v>0.94341832884006815</v>
      </c>
      <c r="AJ62" s="86">
        <f>(AJ61)/((K60/1000000)*8.34)</f>
        <v>5.229591623281974E-2</v>
      </c>
      <c r="AK62" s="168">
        <f>(AK61)/((K60/1000000)*8.34)</f>
        <v>1.8408162513952548</v>
      </c>
      <c r="AL62" s="169"/>
      <c r="AM62" s="10"/>
      <c r="AN62" s="1"/>
      <c r="AO62" s="1"/>
      <c r="AP62" s="1"/>
      <c r="AQ62" s="7"/>
      <c r="AR62" s="89" t="s">
        <v>55</v>
      </c>
      <c r="AS62" s="79">
        <v>1.56</v>
      </c>
      <c r="AT62" s="90" t="s">
        <v>54</v>
      </c>
      <c r="AU62" s="35">
        <v>0.04</v>
      </c>
      <c r="AV62" s="1"/>
      <c r="AW62" s="110" t="s">
        <v>3</v>
      </c>
      <c r="AX62" s="115">
        <f>AX60-AX61</f>
        <v>0</v>
      </c>
      <c r="AY62" s="115">
        <f>AY60-AY61</f>
        <v>1579800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78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82">
        <v>16</v>
      </c>
      <c r="B64" s="67" t="s">
        <v>45</v>
      </c>
      <c r="C64" s="72">
        <v>451998000</v>
      </c>
      <c r="D64" s="37">
        <v>3871260</v>
      </c>
      <c r="E64" s="37">
        <v>10228800</v>
      </c>
      <c r="F64" s="39">
        <v>15702300</v>
      </c>
      <c r="G64" s="72">
        <v>590223000</v>
      </c>
      <c r="H64" s="37">
        <v>5230210</v>
      </c>
      <c r="I64" s="37">
        <v>14298000</v>
      </c>
      <c r="J64" s="39">
        <v>22319900</v>
      </c>
      <c r="K64" s="185">
        <f>C66+G66</f>
        <v>1348000</v>
      </c>
      <c r="L64" s="186"/>
      <c r="M64" s="191">
        <f>D66+E66+F66+H66+I66+J66</f>
        <v>71100</v>
      </c>
      <c r="N64" s="186"/>
      <c r="O64" s="203">
        <f>M64+K64</f>
        <v>1419100</v>
      </c>
      <c r="P64" s="204"/>
      <c r="Q64" s="42" t="s">
        <v>6</v>
      </c>
      <c r="R64" s="39">
        <v>359719800</v>
      </c>
      <c r="S64" s="57"/>
      <c r="T64" s="195">
        <v>0</v>
      </c>
      <c r="U64" s="198">
        <v>1.27</v>
      </c>
      <c r="V64" s="198">
        <v>0.89</v>
      </c>
      <c r="W64" s="85" t="s">
        <v>6</v>
      </c>
      <c r="X64" s="44">
        <v>5972.9</v>
      </c>
      <c r="Y64" s="44">
        <v>7902.6</v>
      </c>
      <c r="Z64" s="44">
        <v>73.599999999999994</v>
      </c>
      <c r="AA64" s="44">
        <v>100.7</v>
      </c>
      <c r="AB64" s="44">
        <v>6251.3</v>
      </c>
      <c r="AC64" s="44">
        <v>8265</v>
      </c>
      <c r="AD64" s="44">
        <v>133.9</v>
      </c>
      <c r="AE64" s="82">
        <v>19.899999999999999</v>
      </c>
      <c r="AF64" s="7"/>
      <c r="AG64" s="85" t="s">
        <v>29</v>
      </c>
      <c r="AH64" s="15">
        <v>3.375</v>
      </c>
      <c r="AI64" s="15">
        <v>5</v>
      </c>
      <c r="AJ64" s="15">
        <v>3.125</v>
      </c>
      <c r="AK64" s="15">
        <v>0</v>
      </c>
      <c r="AL64" s="16">
        <v>21</v>
      </c>
      <c r="AM64" s="62"/>
      <c r="AN64" s="64" t="s">
        <v>40</v>
      </c>
      <c r="AO64" s="20">
        <v>15.8</v>
      </c>
      <c r="AP64" s="21">
        <v>7.53</v>
      </c>
      <c r="AQ64" s="7"/>
      <c r="AR64" s="31" t="s">
        <v>37</v>
      </c>
      <c r="AS64" s="52" t="s">
        <v>75</v>
      </c>
      <c r="AT64" s="32" t="s">
        <v>38</v>
      </c>
      <c r="AU64" s="53">
        <v>4.2000000000000003E-2</v>
      </c>
      <c r="AV64" s="1"/>
      <c r="AW64" s="117" t="s">
        <v>45</v>
      </c>
      <c r="AX64" s="112">
        <v>787132000</v>
      </c>
      <c r="AY64" s="112">
        <v>657577000</v>
      </c>
      <c r="AZ64" s="113">
        <v>186824000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01"/>
      <c r="B65" s="68" t="s">
        <v>44</v>
      </c>
      <c r="C65" s="73">
        <f t="shared" ref="C65:J65" si="72">C60</f>
        <v>451998000</v>
      </c>
      <c r="D65" s="74">
        <f t="shared" si="72"/>
        <v>3871260</v>
      </c>
      <c r="E65" s="74">
        <f t="shared" si="72"/>
        <v>10228800</v>
      </c>
      <c r="F65" s="75">
        <f t="shared" si="72"/>
        <v>15702300</v>
      </c>
      <c r="G65" s="73">
        <f t="shared" si="72"/>
        <v>588875000</v>
      </c>
      <c r="H65" s="74">
        <f t="shared" si="72"/>
        <v>5221210</v>
      </c>
      <c r="I65" s="74">
        <f t="shared" si="72"/>
        <v>14265900</v>
      </c>
      <c r="J65" s="75">
        <f t="shared" si="72"/>
        <v>22289900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358219900</v>
      </c>
      <c r="S65" s="57"/>
      <c r="T65" s="196"/>
      <c r="U65" s="199"/>
      <c r="V65" s="199"/>
      <c r="W65" s="87" t="s">
        <v>7</v>
      </c>
      <c r="X65" s="5">
        <f t="shared" ref="X65:AE65" si="73">X60</f>
        <v>5972.9</v>
      </c>
      <c r="Y65" s="5">
        <f t="shared" si="73"/>
        <v>7885</v>
      </c>
      <c r="Z65" s="5">
        <f t="shared" si="73"/>
        <v>73.599999999999994</v>
      </c>
      <c r="AA65" s="5">
        <f t="shared" si="73"/>
        <v>100.5</v>
      </c>
      <c r="AB65" s="5">
        <f t="shared" si="73"/>
        <v>6251.3</v>
      </c>
      <c r="AC65" s="5">
        <f t="shared" si="73"/>
        <v>8247</v>
      </c>
      <c r="AD65" s="5">
        <f t="shared" si="73"/>
        <v>133.69999999999999</v>
      </c>
      <c r="AE65" s="81">
        <f t="shared" si="73"/>
        <v>19.899999999999999</v>
      </c>
      <c r="AF65" s="7"/>
      <c r="AG65" s="87" t="s">
        <v>26</v>
      </c>
      <c r="AH65" s="6">
        <f>(AH64*10.74)</f>
        <v>36.247500000000002</v>
      </c>
      <c r="AI65" s="6">
        <f>(AI64*2.2)</f>
        <v>11</v>
      </c>
      <c r="AJ65" s="6">
        <f>(AJ64*0.25)</f>
        <v>0.78125</v>
      </c>
      <c r="AK65" s="166">
        <f>AK64+AL64</f>
        <v>21</v>
      </c>
      <c r="AL65" s="167"/>
      <c r="AM65" s="10"/>
      <c r="AN65" s="22" t="s">
        <v>41</v>
      </c>
      <c r="AO65" s="23">
        <v>17.899999999999999</v>
      </c>
      <c r="AP65" s="24">
        <v>7.67</v>
      </c>
      <c r="AQ65" s="7"/>
      <c r="AR65" s="33" t="s">
        <v>36</v>
      </c>
      <c r="AS65" s="12" t="s">
        <v>75</v>
      </c>
      <c r="AT65" s="2" t="s">
        <v>39</v>
      </c>
      <c r="AU65" s="36">
        <v>0.32400000000000001</v>
      </c>
      <c r="AV65" s="1"/>
      <c r="AW65" s="118" t="s">
        <v>71</v>
      </c>
      <c r="AX65" s="111">
        <f t="shared" ref="AX65:AZ65" si="74">AX60</f>
        <v>787132000</v>
      </c>
      <c r="AY65" s="111">
        <f t="shared" si="74"/>
        <v>656064500</v>
      </c>
      <c r="AZ65" s="114">
        <f t="shared" si="74"/>
        <v>186789000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02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1348000</v>
      </c>
      <c r="H66" s="76">
        <f t="shared" si="75"/>
        <v>9000</v>
      </c>
      <c r="I66" s="76">
        <f t="shared" si="75"/>
        <v>32100</v>
      </c>
      <c r="J66" s="77">
        <f t="shared" si="75"/>
        <v>30000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1499900</v>
      </c>
      <c r="S66" s="58"/>
      <c r="T66" s="197"/>
      <c r="U66" s="200"/>
      <c r="V66" s="200"/>
      <c r="W66" s="45" t="s">
        <v>3</v>
      </c>
      <c r="X66" s="46">
        <f>X64-X65</f>
        <v>0</v>
      </c>
      <c r="Y66" s="46">
        <f t="shared" ref="Y66:AE66" si="76">Y64-Y65</f>
        <v>17.600000000000364</v>
      </c>
      <c r="Z66" s="46">
        <f t="shared" si="76"/>
        <v>0</v>
      </c>
      <c r="AA66" s="46">
        <f t="shared" si="76"/>
        <v>0.20000000000000284</v>
      </c>
      <c r="AB66" s="46">
        <f t="shared" si="76"/>
        <v>0</v>
      </c>
      <c r="AC66" s="46">
        <f t="shared" si="76"/>
        <v>18</v>
      </c>
      <c r="AD66" s="46">
        <f t="shared" si="76"/>
        <v>0.20000000000001705</v>
      </c>
      <c r="AE66" s="83">
        <f t="shared" si="76"/>
        <v>0</v>
      </c>
      <c r="AF66" s="7"/>
      <c r="AG66" s="88" t="s">
        <v>28</v>
      </c>
      <c r="AH66" s="86">
        <f>(AH65)/((K64/1000000)*8.34)</f>
        <v>3.2242010545865978</v>
      </c>
      <c r="AI66" s="86">
        <f>(AI65)/((K64/1000000)*8.34)</f>
        <v>0.97844573006283386</v>
      </c>
      <c r="AJ66" s="86">
        <f>(AJ65)/((K64/1000000)*8.34)</f>
        <v>6.9491884237417187E-2</v>
      </c>
      <c r="AK66" s="168">
        <f>(AK65)/((K64/1000000)*8.34)</f>
        <v>1.8679418483017738</v>
      </c>
      <c r="AL66" s="169"/>
      <c r="AM66" s="10"/>
      <c r="AN66" s="1"/>
      <c r="AO66" s="1"/>
      <c r="AP66" s="1"/>
      <c r="AQ66" s="7"/>
      <c r="AR66" s="89" t="s">
        <v>55</v>
      </c>
      <c r="AS66" s="79">
        <v>1.55</v>
      </c>
      <c r="AT66" s="90" t="s">
        <v>54</v>
      </c>
      <c r="AU66" s="35">
        <v>3.2000000000000001E-2</v>
      </c>
      <c r="AV66" s="1"/>
      <c r="AW66" s="110" t="s">
        <v>3</v>
      </c>
      <c r="AX66" s="115">
        <f>AX64-AX65</f>
        <v>0</v>
      </c>
      <c r="AY66" s="115">
        <f>AY64-AY65</f>
        <v>1512500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78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82">
        <v>17</v>
      </c>
      <c r="B68" s="67" t="s">
        <v>45</v>
      </c>
      <c r="C68" s="72">
        <v>451998000</v>
      </c>
      <c r="D68" s="37">
        <v>3871260</v>
      </c>
      <c r="E68" s="37">
        <v>10228800</v>
      </c>
      <c r="F68" s="39">
        <v>15702300</v>
      </c>
      <c r="G68" s="72">
        <v>591524000</v>
      </c>
      <c r="H68" s="37">
        <v>5230210</v>
      </c>
      <c r="I68" s="37">
        <v>14330000</v>
      </c>
      <c r="J68" s="39">
        <v>22348800</v>
      </c>
      <c r="K68" s="185">
        <f>C70+G70</f>
        <v>1301000</v>
      </c>
      <c r="L68" s="186"/>
      <c r="M68" s="191">
        <f>D70+E70+F70+H70+I70+J70</f>
        <v>60900</v>
      </c>
      <c r="N68" s="186"/>
      <c r="O68" s="203">
        <f>M68+K68</f>
        <v>1361900</v>
      </c>
      <c r="P68" s="204"/>
      <c r="Q68" s="42" t="s">
        <v>6</v>
      </c>
      <c r="R68" s="39">
        <v>361334700</v>
      </c>
      <c r="S68" s="57"/>
      <c r="T68" s="195">
        <v>0.05</v>
      </c>
      <c r="U68" s="198">
        <v>1.31</v>
      </c>
      <c r="V68" s="198">
        <v>0.85</v>
      </c>
      <c r="W68" s="85" t="s">
        <v>6</v>
      </c>
      <c r="X68" s="44">
        <v>5972.9</v>
      </c>
      <c r="Y68" s="44">
        <v>7920.2</v>
      </c>
      <c r="Z68" s="44">
        <v>73.7</v>
      </c>
      <c r="AA68" s="44">
        <v>100.8</v>
      </c>
      <c r="AB68" s="44">
        <v>6251.3</v>
      </c>
      <c r="AC68" s="44">
        <v>8282.7999999999993</v>
      </c>
      <c r="AD68" s="44">
        <v>134.1</v>
      </c>
      <c r="AE68" s="82">
        <v>19.899999999999999</v>
      </c>
      <c r="AF68" s="7"/>
      <c r="AG68" s="85" t="s">
        <v>29</v>
      </c>
      <c r="AH68" s="15">
        <v>2.9375</v>
      </c>
      <c r="AI68" s="15">
        <v>4.9375</v>
      </c>
      <c r="AJ68" s="15">
        <v>2.5</v>
      </c>
      <c r="AK68" s="15">
        <v>0</v>
      </c>
      <c r="AL68" s="16">
        <v>21</v>
      </c>
      <c r="AM68" s="62"/>
      <c r="AN68" s="64" t="s">
        <v>40</v>
      </c>
      <c r="AO68" s="20">
        <v>16.100000000000001</v>
      </c>
      <c r="AP68" s="21">
        <v>7.55</v>
      </c>
      <c r="AQ68" s="7"/>
      <c r="AR68" s="31" t="s">
        <v>37</v>
      </c>
      <c r="AS68" s="52" t="s">
        <v>75</v>
      </c>
      <c r="AT68" s="32" t="s">
        <v>38</v>
      </c>
      <c r="AU68" s="53">
        <v>4.3999999999999997E-2</v>
      </c>
      <c r="AV68" s="1"/>
      <c r="AW68" s="117" t="s">
        <v>45</v>
      </c>
      <c r="AX68" s="112">
        <v>787132000</v>
      </c>
      <c r="AY68" s="112">
        <v>659021500</v>
      </c>
      <c r="AZ68" s="113">
        <v>186859000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01"/>
      <c r="B69" s="68" t="s">
        <v>44</v>
      </c>
      <c r="C69" s="73">
        <f t="shared" ref="C69:J69" si="77">C64</f>
        <v>451998000</v>
      </c>
      <c r="D69" s="73">
        <f t="shared" si="77"/>
        <v>3871260</v>
      </c>
      <c r="E69" s="73">
        <f t="shared" si="77"/>
        <v>10228800</v>
      </c>
      <c r="F69" s="73">
        <f t="shared" si="77"/>
        <v>15702300</v>
      </c>
      <c r="G69" s="73">
        <f t="shared" si="77"/>
        <v>590223000</v>
      </c>
      <c r="H69" s="73">
        <f t="shared" si="77"/>
        <v>5230210</v>
      </c>
      <c r="I69" s="73">
        <f t="shared" si="77"/>
        <v>14298000</v>
      </c>
      <c r="J69" s="73">
        <f t="shared" si="77"/>
        <v>22319900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359719800</v>
      </c>
      <c r="S69" s="57"/>
      <c r="T69" s="196"/>
      <c r="U69" s="199"/>
      <c r="V69" s="199"/>
      <c r="W69" s="87" t="s">
        <v>7</v>
      </c>
      <c r="X69" s="5">
        <f>X64</f>
        <v>5972.9</v>
      </c>
      <c r="Y69" s="5">
        <f t="shared" ref="Y69:AE69" si="78">Y64</f>
        <v>7902.6</v>
      </c>
      <c r="Z69" s="5">
        <f t="shared" si="78"/>
        <v>73.599999999999994</v>
      </c>
      <c r="AA69" s="5">
        <f t="shared" si="78"/>
        <v>100.7</v>
      </c>
      <c r="AB69" s="5">
        <f t="shared" si="78"/>
        <v>6251.3</v>
      </c>
      <c r="AC69" s="5">
        <f t="shared" si="78"/>
        <v>8265</v>
      </c>
      <c r="AD69" s="5">
        <f t="shared" si="78"/>
        <v>133.9</v>
      </c>
      <c r="AE69" s="5">
        <f t="shared" si="78"/>
        <v>19.899999999999999</v>
      </c>
      <c r="AF69" s="7"/>
      <c r="AG69" s="87" t="s">
        <v>26</v>
      </c>
      <c r="AH69" s="6">
        <f>(AH68*10.74)</f>
        <v>31.548750000000002</v>
      </c>
      <c r="AI69" s="6">
        <f>(AI68*2.2)</f>
        <v>10.862500000000001</v>
      </c>
      <c r="AJ69" s="6">
        <f>(AJ68*0.25)</f>
        <v>0.625</v>
      </c>
      <c r="AK69" s="166">
        <f>AK68+AL68</f>
        <v>21</v>
      </c>
      <c r="AL69" s="167"/>
      <c r="AM69" s="10"/>
      <c r="AN69" s="22" t="s">
        <v>41</v>
      </c>
      <c r="AO69" s="23">
        <v>17.5</v>
      </c>
      <c r="AP69" s="24">
        <v>7.71</v>
      </c>
      <c r="AQ69" s="7"/>
      <c r="AR69" s="33" t="s">
        <v>36</v>
      </c>
      <c r="AS69" s="12" t="s">
        <v>75</v>
      </c>
      <c r="AT69" s="2" t="s">
        <v>39</v>
      </c>
      <c r="AU69" s="36">
        <v>0.38300000000000001</v>
      </c>
      <c r="AV69" s="1"/>
      <c r="AW69" s="118" t="s">
        <v>71</v>
      </c>
      <c r="AX69" s="111">
        <f t="shared" ref="AX69:AZ69" si="79">AX64</f>
        <v>787132000</v>
      </c>
      <c r="AY69" s="111">
        <f t="shared" si="79"/>
        <v>657577000</v>
      </c>
      <c r="AZ69" s="114">
        <f t="shared" si="79"/>
        <v>186824000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02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1301000</v>
      </c>
      <c r="H70" s="76">
        <f t="shared" si="80"/>
        <v>0</v>
      </c>
      <c r="I70" s="76">
        <f t="shared" si="80"/>
        <v>32000</v>
      </c>
      <c r="J70" s="77">
        <f t="shared" si="80"/>
        <v>28900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1614900</v>
      </c>
      <c r="S70" s="58"/>
      <c r="T70" s="197"/>
      <c r="U70" s="200"/>
      <c r="V70" s="200"/>
      <c r="W70" s="45" t="s">
        <v>3</v>
      </c>
      <c r="X70" s="46">
        <f>X68-X69</f>
        <v>0</v>
      </c>
      <c r="Y70" s="46">
        <f t="shared" ref="Y70:AE70" si="81">Y68-Y69</f>
        <v>17.599999999999454</v>
      </c>
      <c r="Z70" s="46">
        <f t="shared" si="81"/>
        <v>0.10000000000000853</v>
      </c>
      <c r="AA70" s="46">
        <f t="shared" si="81"/>
        <v>9.9999999999994316E-2</v>
      </c>
      <c r="AB70" s="46">
        <f t="shared" si="81"/>
        <v>0</v>
      </c>
      <c r="AC70" s="46">
        <f t="shared" si="81"/>
        <v>17.799999999999272</v>
      </c>
      <c r="AD70" s="46">
        <f t="shared" si="81"/>
        <v>0.19999999999998863</v>
      </c>
      <c r="AE70" s="83">
        <f t="shared" si="81"/>
        <v>0</v>
      </c>
      <c r="AF70" s="7"/>
      <c r="AG70" s="88" t="s">
        <v>28</v>
      </c>
      <c r="AH70" s="86">
        <f>(AH69)/((K68/1000000)*8.34)</f>
        <v>2.9076277794059915</v>
      </c>
      <c r="AI70" s="86">
        <f>(AI69)/((K68/1000000)*8.34)</f>
        <v>1.0011207022084101</v>
      </c>
      <c r="AJ70" s="86">
        <f>(AJ69)/((K68/1000000)*8.34)</f>
        <v>5.7601881600023601E-2</v>
      </c>
      <c r="AK70" s="168">
        <f>(AK69)/((K68/1000000)*8.34)</f>
        <v>1.935423221760793</v>
      </c>
      <c r="AL70" s="169"/>
      <c r="AM70" s="10"/>
      <c r="AN70" s="1"/>
      <c r="AO70" s="1"/>
      <c r="AP70" s="1"/>
      <c r="AQ70" s="7"/>
      <c r="AR70" s="89" t="s">
        <v>55</v>
      </c>
      <c r="AS70" s="79">
        <v>1.23</v>
      </c>
      <c r="AT70" s="90" t="s">
        <v>54</v>
      </c>
      <c r="AU70" s="35">
        <v>3.4000000000000002E-2</v>
      </c>
      <c r="AV70" s="1"/>
      <c r="AW70" s="110" t="s">
        <v>3</v>
      </c>
      <c r="AX70" s="115">
        <f>AX68-AX69</f>
        <v>0</v>
      </c>
      <c r="AY70" s="115">
        <f>AY68-AY69</f>
        <v>1444500</v>
      </c>
      <c r="AZ70" s="116">
        <f>AZ68-AZ69</f>
        <v>35000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78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82">
        <v>18</v>
      </c>
      <c r="B72" s="67" t="s">
        <v>45</v>
      </c>
      <c r="C72" s="72">
        <v>451998000</v>
      </c>
      <c r="D72" s="37">
        <v>3871260</v>
      </c>
      <c r="E72" s="37">
        <v>10228800</v>
      </c>
      <c r="F72" s="39">
        <v>15702300</v>
      </c>
      <c r="G72" s="72">
        <v>592594000</v>
      </c>
      <c r="H72" s="37">
        <v>5238210</v>
      </c>
      <c r="I72" s="37">
        <v>14361000</v>
      </c>
      <c r="J72" s="39">
        <v>22378800</v>
      </c>
      <c r="K72" s="185">
        <f>C74+G74</f>
        <v>1070000</v>
      </c>
      <c r="L72" s="186"/>
      <c r="M72" s="191">
        <f>D74+E74+F74+H74+I74+J74</f>
        <v>69000</v>
      </c>
      <c r="N72" s="186"/>
      <c r="O72" s="203">
        <f>M72+K72</f>
        <v>1139000</v>
      </c>
      <c r="P72" s="204"/>
      <c r="Q72" s="42" t="s">
        <v>6</v>
      </c>
      <c r="R72" s="39">
        <v>362419600</v>
      </c>
      <c r="S72" s="57"/>
      <c r="T72" s="195">
        <v>0.22</v>
      </c>
      <c r="U72" s="198">
        <v>1.33</v>
      </c>
      <c r="V72" s="198">
        <v>0.9</v>
      </c>
      <c r="W72" s="85" t="s">
        <v>6</v>
      </c>
      <c r="X72" s="44">
        <v>5972.9</v>
      </c>
      <c r="Y72" s="44">
        <v>7934.7</v>
      </c>
      <c r="Z72" s="44">
        <v>73.900000000000006</v>
      </c>
      <c r="AA72" s="44">
        <v>100.8</v>
      </c>
      <c r="AB72" s="44">
        <v>6251.3</v>
      </c>
      <c r="AC72" s="44">
        <v>8297.6</v>
      </c>
      <c r="AD72" s="44">
        <v>134.30000000000001</v>
      </c>
      <c r="AE72" s="82">
        <v>19.899999999999999</v>
      </c>
      <c r="AF72" s="7"/>
      <c r="AG72" s="85" t="s">
        <v>29</v>
      </c>
      <c r="AH72" s="15">
        <v>2.5</v>
      </c>
      <c r="AI72" s="15">
        <v>3.875</v>
      </c>
      <c r="AJ72" s="15">
        <v>2.125</v>
      </c>
      <c r="AK72" s="15">
        <v>0</v>
      </c>
      <c r="AL72" s="16">
        <v>17</v>
      </c>
      <c r="AM72" s="62"/>
      <c r="AN72" s="64" t="s">
        <v>40</v>
      </c>
      <c r="AO72" s="20">
        <v>15.9</v>
      </c>
      <c r="AP72" s="21">
        <v>7.48</v>
      </c>
      <c r="AQ72" s="7"/>
      <c r="AR72" s="31" t="s">
        <v>37</v>
      </c>
      <c r="AS72" s="52" t="s">
        <v>75</v>
      </c>
      <c r="AT72" s="32" t="s">
        <v>38</v>
      </c>
      <c r="AU72" s="53">
        <v>4.5999999999999999E-2</v>
      </c>
      <c r="AV72" s="1"/>
      <c r="AW72" s="117" t="s">
        <v>45</v>
      </c>
      <c r="AX72" s="112">
        <v>787132000</v>
      </c>
      <c r="AY72" s="112">
        <v>660233600</v>
      </c>
      <c r="AZ72" s="113">
        <v>186893000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01"/>
      <c r="B73" s="68" t="s">
        <v>44</v>
      </c>
      <c r="C73" s="73">
        <f t="shared" ref="C73:J73" si="82">C68</f>
        <v>451998000</v>
      </c>
      <c r="D73" s="74">
        <f t="shared" si="82"/>
        <v>3871260</v>
      </c>
      <c r="E73" s="74">
        <f t="shared" si="82"/>
        <v>10228800</v>
      </c>
      <c r="F73" s="75">
        <f t="shared" si="82"/>
        <v>15702300</v>
      </c>
      <c r="G73" s="73">
        <f t="shared" si="82"/>
        <v>591524000</v>
      </c>
      <c r="H73" s="74">
        <f t="shared" si="82"/>
        <v>5230210</v>
      </c>
      <c r="I73" s="74">
        <f t="shared" si="82"/>
        <v>14330000</v>
      </c>
      <c r="J73" s="75">
        <f t="shared" si="82"/>
        <v>22348800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361334700</v>
      </c>
      <c r="S73" s="57"/>
      <c r="T73" s="196"/>
      <c r="U73" s="199"/>
      <c r="V73" s="199"/>
      <c r="W73" s="87" t="s">
        <v>7</v>
      </c>
      <c r="X73" s="5">
        <f t="shared" ref="X73:AE73" si="83">X68</f>
        <v>5972.9</v>
      </c>
      <c r="Y73" s="5">
        <f t="shared" si="83"/>
        <v>7920.2</v>
      </c>
      <c r="Z73" s="5">
        <f t="shared" si="83"/>
        <v>73.7</v>
      </c>
      <c r="AA73" s="5">
        <f t="shared" si="83"/>
        <v>100.8</v>
      </c>
      <c r="AB73" s="5">
        <f t="shared" si="83"/>
        <v>6251.3</v>
      </c>
      <c r="AC73" s="5">
        <f t="shared" si="83"/>
        <v>8282.7999999999993</v>
      </c>
      <c r="AD73" s="5">
        <f t="shared" si="83"/>
        <v>134.1</v>
      </c>
      <c r="AE73" s="81">
        <f t="shared" si="83"/>
        <v>19.899999999999999</v>
      </c>
      <c r="AF73" s="7"/>
      <c r="AG73" s="87" t="s">
        <v>26</v>
      </c>
      <c r="AH73" s="6">
        <f>(AH72*10.74)</f>
        <v>26.85</v>
      </c>
      <c r="AI73" s="6">
        <f>(AI72*2.2)</f>
        <v>8.5250000000000004</v>
      </c>
      <c r="AJ73" s="6">
        <f>(AJ72*0.25)</f>
        <v>0.53125</v>
      </c>
      <c r="AK73" s="166">
        <f>AK72+AL72</f>
        <v>17</v>
      </c>
      <c r="AL73" s="167"/>
      <c r="AM73" s="10"/>
      <c r="AN73" s="22" t="s">
        <v>41</v>
      </c>
      <c r="AO73" s="23">
        <v>17.600000000000001</v>
      </c>
      <c r="AP73" s="24">
        <v>7.7</v>
      </c>
      <c r="AQ73" s="7"/>
      <c r="AR73" s="33" t="s">
        <v>36</v>
      </c>
      <c r="AS73" s="12" t="s">
        <v>75</v>
      </c>
      <c r="AT73" s="2" t="s">
        <v>39</v>
      </c>
      <c r="AU73" s="36">
        <v>0.24299999999999999</v>
      </c>
      <c r="AV73" s="1"/>
      <c r="AW73" s="118" t="s">
        <v>71</v>
      </c>
      <c r="AX73" s="111">
        <f t="shared" ref="AX73:AZ73" si="84">AX68</f>
        <v>787132000</v>
      </c>
      <c r="AY73" s="111">
        <f t="shared" si="84"/>
        <v>659021500</v>
      </c>
      <c r="AZ73" s="114">
        <f t="shared" si="84"/>
        <v>186859000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02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1070000</v>
      </c>
      <c r="H74" s="76">
        <f t="shared" si="85"/>
        <v>8000</v>
      </c>
      <c r="I74" s="76">
        <f t="shared" si="85"/>
        <v>31000</v>
      </c>
      <c r="J74" s="77">
        <f t="shared" si="85"/>
        <v>30000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1084900</v>
      </c>
      <c r="S74" s="58"/>
      <c r="T74" s="197"/>
      <c r="U74" s="200"/>
      <c r="V74" s="200"/>
      <c r="W74" s="45" t="s">
        <v>3</v>
      </c>
      <c r="X74" s="46">
        <f>X72-X73</f>
        <v>0</v>
      </c>
      <c r="Y74" s="46">
        <f t="shared" ref="Y74:AE74" si="86">Y72-Y73</f>
        <v>14.5</v>
      </c>
      <c r="Z74" s="46">
        <f t="shared" si="86"/>
        <v>0.20000000000000284</v>
      </c>
      <c r="AA74" s="46">
        <f t="shared" si="86"/>
        <v>0</v>
      </c>
      <c r="AB74" s="46">
        <f t="shared" si="86"/>
        <v>0</v>
      </c>
      <c r="AC74" s="46">
        <f t="shared" si="86"/>
        <v>14.800000000001091</v>
      </c>
      <c r="AD74" s="46">
        <f t="shared" si="86"/>
        <v>0.20000000000001705</v>
      </c>
      <c r="AE74" s="83">
        <f t="shared" si="86"/>
        <v>0</v>
      </c>
      <c r="AF74" s="7"/>
      <c r="AG74" s="88" t="s">
        <v>28</v>
      </c>
      <c r="AH74" s="86">
        <f>(AH73)/((K72/1000000)*8.34)</f>
        <v>3.0088079069454716</v>
      </c>
      <c r="AI74" s="86">
        <f>(AI73)/((K72/1000000)*8.34)</f>
        <v>0.95531051794078758</v>
      </c>
      <c r="AJ74" s="86">
        <f>(AJ73)/((K72/1000000)*8.34)</f>
        <v>5.9531813801295415E-2</v>
      </c>
      <c r="AK74" s="168">
        <f>(AK73)/((K72/1000000)*8.34)</f>
        <v>1.9050180416414533</v>
      </c>
      <c r="AL74" s="169"/>
      <c r="AM74" s="10"/>
      <c r="AN74" s="1"/>
      <c r="AO74" s="1"/>
      <c r="AP74" s="1"/>
      <c r="AQ74" s="7"/>
      <c r="AR74" s="89" t="s">
        <v>55</v>
      </c>
      <c r="AS74" s="79">
        <v>1.35</v>
      </c>
      <c r="AT74" s="90" t="s">
        <v>54</v>
      </c>
      <c r="AU74" s="35">
        <v>3.5999999999999997E-2</v>
      </c>
      <c r="AV74" s="1"/>
      <c r="AW74" s="110" t="s">
        <v>3</v>
      </c>
      <c r="AX74" s="115">
        <f>AX72-AX73</f>
        <v>0</v>
      </c>
      <c r="AY74" s="115">
        <f>AY72-AY73</f>
        <v>1212100</v>
      </c>
      <c r="AZ74" s="116">
        <f>AZ72-AZ73</f>
        <v>34000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78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82">
        <v>19</v>
      </c>
      <c r="B76" s="67" t="s">
        <v>45</v>
      </c>
      <c r="C76" s="72">
        <v>451998000</v>
      </c>
      <c r="D76" s="37">
        <v>3871260</v>
      </c>
      <c r="E76" s="37">
        <v>10228800</v>
      </c>
      <c r="F76" s="39">
        <v>15702300</v>
      </c>
      <c r="G76" s="72">
        <v>593772000</v>
      </c>
      <c r="H76" s="37">
        <v>5247210</v>
      </c>
      <c r="I76" s="37">
        <v>14361000</v>
      </c>
      <c r="J76" s="39">
        <v>22393800</v>
      </c>
      <c r="K76" s="185">
        <f>C78+G78</f>
        <v>1178000</v>
      </c>
      <c r="L76" s="186"/>
      <c r="M76" s="191">
        <f>D78+E78+F78+H78+I78+J78</f>
        <v>24000</v>
      </c>
      <c r="N76" s="186"/>
      <c r="O76" s="203">
        <f>M76+K76</f>
        <v>1202000</v>
      </c>
      <c r="P76" s="204"/>
      <c r="Q76" s="42" t="s">
        <v>6</v>
      </c>
      <c r="R76" s="39">
        <v>363567700</v>
      </c>
      <c r="S76" s="57"/>
      <c r="T76" s="195">
        <v>0.3</v>
      </c>
      <c r="U76" s="198">
        <v>1.28</v>
      </c>
      <c r="V76" s="198">
        <v>0.9</v>
      </c>
      <c r="W76" s="85" t="s">
        <v>6</v>
      </c>
      <c r="X76" s="44">
        <v>5972.9</v>
      </c>
      <c r="Y76" s="44">
        <v>7950.5</v>
      </c>
      <c r="Z76" s="44">
        <v>73.900000000000006</v>
      </c>
      <c r="AA76" s="44">
        <v>101</v>
      </c>
      <c r="AB76" s="44">
        <v>6251.3</v>
      </c>
      <c r="AC76" s="44">
        <v>8313.7999999999993</v>
      </c>
      <c r="AD76" s="44">
        <v>134.30000000000001</v>
      </c>
      <c r="AE76" s="82">
        <v>19.899999999999999</v>
      </c>
      <c r="AF76" s="7"/>
      <c r="AG76" s="85" t="s">
        <v>29</v>
      </c>
      <c r="AH76" s="15">
        <v>3.5</v>
      </c>
      <c r="AI76" s="15">
        <v>4.5</v>
      </c>
      <c r="AJ76" s="15">
        <v>2.375</v>
      </c>
      <c r="AK76" s="15">
        <v>0</v>
      </c>
      <c r="AL76" s="16">
        <v>18</v>
      </c>
      <c r="AM76" s="62"/>
      <c r="AN76" s="64" t="s">
        <v>40</v>
      </c>
      <c r="AO76" s="20">
        <v>14.2</v>
      </c>
      <c r="AP76" s="21">
        <v>7.5</v>
      </c>
      <c r="AQ76" s="7"/>
      <c r="AR76" s="31" t="s">
        <v>37</v>
      </c>
      <c r="AS76" s="52" t="s">
        <v>75</v>
      </c>
      <c r="AT76" s="32" t="s">
        <v>38</v>
      </c>
      <c r="AU76" s="53">
        <v>5.5E-2</v>
      </c>
      <c r="AV76" s="1"/>
      <c r="AW76" s="117" t="s">
        <v>45</v>
      </c>
      <c r="AX76" s="112">
        <v>787132000</v>
      </c>
      <c r="AY76" s="112">
        <v>661545500</v>
      </c>
      <c r="AZ76" s="113">
        <v>186893000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01"/>
      <c r="B77" s="68" t="s">
        <v>44</v>
      </c>
      <c r="C77" s="73">
        <f t="shared" ref="C77:J77" si="87">C72</f>
        <v>451998000</v>
      </c>
      <c r="D77" s="74">
        <f t="shared" si="87"/>
        <v>3871260</v>
      </c>
      <c r="E77" s="74">
        <f t="shared" si="87"/>
        <v>10228800</v>
      </c>
      <c r="F77" s="75">
        <f t="shared" si="87"/>
        <v>15702300</v>
      </c>
      <c r="G77" s="73">
        <f t="shared" si="87"/>
        <v>592594000</v>
      </c>
      <c r="H77" s="74">
        <f t="shared" si="87"/>
        <v>5238210</v>
      </c>
      <c r="I77" s="74">
        <f t="shared" si="87"/>
        <v>14361000</v>
      </c>
      <c r="J77" s="75">
        <f t="shared" si="87"/>
        <v>22378800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362419600</v>
      </c>
      <c r="S77" s="57"/>
      <c r="T77" s="196"/>
      <c r="U77" s="199"/>
      <c r="V77" s="199"/>
      <c r="W77" s="87" t="s">
        <v>7</v>
      </c>
      <c r="X77" s="5">
        <f t="shared" ref="X77:AE77" si="88">X72</f>
        <v>5972.9</v>
      </c>
      <c r="Y77" s="5">
        <f t="shared" si="88"/>
        <v>7934.7</v>
      </c>
      <c r="Z77" s="5">
        <f t="shared" si="88"/>
        <v>73.900000000000006</v>
      </c>
      <c r="AA77" s="5">
        <f t="shared" si="88"/>
        <v>100.8</v>
      </c>
      <c r="AB77" s="5">
        <f t="shared" si="88"/>
        <v>6251.3</v>
      </c>
      <c r="AC77" s="5">
        <f t="shared" si="88"/>
        <v>8297.6</v>
      </c>
      <c r="AD77" s="5">
        <f t="shared" si="88"/>
        <v>134.30000000000001</v>
      </c>
      <c r="AE77" s="81">
        <f t="shared" si="88"/>
        <v>19.899999999999999</v>
      </c>
      <c r="AF77" s="7"/>
      <c r="AG77" s="87" t="s">
        <v>26</v>
      </c>
      <c r="AH77" s="6">
        <f>(AH76*10.74)</f>
        <v>37.590000000000003</v>
      </c>
      <c r="AI77" s="6">
        <f>(AI76*2.2)</f>
        <v>9.9</v>
      </c>
      <c r="AJ77" s="6">
        <f>(AJ76*0.25)</f>
        <v>0.59375</v>
      </c>
      <c r="AK77" s="166">
        <f>AK76+AL76</f>
        <v>18</v>
      </c>
      <c r="AL77" s="167"/>
      <c r="AM77" s="10"/>
      <c r="AN77" s="22" t="s">
        <v>41</v>
      </c>
      <c r="AO77" s="23">
        <v>16.899999999999999</v>
      </c>
      <c r="AP77" s="24">
        <v>7.82</v>
      </c>
      <c r="AQ77" s="7"/>
      <c r="AR77" s="33" t="s">
        <v>36</v>
      </c>
      <c r="AS77" s="12" t="s">
        <v>75</v>
      </c>
      <c r="AT77" s="2" t="s">
        <v>39</v>
      </c>
      <c r="AU77" s="36">
        <v>0.35799999999999998</v>
      </c>
      <c r="AV77" s="1"/>
      <c r="AW77" s="118" t="s">
        <v>71</v>
      </c>
      <c r="AX77" s="111">
        <f t="shared" ref="AX77:AZ77" si="89">AX72</f>
        <v>787132000</v>
      </c>
      <c r="AY77" s="111">
        <f t="shared" si="89"/>
        <v>660233600</v>
      </c>
      <c r="AZ77" s="114">
        <f t="shared" si="89"/>
        <v>186893000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02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1178000</v>
      </c>
      <c r="H78" s="76">
        <f t="shared" si="90"/>
        <v>9000</v>
      </c>
      <c r="I78" s="76">
        <f t="shared" si="90"/>
        <v>0</v>
      </c>
      <c r="J78" s="77">
        <f t="shared" si="90"/>
        <v>15000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1148100</v>
      </c>
      <c r="S78" s="58"/>
      <c r="T78" s="197"/>
      <c r="U78" s="200"/>
      <c r="V78" s="200"/>
      <c r="W78" s="45" t="s">
        <v>3</v>
      </c>
      <c r="X78" s="46">
        <f>X76-X77</f>
        <v>0</v>
      </c>
      <c r="Y78" s="46">
        <f t="shared" ref="Y78:AE78" si="91">Y76-Y77</f>
        <v>15.800000000000182</v>
      </c>
      <c r="Z78" s="46">
        <f t="shared" si="91"/>
        <v>0</v>
      </c>
      <c r="AA78" s="46">
        <f t="shared" si="91"/>
        <v>0.20000000000000284</v>
      </c>
      <c r="AB78" s="46">
        <f t="shared" si="91"/>
        <v>0</v>
      </c>
      <c r="AC78" s="46">
        <f t="shared" si="91"/>
        <v>16.199999999998909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3.8261411244518819</v>
      </c>
      <c r="AI78" s="86">
        <f>(AI77)/((K76/1000000)*8.34)</f>
        <v>1.0076828180918762</v>
      </c>
      <c r="AJ78" s="86">
        <f>(AJ77)/((K76/1000000)*8.34)</f>
        <v>6.0435522549702178E-2</v>
      </c>
      <c r="AK78" s="168">
        <f>(AK77)/((K76/1000000)*8.34)</f>
        <v>1.8321505783488659</v>
      </c>
      <c r="AL78" s="169"/>
      <c r="AM78" s="10"/>
      <c r="AN78" s="1"/>
      <c r="AO78" s="1"/>
      <c r="AP78" s="1"/>
      <c r="AQ78" s="7"/>
      <c r="AR78" s="89" t="s">
        <v>55</v>
      </c>
      <c r="AS78" s="79">
        <v>1.33</v>
      </c>
      <c r="AT78" s="90" t="s">
        <v>54</v>
      </c>
      <c r="AU78" s="35">
        <v>4.4999999999999998E-2</v>
      </c>
      <c r="AV78" s="1"/>
      <c r="AW78" s="110" t="s">
        <v>3</v>
      </c>
      <c r="AX78" s="115">
        <f>AX76-AX77</f>
        <v>0</v>
      </c>
      <c r="AY78" s="115">
        <f>AY76-AY77</f>
        <v>1311900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78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82">
        <v>20</v>
      </c>
      <c r="B80" s="67" t="s">
        <v>45</v>
      </c>
      <c r="C80" s="72">
        <v>453035000</v>
      </c>
      <c r="D80" s="37">
        <v>3871260</v>
      </c>
      <c r="E80" s="37">
        <v>10260800</v>
      </c>
      <c r="F80" s="39">
        <v>15733400</v>
      </c>
      <c r="G80" s="72">
        <v>593940000</v>
      </c>
      <c r="H80" s="37">
        <v>5247210</v>
      </c>
      <c r="I80" s="37">
        <v>14361000</v>
      </c>
      <c r="J80" s="39">
        <v>22393800</v>
      </c>
      <c r="K80" s="185">
        <f>C82+G82</f>
        <v>1205000</v>
      </c>
      <c r="L80" s="186"/>
      <c r="M80" s="191">
        <f>D82+E82+F82+H82+I82+J82</f>
        <v>63100</v>
      </c>
      <c r="N80" s="186"/>
      <c r="O80" s="203">
        <f>M80+K80</f>
        <v>1268100</v>
      </c>
      <c r="P80" s="204"/>
      <c r="Q80" s="42" t="s">
        <v>6</v>
      </c>
      <c r="R80" s="39">
        <v>364941800</v>
      </c>
      <c r="S80" s="57"/>
      <c r="T80" s="195">
        <v>0</v>
      </c>
      <c r="U80" s="198">
        <v>1.24</v>
      </c>
      <c r="V80" s="198">
        <v>0.87</v>
      </c>
      <c r="W80" s="85" t="s">
        <v>6</v>
      </c>
      <c r="X80" s="44">
        <v>5985.8</v>
      </c>
      <c r="Y80" s="44">
        <v>7952.8</v>
      </c>
      <c r="Z80" s="44">
        <v>73.900000000000006</v>
      </c>
      <c r="AA80" s="44">
        <v>101</v>
      </c>
      <c r="AB80" s="44">
        <v>6264.6</v>
      </c>
      <c r="AC80" s="44">
        <v>8316</v>
      </c>
      <c r="AD80" s="44">
        <v>134.4</v>
      </c>
      <c r="AE80" s="82">
        <v>20</v>
      </c>
      <c r="AF80" s="7"/>
      <c r="AG80" s="85" t="s">
        <v>29</v>
      </c>
      <c r="AH80" s="15">
        <v>3.0625</v>
      </c>
      <c r="AI80" s="15">
        <v>4.25</v>
      </c>
      <c r="AJ80" s="15">
        <v>2.5</v>
      </c>
      <c r="AK80" s="15">
        <v>6</v>
      </c>
      <c r="AL80" s="16">
        <v>12</v>
      </c>
      <c r="AM80" s="62"/>
      <c r="AN80" s="64" t="s">
        <v>40</v>
      </c>
      <c r="AO80" s="20">
        <v>13.6</v>
      </c>
      <c r="AP80" s="21">
        <v>7.35</v>
      </c>
      <c r="AQ80" s="7"/>
      <c r="AR80" s="31" t="s">
        <v>37</v>
      </c>
      <c r="AS80" s="52" t="s">
        <v>75</v>
      </c>
      <c r="AT80" s="32" t="s">
        <v>38</v>
      </c>
      <c r="AU80" s="53">
        <v>3.9E-2</v>
      </c>
      <c r="AV80" s="1"/>
      <c r="AW80" s="117" t="s">
        <v>45</v>
      </c>
      <c r="AX80" s="112">
        <v>788288000</v>
      </c>
      <c r="AY80" s="112">
        <v>661723200</v>
      </c>
      <c r="AZ80" s="113">
        <v>186929000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01"/>
      <c r="B81" s="68" t="s">
        <v>44</v>
      </c>
      <c r="C81" s="73">
        <f t="shared" ref="C81:J81" si="92">C76</f>
        <v>451998000</v>
      </c>
      <c r="D81" s="74">
        <f t="shared" si="92"/>
        <v>3871260</v>
      </c>
      <c r="E81" s="74">
        <f t="shared" si="92"/>
        <v>10228800</v>
      </c>
      <c r="F81" s="75">
        <f t="shared" si="92"/>
        <v>15702300</v>
      </c>
      <c r="G81" s="73">
        <f t="shared" si="92"/>
        <v>593772000</v>
      </c>
      <c r="H81" s="74">
        <f t="shared" si="92"/>
        <v>5247210</v>
      </c>
      <c r="I81" s="74">
        <f t="shared" si="92"/>
        <v>14361000</v>
      </c>
      <c r="J81" s="75">
        <f t="shared" si="92"/>
        <v>22393800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363567700</v>
      </c>
      <c r="S81" s="57"/>
      <c r="T81" s="196"/>
      <c r="U81" s="199"/>
      <c r="V81" s="199"/>
      <c r="W81" s="87" t="s">
        <v>7</v>
      </c>
      <c r="X81" s="5">
        <f t="shared" ref="X81:AE81" si="93">X76</f>
        <v>5972.9</v>
      </c>
      <c r="Y81" s="5">
        <f t="shared" si="93"/>
        <v>7950.5</v>
      </c>
      <c r="Z81" s="5">
        <f t="shared" si="93"/>
        <v>73.900000000000006</v>
      </c>
      <c r="AA81" s="5">
        <f t="shared" si="93"/>
        <v>101</v>
      </c>
      <c r="AB81" s="5">
        <f t="shared" si="93"/>
        <v>6251.3</v>
      </c>
      <c r="AC81" s="5">
        <f t="shared" si="93"/>
        <v>8313.7999999999993</v>
      </c>
      <c r="AD81" s="5">
        <f t="shared" si="93"/>
        <v>134.30000000000001</v>
      </c>
      <c r="AE81" s="81">
        <f t="shared" si="93"/>
        <v>19.899999999999999</v>
      </c>
      <c r="AF81" s="7"/>
      <c r="AG81" s="87" t="s">
        <v>26</v>
      </c>
      <c r="AH81" s="6">
        <f>(AH80*10.74)</f>
        <v>32.891249999999999</v>
      </c>
      <c r="AI81" s="6">
        <f>(AI80*2.2)</f>
        <v>9.3500000000000014</v>
      </c>
      <c r="AJ81" s="6">
        <f>(AJ80*0.25)</f>
        <v>0.625</v>
      </c>
      <c r="AK81" s="166">
        <f>AK80+AL80</f>
        <v>18</v>
      </c>
      <c r="AL81" s="167"/>
      <c r="AM81" s="10"/>
      <c r="AN81" s="22" t="s">
        <v>41</v>
      </c>
      <c r="AO81" s="23">
        <v>16</v>
      </c>
      <c r="AP81" s="24">
        <v>7.7</v>
      </c>
      <c r="AQ81" s="7"/>
      <c r="AR81" s="33" t="s">
        <v>36</v>
      </c>
      <c r="AS81" s="12" t="s">
        <v>75</v>
      </c>
      <c r="AT81" s="2" t="s">
        <v>39</v>
      </c>
      <c r="AU81" s="36">
        <v>0.45300000000000001</v>
      </c>
      <c r="AV81" s="1"/>
      <c r="AW81" s="118" t="s">
        <v>71</v>
      </c>
      <c r="AX81" s="111">
        <f t="shared" ref="AX81:AZ81" si="94">AX76</f>
        <v>787132000</v>
      </c>
      <c r="AY81" s="111">
        <f t="shared" si="94"/>
        <v>661545500</v>
      </c>
      <c r="AZ81" s="114">
        <f t="shared" si="94"/>
        <v>186893000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02"/>
      <c r="B82" s="66" t="s">
        <v>3</v>
      </c>
      <c r="C82" s="76">
        <f t="shared" ref="C82:J82" si="95">C80-C81</f>
        <v>1037000</v>
      </c>
      <c r="D82" s="76">
        <f t="shared" si="95"/>
        <v>0</v>
      </c>
      <c r="E82" s="76">
        <f t="shared" si="95"/>
        <v>32000</v>
      </c>
      <c r="F82" s="77">
        <f t="shared" si="95"/>
        <v>31100</v>
      </c>
      <c r="G82" s="76">
        <f t="shared" si="95"/>
        <v>168000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1374100</v>
      </c>
      <c r="S82" s="58"/>
      <c r="T82" s="197"/>
      <c r="U82" s="200"/>
      <c r="V82" s="200"/>
      <c r="W82" s="45" t="s">
        <v>3</v>
      </c>
      <c r="X82" s="46">
        <f>X80-X81</f>
        <v>12.900000000000546</v>
      </c>
      <c r="Y82" s="46">
        <f t="shared" ref="Y82:AE82" si="96">Y80-Y81</f>
        <v>2.3000000000001819</v>
      </c>
      <c r="Z82" s="46">
        <f t="shared" si="96"/>
        <v>0</v>
      </c>
      <c r="AA82" s="46">
        <f t="shared" si="96"/>
        <v>0</v>
      </c>
      <c r="AB82" s="46">
        <f t="shared" si="96"/>
        <v>13.300000000000182</v>
      </c>
      <c r="AC82" s="46">
        <f t="shared" si="96"/>
        <v>2.2000000000007276</v>
      </c>
      <c r="AD82" s="46">
        <f t="shared" si="96"/>
        <v>9.9999999999994316E-2</v>
      </c>
      <c r="AE82" s="83">
        <f t="shared" si="96"/>
        <v>0.10000000000000142</v>
      </c>
      <c r="AF82" s="7"/>
      <c r="AG82" s="88" t="s">
        <v>28</v>
      </c>
      <c r="AH82" s="86">
        <f>(AH81)/((K80/1000000)*8.34)</f>
        <v>3.2728588913101886</v>
      </c>
      <c r="AI82" s="86">
        <f>(AI81)/((K80/1000000)*8.34)</f>
        <v>0.93037603112530742</v>
      </c>
      <c r="AJ82" s="86">
        <f>(AJ81)/((K80/1000000)*8.34)</f>
        <v>6.2190911171477757E-2</v>
      </c>
      <c r="AK82" s="168">
        <f>(AK81)/((K80/1000000)*8.34)</f>
        <v>1.7910982417385595</v>
      </c>
      <c r="AL82" s="169"/>
      <c r="AM82" s="10"/>
      <c r="AN82" s="1"/>
      <c r="AO82" s="1"/>
      <c r="AP82" s="1"/>
      <c r="AQ82" s="7"/>
      <c r="AR82" s="89" t="s">
        <v>55</v>
      </c>
      <c r="AS82" s="79">
        <v>1.48</v>
      </c>
      <c r="AT82" s="90" t="s">
        <v>54</v>
      </c>
      <c r="AU82" s="35">
        <v>3.1E-2</v>
      </c>
      <c r="AV82" s="1"/>
      <c r="AW82" s="110" t="s">
        <v>3</v>
      </c>
      <c r="AX82" s="115">
        <f>AX80-AX81</f>
        <v>1156000</v>
      </c>
      <c r="AY82" s="115">
        <f>AY80-AY81</f>
        <v>177700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78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82">
        <v>21</v>
      </c>
      <c r="B84" s="67" t="s">
        <v>45</v>
      </c>
      <c r="C84" s="72">
        <v>454288000</v>
      </c>
      <c r="D84" s="37">
        <v>3880260</v>
      </c>
      <c r="E84" s="37">
        <v>10293800</v>
      </c>
      <c r="F84" s="39">
        <v>15764400</v>
      </c>
      <c r="G84" s="72">
        <v>593940000</v>
      </c>
      <c r="H84" s="37">
        <v>5247210</v>
      </c>
      <c r="I84" s="37">
        <v>14361000</v>
      </c>
      <c r="J84" s="39">
        <v>22393800</v>
      </c>
      <c r="K84" s="185">
        <f>C86+G86</f>
        <v>1253000</v>
      </c>
      <c r="L84" s="186"/>
      <c r="M84" s="191">
        <f>D86+E86+F86+H86+I86+J86</f>
        <v>73000</v>
      </c>
      <c r="N84" s="186"/>
      <c r="O84" s="203">
        <f>M84+K84</f>
        <v>1326000</v>
      </c>
      <c r="P84" s="204"/>
      <c r="Q84" s="42" t="s">
        <v>6</v>
      </c>
      <c r="R84" s="39">
        <v>366215900</v>
      </c>
      <c r="S84" s="57"/>
      <c r="T84" s="195">
        <v>0</v>
      </c>
      <c r="U84" s="198">
        <v>1.25</v>
      </c>
      <c r="V84" s="198">
        <v>0.9</v>
      </c>
      <c r="W84" s="85" t="s">
        <v>6</v>
      </c>
      <c r="X84" s="44">
        <v>6001.3</v>
      </c>
      <c r="Y84" s="44">
        <v>7952.8</v>
      </c>
      <c r="Z84" s="44">
        <v>73.900000000000006</v>
      </c>
      <c r="AA84" s="44">
        <v>101.1</v>
      </c>
      <c r="AB84" s="44">
        <v>6280.7</v>
      </c>
      <c r="AC84" s="44">
        <v>8316</v>
      </c>
      <c r="AD84" s="44">
        <v>134.6</v>
      </c>
      <c r="AE84" s="82">
        <v>20</v>
      </c>
      <c r="AF84" s="7"/>
      <c r="AG84" s="85" t="s">
        <v>29</v>
      </c>
      <c r="AH84" s="15">
        <v>2.875</v>
      </c>
      <c r="AI84" s="15">
        <v>4</v>
      </c>
      <c r="AJ84" s="15">
        <v>2.125</v>
      </c>
      <c r="AK84" s="15">
        <v>18</v>
      </c>
      <c r="AL84" s="16">
        <v>0</v>
      </c>
      <c r="AM84" s="62"/>
      <c r="AN84" s="64" t="s">
        <v>40</v>
      </c>
      <c r="AO84" s="20">
        <v>14.6</v>
      </c>
      <c r="AP84" s="21">
        <v>7.48</v>
      </c>
      <c r="AQ84" s="7"/>
      <c r="AR84" s="31" t="s">
        <v>37</v>
      </c>
      <c r="AS84" s="52">
        <v>2.5000000000000001E-2</v>
      </c>
      <c r="AT84" s="32" t="s">
        <v>38</v>
      </c>
      <c r="AU84" s="53" t="s">
        <v>75</v>
      </c>
      <c r="AV84" s="1"/>
      <c r="AW84" s="117" t="s">
        <v>45</v>
      </c>
      <c r="AX84" s="112">
        <v>789684000</v>
      </c>
      <c r="AY84" s="112">
        <v>661723200</v>
      </c>
      <c r="AZ84" s="113">
        <v>186965000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01"/>
      <c r="B85" s="68" t="s">
        <v>44</v>
      </c>
      <c r="C85" s="73">
        <f t="shared" ref="C85:J85" si="97">C80</f>
        <v>453035000</v>
      </c>
      <c r="D85" s="74">
        <f t="shared" si="97"/>
        <v>3871260</v>
      </c>
      <c r="E85" s="74">
        <f t="shared" si="97"/>
        <v>10260800</v>
      </c>
      <c r="F85" s="75">
        <f t="shared" si="97"/>
        <v>15733400</v>
      </c>
      <c r="G85" s="73">
        <f t="shared" si="97"/>
        <v>593940000</v>
      </c>
      <c r="H85" s="74">
        <f t="shared" si="97"/>
        <v>5247210</v>
      </c>
      <c r="I85" s="74">
        <f t="shared" si="97"/>
        <v>14361000</v>
      </c>
      <c r="J85" s="75">
        <f t="shared" si="97"/>
        <v>22393800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364941800</v>
      </c>
      <c r="S85" s="57"/>
      <c r="T85" s="196"/>
      <c r="U85" s="199"/>
      <c r="V85" s="199"/>
      <c r="W85" s="87" t="s">
        <v>7</v>
      </c>
      <c r="X85" s="5">
        <f t="shared" ref="X85:AE85" si="98">X80</f>
        <v>5985.8</v>
      </c>
      <c r="Y85" s="5">
        <f t="shared" si="98"/>
        <v>7952.8</v>
      </c>
      <c r="Z85" s="5">
        <f t="shared" si="98"/>
        <v>73.900000000000006</v>
      </c>
      <c r="AA85" s="5">
        <f t="shared" si="98"/>
        <v>101</v>
      </c>
      <c r="AB85" s="5">
        <f t="shared" si="98"/>
        <v>6264.6</v>
      </c>
      <c r="AC85" s="5">
        <f t="shared" si="98"/>
        <v>8316</v>
      </c>
      <c r="AD85" s="5">
        <f t="shared" si="98"/>
        <v>134.4</v>
      </c>
      <c r="AE85" s="81">
        <f t="shared" si="98"/>
        <v>20</v>
      </c>
      <c r="AF85" s="7"/>
      <c r="AG85" s="87" t="s">
        <v>26</v>
      </c>
      <c r="AH85" s="6">
        <f>(AH84*10.74)</f>
        <v>30.877500000000001</v>
      </c>
      <c r="AI85" s="6">
        <f>(AI84*2.2)</f>
        <v>8.8000000000000007</v>
      </c>
      <c r="AJ85" s="6">
        <f>(AJ84*0.25)</f>
        <v>0.53125</v>
      </c>
      <c r="AK85" s="166">
        <f>AK84+AL84</f>
        <v>18</v>
      </c>
      <c r="AL85" s="167"/>
      <c r="AM85" s="10"/>
      <c r="AN85" s="22" t="s">
        <v>41</v>
      </c>
      <c r="AO85" s="23">
        <v>16</v>
      </c>
      <c r="AP85" s="24">
        <v>7.71</v>
      </c>
      <c r="AQ85" s="7"/>
      <c r="AR85" s="33" t="s">
        <v>36</v>
      </c>
      <c r="AS85" s="12">
        <v>0.3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788288000</v>
      </c>
      <c r="AY85" s="111">
        <f t="shared" si="99"/>
        <v>661723200</v>
      </c>
      <c r="AZ85" s="114">
        <f t="shared" si="99"/>
        <v>186929000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02"/>
      <c r="B86" s="66" t="s">
        <v>3</v>
      </c>
      <c r="C86" s="76">
        <f t="shared" ref="C86:J86" si="100">C84-C85</f>
        <v>1253000</v>
      </c>
      <c r="D86" s="76">
        <f t="shared" si="100"/>
        <v>9000</v>
      </c>
      <c r="E86" s="76">
        <f t="shared" si="100"/>
        <v>33000</v>
      </c>
      <c r="F86" s="77">
        <f t="shared" si="100"/>
        <v>31000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1274100</v>
      </c>
      <c r="S86" s="58"/>
      <c r="T86" s="197"/>
      <c r="U86" s="200"/>
      <c r="V86" s="200"/>
      <c r="W86" s="45" t="s">
        <v>3</v>
      </c>
      <c r="X86" s="46">
        <f>X84-X85</f>
        <v>15.5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9.9999999999994316E-2</v>
      </c>
      <c r="AB86" s="46">
        <f t="shared" si="101"/>
        <v>16.099999999999454</v>
      </c>
      <c r="AC86" s="46">
        <f t="shared" si="101"/>
        <v>0</v>
      </c>
      <c r="AD86" s="46">
        <f t="shared" si="101"/>
        <v>0.19999999999998863</v>
      </c>
      <c r="AE86" s="83">
        <f t="shared" si="101"/>
        <v>0</v>
      </c>
      <c r="AF86" s="7"/>
      <c r="AG86" s="88" t="s">
        <v>28</v>
      </c>
      <c r="AH86" s="86">
        <f>(AH85)/((K84/1000000)*8.34)</f>
        <v>2.9547790339157252</v>
      </c>
      <c r="AI86" s="86">
        <f>(AI85)/((K84/1000000)*8.34)</f>
        <v>0.84210365147626531</v>
      </c>
      <c r="AJ86" s="86">
        <f>(AJ85)/((K84/1000000)*8.34)</f>
        <v>5.0837223278041584E-2</v>
      </c>
      <c r="AK86" s="168">
        <f>(AK85)/((K84/1000000)*8.34)</f>
        <v>1.722484741655997</v>
      </c>
      <c r="AL86" s="169"/>
      <c r="AM86" s="10"/>
      <c r="AN86" s="1"/>
      <c r="AO86" s="1"/>
      <c r="AP86" s="1"/>
      <c r="AQ86" s="7"/>
      <c r="AR86" s="89" t="s">
        <v>55</v>
      </c>
      <c r="AS86" s="79">
        <v>1.19</v>
      </c>
      <c r="AT86" s="90" t="s">
        <v>54</v>
      </c>
      <c r="AU86" s="35">
        <v>3.2000000000000001E-2</v>
      </c>
      <c r="AV86" s="1"/>
      <c r="AW86" s="110" t="s">
        <v>3</v>
      </c>
      <c r="AX86" s="115">
        <f>AX84-AX85</f>
        <v>1396000</v>
      </c>
      <c r="AY86" s="115">
        <f>AY84-AY85</f>
        <v>0</v>
      </c>
      <c r="AZ86" s="116">
        <f>AZ84-AZ85</f>
        <v>36000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78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82">
        <v>22</v>
      </c>
      <c r="B88" s="67" t="s">
        <v>45</v>
      </c>
      <c r="C88" s="72">
        <v>456038000</v>
      </c>
      <c r="D88" s="37">
        <v>3889260</v>
      </c>
      <c r="E88" s="37">
        <v>10325800</v>
      </c>
      <c r="F88" s="39">
        <v>15787400</v>
      </c>
      <c r="G88" s="72">
        <v>593940000</v>
      </c>
      <c r="H88" s="37">
        <v>5247210</v>
      </c>
      <c r="I88" s="37">
        <v>14361000</v>
      </c>
      <c r="J88" s="39">
        <v>22393800</v>
      </c>
      <c r="K88" s="185">
        <f>C90+G90</f>
        <v>1750000</v>
      </c>
      <c r="L88" s="186"/>
      <c r="M88" s="191">
        <f>D90+E90+F90+H90+I90+J90</f>
        <v>64000</v>
      </c>
      <c r="N88" s="186"/>
      <c r="O88" s="203">
        <f>M88+K88</f>
        <v>1814000</v>
      </c>
      <c r="P88" s="204"/>
      <c r="Q88" s="42" t="s">
        <v>6</v>
      </c>
      <c r="R88" s="39">
        <v>367811800</v>
      </c>
      <c r="S88" s="57"/>
      <c r="T88" s="195">
        <v>0</v>
      </c>
      <c r="U88" s="198">
        <v>1.24</v>
      </c>
      <c r="V88" s="198">
        <v>0.88</v>
      </c>
      <c r="W88" s="85" t="s">
        <v>6</v>
      </c>
      <c r="X88" s="44">
        <v>6023.1</v>
      </c>
      <c r="Y88" s="44">
        <v>7952.8</v>
      </c>
      <c r="Z88" s="44">
        <v>73.900000000000006</v>
      </c>
      <c r="AA88" s="44">
        <v>101.2</v>
      </c>
      <c r="AB88" s="44">
        <v>6302.8</v>
      </c>
      <c r="AC88" s="44">
        <v>8316</v>
      </c>
      <c r="AD88" s="44">
        <v>134.69999999999999</v>
      </c>
      <c r="AE88" s="82">
        <v>20.100000000000001</v>
      </c>
      <c r="AF88" s="7"/>
      <c r="AG88" s="85" t="s">
        <v>29</v>
      </c>
      <c r="AH88" s="15">
        <v>3.9375</v>
      </c>
      <c r="AI88" s="15">
        <v>6.25</v>
      </c>
      <c r="AJ88" s="15">
        <v>3.25</v>
      </c>
      <c r="AK88" s="15">
        <v>26</v>
      </c>
      <c r="AL88" s="16">
        <v>0</v>
      </c>
      <c r="AM88" s="62"/>
      <c r="AN88" s="64" t="s">
        <v>40</v>
      </c>
      <c r="AO88" s="20">
        <v>15.6</v>
      </c>
      <c r="AP88" s="21">
        <v>7.47</v>
      </c>
      <c r="AQ88" s="7"/>
      <c r="AR88" s="31" t="s">
        <v>37</v>
      </c>
      <c r="AS88" s="52">
        <v>0.03</v>
      </c>
      <c r="AT88" s="32" t="s">
        <v>38</v>
      </c>
      <c r="AU88" s="53" t="s">
        <v>75</v>
      </c>
      <c r="AV88" s="1"/>
      <c r="AW88" s="117" t="s">
        <v>45</v>
      </c>
      <c r="AX88" s="112">
        <v>791600000</v>
      </c>
      <c r="AY88" s="112">
        <v>661723200</v>
      </c>
      <c r="AZ88" s="113">
        <v>187001000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01"/>
      <c r="B89" s="68" t="s">
        <v>44</v>
      </c>
      <c r="C89" s="73">
        <f t="shared" ref="C89:J89" si="102">C84</f>
        <v>454288000</v>
      </c>
      <c r="D89" s="74">
        <f t="shared" si="102"/>
        <v>3880260</v>
      </c>
      <c r="E89" s="74">
        <f t="shared" si="102"/>
        <v>10293800</v>
      </c>
      <c r="F89" s="75">
        <f t="shared" si="102"/>
        <v>15764400</v>
      </c>
      <c r="G89" s="73">
        <f t="shared" si="102"/>
        <v>593940000</v>
      </c>
      <c r="H89" s="74">
        <f t="shared" si="102"/>
        <v>5247210</v>
      </c>
      <c r="I89" s="74">
        <f t="shared" si="102"/>
        <v>14361000</v>
      </c>
      <c r="J89" s="75">
        <f t="shared" si="102"/>
        <v>22393800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366215900</v>
      </c>
      <c r="S89" s="57"/>
      <c r="T89" s="196"/>
      <c r="U89" s="199"/>
      <c r="V89" s="199"/>
      <c r="W89" s="87" t="s">
        <v>7</v>
      </c>
      <c r="X89" s="5">
        <f t="shared" ref="X89:AE89" si="103">X84</f>
        <v>6001.3</v>
      </c>
      <c r="Y89" s="5">
        <f t="shared" si="103"/>
        <v>7952.8</v>
      </c>
      <c r="Z89" s="5">
        <f t="shared" si="103"/>
        <v>73.900000000000006</v>
      </c>
      <c r="AA89" s="5">
        <f t="shared" si="103"/>
        <v>101.1</v>
      </c>
      <c r="AB89" s="5">
        <f t="shared" si="103"/>
        <v>6280.7</v>
      </c>
      <c r="AC89" s="5">
        <f t="shared" si="103"/>
        <v>8316</v>
      </c>
      <c r="AD89" s="5">
        <f t="shared" si="103"/>
        <v>134.6</v>
      </c>
      <c r="AE89" s="81">
        <f t="shared" si="103"/>
        <v>20</v>
      </c>
      <c r="AF89" s="7"/>
      <c r="AG89" s="87" t="s">
        <v>26</v>
      </c>
      <c r="AH89" s="6">
        <f>(AH88*10.74)</f>
        <v>42.28875</v>
      </c>
      <c r="AI89" s="6">
        <f>(AI88*2.2)</f>
        <v>13.750000000000002</v>
      </c>
      <c r="AJ89" s="6">
        <f>(AJ88*0.25)</f>
        <v>0.8125</v>
      </c>
      <c r="AK89" s="166">
        <f>AK88+AL88</f>
        <v>26</v>
      </c>
      <c r="AL89" s="167"/>
      <c r="AM89" s="10"/>
      <c r="AN89" s="22" t="s">
        <v>41</v>
      </c>
      <c r="AO89" s="23">
        <v>16.899999999999999</v>
      </c>
      <c r="AP89" s="24">
        <v>7.72</v>
      </c>
      <c r="AQ89" s="7"/>
      <c r="AR89" s="33" t="s">
        <v>36</v>
      </c>
      <c r="AS89" s="12">
        <v>0.32600000000000001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789684000</v>
      </c>
      <c r="AY89" s="111">
        <f t="shared" si="104"/>
        <v>661723200</v>
      </c>
      <c r="AZ89" s="114">
        <f t="shared" si="104"/>
        <v>186965000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02"/>
      <c r="B90" s="66" t="s">
        <v>3</v>
      </c>
      <c r="C90" s="76">
        <f t="shared" ref="C90:J90" si="105">C88-C89</f>
        <v>1750000</v>
      </c>
      <c r="D90" s="76">
        <f t="shared" si="105"/>
        <v>9000</v>
      </c>
      <c r="E90" s="76">
        <f t="shared" si="105"/>
        <v>32000</v>
      </c>
      <c r="F90" s="77">
        <f t="shared" si="105"/>
        <v>23000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1595900</v>
      </c>
      <c r="S90" s="58"/>
      <c r="T90" s="197"/>
      <c r="U90" s="200"/>
      <c r="V90" s="200"/>
      <c r="W90" s="45" t="s">
        <v>3</v>
      </c>
      <c r="X90" s="46">
        <f>X88-X89</f>
        <v>21.800000000000182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0.10000000000000853</v>
      </c>
      <c r="AB90" s="46">
        <f t="shared" si="106"/>
        <v>22.100000000000364</v>
      </c>
      <c r="AC90" s="46">
        <f t="shared" si="106"/>
        <v>0</v>
      </c>
      <c r="AD90" s="46">
        <f t="shared" si="106"/>
        <v>9.9999999999994316E-2</v>
      </c>
      <c r="AE90" s="83">
        <f t="shared" si="106"/>
        <v>0.10000000000000142</v>
      </c>
      <c r="AF90" s="7"/>
      <c r="AG90" s="88" t="s">
        <v>28</v>
      </c>
      <c r="AH90" s="86">
        <f>(AH89)/((K88/1000000)*8.34)</f>
        <v>2.8974820143884896</v>
      </c>
      <c r="AI90" s="86">
        <f>(AI89)/((K88/1000000)*8.34)</f>
        <v>0.94210346008907175</v>
      </c>
      <c r="AJ90" s="86">
        <f>(AJ89)/((K88/1000000)*8.34)</f>
        <v>5.5669749914354236E-2</v>
      </c>
      <c r="AK90" s="168">
        <f>(AK89)/((K88/1000000)*8.34)</f>
        <v>1.7814319972593355</v>
      </c>
      <c r="AL90" s="169"/>
      <c r="AM90" s="10"/>
      <c r="AN90" s="1"/>
      <c r="AO90" s="1"/>
      <c r="AP90" s="1"/>
      <c r="AQ90" s="7"/>
      <c r="AR90" s="89" t="s">
        <v>55</v>
      </c>
      <c r="AS90" s="79">
        <v>1.1399999999999999</v>
      </c>
      <c r="AT90" s="90" t="s">
        <v>54</v>
      </c>
      <c r="AU90" s="35">
        <v>3.5999999999999997E-2</v>
      </c>
      <c r="AV90" s="1"/>
      <c r="AW90" s="110" t="s">
        <v>3</v>
      </c>
      <c r="AX90" s="115">
        <f>AX88-AX89</f>
        <v>1916000</v>
      </c>
      <c r="AY90" s="115">
        <f>AY88-AY89</f>
        <v>0</v>
      </c>
      <c r="AZ90" s="116">
        <f>AZ88-AZ89</f>
        <v>36000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78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82">
        <v>23</v>
      </c>
      <c r="B92" s="67" t="s">
        <v>45</v>
      </c>
      <c r="C92" s="72">
        <v>457349000</v>
      </c>
      <c r="D92" s="37">
        <v>3898260</v>
      </c>
      <c r="E92" s="37">
        <v>10325800</v>
      </c>
      <c r="F92" s="39">
        <v>15803400</v>
      </c>
      <c r="G92" s="72">
        <v>593940000</v>
      </c>
      <c r="H92" s="37">
        <v>5247210</v>
      </c>
      <c r="I92" s="37">
        <v>14361000</v>
      </c>
      <c r="J92" s="39">
        <v>22393800</v>
      </c>
      <c r="K92" s="185">
        <f>C94+G94</f>
        <v>1311000</v>
      </c>
      <c r="L92" s="186"/>
      <c r="M92" s="191">
        <f>D94+E94+F94+H94+I94+J94</f>
        <v>25000</v>
      </c>
      <c r="N92" s="186"/>
      <c r="O92" s="203">
        <f>M92+K92</f>
        <v>1336000</v>
      </c>
      <c r="P92" s="204"/>
      <c r="Q92" s="42" t="s">
        <v>6</v>
      </c>
      <c r="R92" s="39">
        <v>369278400</v>
      </c>
      <c r="S92" s="57"/>
      <c r="T92" s="195">
        <v>0</v>
      </c>
      <c r="U92" s="198">
        <v>1.26</v>
      </c>
      <c r="V92" s="198">
        <v>0.88</v>
      </c>
      <c r="W92" s="85" t="s">
        <v>6</v>
      </c>
      <c r="X92" s="44">
        <v>6039.3</v>
      </c>
      <c r="Y92" s="44">
        <v>7952.8</v>
      </c>
      <c r="Z92" s="44">
        <v>73.900000000000006</v>
      </c>
      <c r="AA92" s="44">
        <v>101.3</v>
      </c>
      <c r="AB92" s="44">
        <v>6319.5</v>
      </c>
      <c r="AC92" s="44">
        <v>8316</v>
      </c>
      <c r="AD92" s="44">
        <v>134.69999999999999</v>
      </c>
      <c r="AE92" s="82">
        <v>20.100000000000001</v>
      </c>
      <c r="AF92" s="7"/>
      <c r="AG92" s="85" t="s">
        <v>29</v>
      </c>
      <c r="AH92" s="15">
        <v>3</v>
      </c>
      <c r="AI92" s="15">
        <v>4.75</v>
      </c>
      <c r="AJ92" s="15">
        <v>2.75</v>
      </c>
      <c r="AK92" s="15">
        <v>19</v>
      </c>
      <c r="AL92" s="16">
        <v>0</v>
      </c>
      <c r="AM92" s="62"/>
      <c r="AN92" s="64" t="s">
        <v>40</v>
      </c>
      <c r="AO92" s="20">
        <v>15.9</v>
      </c>
      <c r="AP92" s="21">
        <v>7.43</v>
      </c>
      <c r="AQ92" s="7"/>
      <c r="AR92" s="31" t="s">
        <v>37</v>
      </c>
      <c r="AS92" s="52">
        <v>5.0999999999999997E-2</v>
      </c>
      <c r="AT92" s="32" t="s">
        <v>38</v>
      </c>
      <c r="AU92" s="53" t="s">
        <v>75</v>
      </c>
      <c r="AV92" s="1"/>
      <c r="AW92" s="117" t="s">
        <v>45</v>
      </c>
      <c r="AX92" s="112">
        <v>793041000</v>
      </c>
      <c r="AY92" s="112">
        <v>661723200</v>
      </c>
      <c r="AZ92" s="113">
        <v>187001000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01"/>
      <c r="B93" s="68" t="s">
        <v>44</v>
      </c>
      <c r="C93" s="73">
        <f t="shared" ref="C93:J93" si="107">C88</f>
        <v>456038000</v>
      </c>
      <c r="D93" s="74">
        <f t="shared" si="107"/>
        <v>3889260</v>
      </c>
      <c r="E93" s="74">
        <f t="shared" si="107"/>
        <v>10325800</v>
      </c>
      <c r="F93" s="75">
        <f t="shared" si="107"/>
        <v>15787400</v>
      </c>
      <c r="G93" s="73">
        <f t="shared" si="107"/>
        <v>593940000</v>
      </c>
      <c r="H93" s="74">
        <f t="shared" si="107"/>
        <v>5247210</v>
      </c>
      <c r="I93" s="74">
        <f t="shared" si="107"/>
        <v>14361000</v>
      </c>
      <c r="J93" s="75">
        <f t="shared" si="107"/>
        <v>22393800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367811800</v>
      </c>
      <c r="S93" s="57"/>
      <c r="T93" s="196"/>
      <c r="U93" s="199"/>
      <c r="V93" s="199"/>
      <c r="W93" s="87" t="s">
        <v>7</v>
      </c>
      <c r="X93" s="5">
        <f t="shared" ref="X93:AE93" si="108">X88</f>
        <v>6023.1</v>
      </c>
      <c r="Y93" s="5">
        <f t="shared" si="108"/>
        <v>7952.8</v>
      </c>
      <c r="Z93" s="5">
        <f t="shared" si="108"/>
        <v>73.900000000000006</v>
      </c>
      <c r="AA93" s="5">
        <f t="shared" si="108"/>
        <v>101.2</v>
      </c>
      <c r="AB93" s="5">
        <f t="shared" si="108"/>
        <v>6302.8</v>
      </c>
      <c r="AC93" s="5">
        <f t="shared" si="108"/>
        <v>8316</v>
      </c>
      <c r="AD93" s="5">
        <f t="shared" si="108"/>
        <v>134.69999999999999</v>
      </c>
      <c r="AE93" s="81">
        <f t="shared" si="108"/>
        <v>20.100000000000001</v>
      </c>
      <c r="AF93" s="7"/>
      <c r="AG93" s="87" t="s">
        <v>26</v>
      </c>
      <c r="AH93" s="6">
        <f>(AH92*10.74)</f>
        <v>32.22</v>
      </c>
      <c r="AI93" s="6">
        <f>(AI92*2.2)</f>
        <v>10.450000000000001</v>
      </c>
      <c r="AJ93" s="6">
        <f>(AJ92*0.25)</f>
        <v>0.6875</v>
      </c>
      <c r="AK93" s="166">
        <f>AK92+AL92</f>
        <v>19</v>
      </c>
      <c r="AL93" s="167"/>
      <c r="AM93" s="10"/>
      <c r="AN93" s="22" t="s">
        <v>41</v>
      </c>
      <c r="AO93" s="23">
        <v>17.399999999999999</v>
      </c>
      <c r="AP93" s="24">
        <v>7.75</v>
      </c>
      <c r="AQ93" s="7"/>
      <c r="AR93" s="33" t="s">
        <v>36</v>
      </c>
      <c r="AS93" s="12">
        <v>0.34599999999999997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791600000</v>
      </c>
      <c r="AY93" s="111">
        <f t="shared" si="109"/>
        <v>661723200</v>
      </c>
      <c r="AZ93" s="114">
        <f t="shared" si="109"/>
        <v>187001000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02"/>
      <c r="B94" s="66" t="s">
        <v>3</v>
      </c>
      <c r="C94" s="76">
        <f t="shared" ref="C94:J94" si="110">C92-C93</f>
        <v>1311000</v>
      </c>
      <c r="D94" s="76">
        <f t="shared" si="110"/>
        <v>9000</v>
      </c>
      <c r="E94" s="76">
        <f t="shared" si="110"/>
        <v>0</v>
      </c>
      <c r="F94" s="77">
        <f t="shared" si="110"/>
        <v>16000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1466600</v>
      </c>
      <c r="S94" s="58"/>
      <c r="T94" s="197"/>
      <c r="U94" s="200"/>
      <c r="V94" s="200"/>
      <c r="W94" s="45" t="s">
        <v>3</v>
      </c>
      <c r="X94" s="46">
        <f>X92-X93</f>
        <v>16.199999999999818</v>
      </c>
      <c r="Y94" s="46">
        <f t="shared" ref="Y94:AE94" si="111">Y92-Y93</f>
        <v>0</v>
      </c>
      <c r="Z94" s="46">
        <f t="shared" si="111"/>
        <v>0</v>
      </c>
      <c r="AA94" s="46">
        <f t="shared" si="111"/>
        <v>9.9999999999994316E-2</v>
      </c>
      <c r="AB94" s="46">
        <f t="shared" si="111"/>
        <v>16.699999999999818</v>
      </c>
      <c r="AC94" s="46">
        <f t="shared" si="111"/>
        <v>0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2.9468416113790892</v>
      </c>
      <c r="AI94" s="86">
        <f>(AI93)/((K92/1000000)*8.34)</f>
        <v>0.95575713342369606</v>
      </c>
      <c r="AJ94" s="86">
        <f>(AJ93)/((K92/1000000)*8.34)</f>
        <v>6.287875877787473E-2</v>
      </c>
      <c r="AK94" s="168">
        <f>(AK93)/((K92/1000000)*8.34)</f>
        <v>1.7377402425885382</v>
      </c>
      <c r="AL94" s="169"/>
      <c r="AM94" s="10"/>
      <c r="AN94" s="1"/>
      <c r="AO94" s="1"/>
      <c r="AP94" s="1"/>
      <c r="AQ94" s="7"/>
      <c r="AR94" s="89" t="s">
        <v>55</v>
      </c>
      <c r="AS94" s="79">
        <v>1.23</v>
      </c>
      <c r="AT94" s="90" t="s">
        <v>54</v>
      </c>
      <c r="AU94" s="35">
        <v>4.2999999999999997E-2</v>
      </c>
      <c r="AV94" s="1"/>
      <c r="AW94" s="110" t="s">
        <v>3</v>
      </c>
      <c r="AX94" s="115">
        <f>AX92-AX93</f>
        <v>1441000</v>
      </c>
      <c r="AY94" s="115">
        <f>AY92-AY93</f>
        <v>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78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82">
        <v>24</v>
      </c>
      <c r="B96" s="67" t="s">
        <v>45</v>
      </c>
      <c r="C96" s="72">
        <v>459014000</v>
      </c>
      <c r="D96" s="37">
        <v>3898260</v>
      </c>
      <c r="E96" s="37">
        <v>10357800</v>
      </c>
      <c r="F96" s="39">
        <v>15834400</v>
      </c>
      <c r="G96" s="72">
        <v>593940000</v>
      </c>
      <c r="H96" s="37">
        <v>5247210</v>
      </c>
      <c r="I96" s="37">
        <v>14361000</v>
      </c>
      <c r="J96" s="39">
        <v>22393800</v>
      </c>
      <c r="K96" s="185">
        <f>C98+G98</f>
        <v>1665000</v>
      </c>
      <c r="L96" s="186"/>
      <c r="M96" s="191">
        <f>D98+E98+F98+H98+I98+J98</f>
        <v>63000</v>
      </c>
      <c r="N96" s="186"/>
      <c r="O96" s="203">
        <f>M96+K96</f>
        <v>1728000</v>
      </c>
      <c r="P96" s="204"/>
      <c r="Q96" s="42" t="s">
        <v>6</v>
      </c>
      <c r="R96" s="39">
        <v>370825700</v>
      </c>
      <c r="S96" s="57"/>
      <c r="T96" s="195">
        <v>0</v>
      </c>
      <c r="U96" s="198">
        <v>1.33</v>
      </c>
      <c r="V96" s="198">
        <v>0.87</v>
      </c>
      <c r="W96" s="85" t="s">
        <v>6</v>
      </c>
      <c r="X96" s="44">
        <v>6060</v>
      </c>
      <c r="Y96" s="44">
        <v>7952.8</v>
      </c>
      <c r="Z96" s="44">
        <v>73.900000000000006</v>
      </c>
      <c r="AA96" s="44">
        <v>101.3</v>
      </c>
      <c r="AB96" s="44">
        <v>6340.5</v>
      </c>
      <c r="AC96" s="44">
        <v>8316</v>
      </c>
      <c r="AD96" s="44">
        <v>134.9</v>
      </c>
      <c r="AE96" s="82">
        <v>20.2</v>
      </c>
      <c r="AF96" s="7"/>
      <c r="AG96" s="85" t="s">
        <v>29</v>
      </c>
      <c r="AH96" s="15">
        <v>3.9375</v>
      </c>
      <c r="AI96" s="15">
        <v>5.75</v>
      </c>
      <c r="AJ96" s="15">
        <v>2.75</v>
      </c>
      <c r="AK96" s="15">
        <v>25</v>
      </c>
      <c r="AL96" s="16">
        <v>0</v>
      </c>
      <c r="AM96" s="62"/>
      <c r="AN96" s="64" t="s">
        <v>40</v>
      </c>
      <c r="AO96" s="20">
        <v>16.600000000000001</v>
      </c>
      <c r="AP96" s="21">
        <v>7.49</v>
      </c>
      <c r="AQ96" s="7"/>
      <c r="AR96" s="31" t="s">
        <v>37</v>
      </c>
      <c r="AS96" s="52">
        <v>0.03</v>
      </c>
      <c r="AT96" s="32" t="s">
        <v>38</v>
      </c>
      <c r="AU96" s="53" t="s">
        <v>75</v>
      </c>
      <c r="AV96" s="1"/>
      <c r="AW96" s="117" t="s">
        <v>45</v>
      </c>
      <c r="AX96" s="112">
        <v>794865000</v>
      </c>
      <c r="AY96" s="112">
        <v>661723200</v>
      </c>
      <c r="AZ96" s="113">
        <v>187037000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01"/>
      <c r="B97" s="68" t="s">
        <v>44</v>
      </c>
      <c r="C97" s="73">
        <f t="shared" ref="C97:J97" si="112">C92</f>
        <v>457349000</v>
      </c>
      <c r="D97" s="74">
        <f t="shared" si="112"/>
        <v>3898260</v>
      </c>
      <c r="E97" s="74">
        <f t="shared" si="112"/>
        <v>10325800</v>
      </c>
      <c r="F97" s="75">
        <f t="shared" si="112"/>
        <v>15803400</v>
      </c>
      <c r="G97" s="73">
        <f t="shared" si="112"/>
        <v>593940000</v>
      </c>
      <c r="H97" s="74">
        <f t="shared" si="112"/>
        <v>5247210</v>
      </c>
      <c r="I97" s="74">
        <f t="shared" si="112"/>
        <v>14361000</v>
      </c>
      <c r="J97" s="75">
        <f t="shared" si="112"/>
        <v>22393800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369278400</v>
      </c>
      <c r="S97" s="57"/>
      <c r="T97" s="196"/>
      <c r="U97" s="199"/>
      <c r="V97" s="199"/>
      <c r="W97" s="87" t="s">
        <v>7</v>
      </c>
      <c r="X97" s="5">
        <f t="shared" ref="X97:AE97" si="113">X92</f>
        <v>6039.3</v>
      </c>
      <c r="Y97" s="5">
        <f t="shared" si="113"/>
        <v>7952.8</v>
      </c>
      <c r="Z97" s="5">
        <f t="shared" si="113"/>
        <v>73.900000000000006</v>
      </c>
      <c r="AA97" s="5">
        <f t="shared" si="113"/>
        <v>101.3</v>
      </c>
      <c r="AB97" s="5">
        <f t="shared" si="113"/>
        <v>6319.5</v>
      </c>
      <c r="AC97" s="5">
        <f t="shared" si="113"/>
        <v>8316</v>
      </c>
      <c r="AD97" s="5">
        <f t="shared" si="113"/>
        <v>134.69999999999999</v>
      </c>
      <c r="AE97" s="81">
        <f t="shared" si="113"/>
        <v>20.100000000000001</v>
      </c>
      <c r="AF97" s="7"/>
      <c r="AG97" s="87" t="s">
        <v>26</v>
      </c>
      <c r="AH97" s="6">
        <f>(AH96*10.74)</f>
        <v>42.28875</v>
      </c>
      <c r="AI97" s="6">
        <f>(AI96*2.2)</f>
        <v>12.65</v>
      </c>
      <c r="AJ97" s="6">
        <f>(AJ96*0.25)</f>
        <v>0.6875</v>
      </c>
      <c r="AK97" s="166">
        <f>AK96+AL96</f>
        <v>25</v>
      </c>
      <c r="AL97" s="167"/>
      <c r="AM97" s="10"/>
      <c r="AN97" s="22" t="s">
        <v>41</v>
      </c>
      <c r="AO97" s="23">
        <v>17.899999999999999</v>
      </c>
      <c r="AP97" s="24">
        <v>7.7</v>
      </c>
      <c r="AQ97" s="7"/>
      <c r="AR97" s="33" t="s">
        <v>36</v>
      </c>
      <c r="AS97" s="12">
        <v>0.45400000000000001</v>
      </c>
      <c r="AT97" s="2" t="s">
        <v>39</v>
      </c>
      <c r="AU97" s="36" t="s">
        <v>75</v>
      </c>
      <c r="AV97" s="1"/>
      <c r="AW97" s="118" t="s">
        <v>71</v>
      </c>
      <c r="AX97" s="111">
        <f t="shared" ref="AX97:AY97" si="114">AX92</f>
        <v>793041000</v>
      </c>
      <c r="AY97" s="111">
        <f t="shared" si="114"/>
        <v>661723200</v>
      </c>
      <c r="AZ97" s="114">
        <f>AZ92</f>
        <v>187001000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02"/>
      <c r="B98" s="66" t="s">
        <v>3</v>
      </c>
      <c r="C98" s="76">
        <f t="shared" ref="C98:J98" si="115">C96-C97</f>
        <v>1665000</v>
      </c>
      <c r="D98" s="76">
        <f t="shared" si="115"/>
        <v>0</v>
      </c>
      <c r="E98" s="76">
        <f t="shared" si="115"/>
        <v>32000</v>
      </c>
      <c r="F98" s="77">
        <f t="shared" si="115"/>
        <v>31000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1547300</v>
      </c>
      <c r="S98" s="58"/>
      <c r="T98" s="197"/>
      <c r="U98" s="200"/>
      <c r="V98" s="200"/>
      <c r="W98" s="45" t="s">
        <v>3</v>
      </c>
      <c r="X98" s="46">
        <f>X96-X97</f>
        <v>20.699999999999818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</v>
      </c>
      <c r="AB98" s="46">
        <f t="shared" si="116"/>
        <v>21</v>
      </c>
      <c r="AC98" s="46">
        <f t="shared" si="116"/>
        <v>0</v>
      </c>
      <c r="AD98" s="46">
        <f t="shared" si="116"/>
        <v>0.20000000000001705</v>
      </c>
      <c r="AE98" s="83">
        <f t="shared" si="116"/>
        <v>9.9999999999997868E-2</v>
      </c>
      <c r="AF98" s="7"/>
      <c r="AG98" s="88" t="s">
        <v>28</v>
      </c>
      <c r="AH98" s="86">
        <f>(AH97)/((K96/1000000)*8.34)</f>
        <v>3.0454015166245378</v>
      </c>
      <c r="AI98" s="86">
        <f>(AI97)/((K96/1000000)*8.34)</f>
        <v>0.91098292537141456</v>
      </c>
      <c r="AJ98" s="86">
        <f>(AJ97)/((K96/1000000)*8.34)</f>
        <v>4.9509941596272526E-2</v>
      </c>
      <c r="AK98" s="168">
        <f>(AK97)/((K96/1000000)*8.34)</f>
        <v>1.8003615125917283</v>
      </c>
      <c r="AL98" s="169"/>
      <c r="AM98" s="10"/>
      <c r="AN98" s="1"/>
      <c r="AO98" s="1"/>
      <c r="AP98" s="1"/>
      <c r="AQ98" s="7"/>
      <c r="AR98" s="89" t="s">
        <v>55</v>
      </c>
      <c r="AS98" s="79">
        <v>1.1399999999999999</v>
      </c>
      <c r="AT98" s="90" t="s">
        <v>54</v>
      </c>
      <c r="AU98" s="35">
        <v>3.5999999999999997E-2</v>
      </c>
      <c r="AV98" s="1"/>
      <c r="AW98" s="110" t="s">
        <v>3</v>
      </c>
      <c r="AX98" s="115">
        <f>AX96-AX97</f>
        <v>1824000</v>
      </c>
      <c r="AY98" s="115">
        <f>AY96-AY97</f>
        <v>0</v>
      </c>
      <c r="AZ98" s="116">
        <f>AZ96-AZ97</f>
        <v>36000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78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82">
        <v>25</v>
      </c>
      <c r="B100" s="67" t="s">
        <v>45</v>
      </c>
      <c r="C100" s="72">
        <v>460670000</v>
      </c>
      <c r="D100" s="37">
        <v>3907260</v>
      </c>
      <c r="E100" s="37">
        <v>10390900</v>
      </c>
      <c r="F100" s="39">
        <v>15857400</v>
      </c>
      <c r="G100" s="72">
        <v>593940000</v>
      </c>
      <c r="H100" s="37">
        <v>5247210</v>
      </c>
      <c r="I100" s="37">
        <v>14361000</v>
      </c>
      <c r="J100" s="39">
        <v>22393800</v>
      </c>
      <c r="K100" s="185">
        <f>C102+G102</f>
        <v>1656000</v>
      </c>
      <c r="L100" s="186"/>
      <c r="M100" s="191">
        <f>D102+E102+F102+H102+I102+J102</f>
        <v>65100</v>
      </c>
      <c r="N100" s="186"/>
      <c r="O100" s="203">
        <f>M100+K100</f>
        <v>1721100</v>
      </c>
      <c r="P100" s="204"/>
      <c r="Q100" s="42" t="s">
        <v>6</v>
      </c>
      <c r="R100" s="39">
        <v>372384600</v>
      </c>
      <c r="S100" s="57"/>
      <c r="T100" s="195">
        <v>0</v>
      </c>
      <c r="U100" s="198">
        <v>1.31</v>
      </c>
      <c r="V100" s="198">
        <v>0.88</v>
      </c>
      <c r="W100" s="85" t="s">
        <v>6</v>
      </c>
      <c r="X100" s="44">
        <v>6080.6</v>
      </c>
      <c r="Y100" s="44">
        <v>7952.8</v>
      </c>
      <c r="Z100" s="44">
        <v>73.900000000000006</v>
      </c>
      <c r="AA100" s="44">
        <v>101.4</v>
      </c>
      <c r="AB100" s="44">
        <v>6361.5</v>
      </c>
      <c r="AC100" s="44">
        <v>8316</v>
      </c>
      <c r="AD100" s="44">
        <v>135</v>
      </c>
      <c r="AE100" s="82">
        <v>20.2</v>
      </c>
      <c r="AF100" s="7"/>
      <c r="AG100" s="85" t="s">
        <v>29</v>
      </c>
      <c r="AH100" s="15">
        <v>3.625</v>
      </c>
      <c r="AI100" s="15">
        <v>5.375</v>
      </c>
      <c r="AJ100" s="15">
        <v>3.75</v>
      </c>
      <c r="AK100" s="15">
        <v>25</v>
      </c>
      <c r="AL100" s="16">
        <v>0</v>
      </c>
      <c r="AM100" s="62"/>
      <c r="AN100" s="64" t="s">
        <v>40</v>
      </c>
      <c r="AO100" s="20">
        <v>16.5</v>
      </c>
      <c r="AP100" s="21">
        <v>7.39</v>
      </c>
      <c r="AQ100" s="7"/>
      <c r="AR100" s="31" t="s">
        <v>37</v>
      </c>
      <c r="AS100" s="52">
        <v>0.03</v>
      </c>
      <c r="AT100" s="32" t="s">
        <v>38</v>
      </c>
      <c r="AU100" s="53" t="s">
        <v>75</v>
      </c>
      <c r="AV100" s="1"/>
      <c r="AW100" s="117" t="s">
        <v>45</v>
      </c>
      <c r="AX100" s="112">
        <v>796684000</v>
      </c>
      <c r="AY100" s="112">
        <v>661723200</v>
      </c>
      <c r="AZ100" s="113">
        <v>187072000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01"/>
      <c r="B101" s="68" t="s">
        <v>44</v>
      </c>
      <c r="C101" s="73">
        <f t="shared" ref="C101:J101" si="117">C96</f>
        <v>459014000</v>
      </c>
      <c r="D101" s="74">
        <f t="shared" si="117"/>
        <v>3898260</v>
      </c>
      <c r="E101" s="74">
        <f t="shared" si="117"/>
        <v>10357800</v>
      </c>
      <c r="F101" s="75">
        <f t="shared" si="117"/>
        <v>15834400</v>
      </c>
      <c r="G101" s="73">
        <f t="shared" si="117"/>
        <v>593940000</v>
      </c>
      <c r="H101" s="74">
        <f t="shared" si="117"/>
        <v>5247210</v>
      </c>
      <c r="I101" s="74">
        <f t="shared" si="117"/>
        <v>14361000</v>
      </c>
      <c r="J101" s="75">
        <f t="shared" si="117"/>
        <v>22393800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370825700</v>
      </c>
      <c r="S101" s="57"/>
      <c r="T101" s="196"/>
      <c r="U101" s="199"/>
      <c r="V101" s="199"/>
      <c r="W101" s="87" t="s">
        <v>7</v>
      </c>
      <c r="X101" s="5">
        <f t="shared" ref="X101:AE101" si="118">X96</f>
        <v>6060</v>
      </c>
      <c r="Y101" s="5">
        <f t="shared" si="118"/>
        <v>7952.8</v>
      </c>
      <c r="Z101" s="5">
        <f t="shared" si="118"/>
        <v>73.900000000000006</v>
      </c>
      <c r="AA101" s="5">
        <f t="shared" si="118"/>
        <v>101.3</v>
      </c>
      <c r="AB101" s="5">
        <f t="shared" si="118"/>
        <v>6340.5</v>
      </c>
      <c r="AC101" s="5">
        <f t="shared" si="118"/>
        <v>8316</v>
      </c>
      <c r="AD101" s="5">
        <f t="shared" si="118"/>
        <v>134.9</v>
      </c>
      <c r="AE101" s="81">
        <f t="shared" si="118"/>
        <v>20.2</v>
      </c>
      <c r="AF101" s="7"/>
      <c r="AG101" s="87" t="s">
        <v>26</v>
      </c>
      <c r="AH101" s="6">
        <f>(AH100*10.74)</f>
        <v>38.932499999999997</v>
      </c>
      <c r="AI101" s="6">
        <f>(AI100*2.2)</f>
        <v>11.825000000000001</v>
      </c>
      <c r="AJ101" s="6">
        <f>(AJ100*0.25)</f>
        <v>0.9375</v>
      </c>
      <c r="AK101" s="166">
        <f>AK100+AL100</f>
        <v>25</v>
      </c>
      <c r="AL101" s="167"/>
      <c r="AM101" s="10"/>
      <c r="AN101" s="22" t="s">
        <v>41</v>
      </c>
      <c r="AO101" s="23">
        <v>18.5</v>
      </c>
      <c r="AP101" s="24">
        <v>7.64</v>
      </c>
      <c r="AQ101" s="7"/>
      <c r="AR101" s="33" t="s">
        <v>36</v>
      </c>
      <c r="AS101" s="12">
        <v>0.249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794865000</v>
      </c>
      <c r="AY101" s="111">
        <f t="shared" si="119"/>
        <v>661723200</v>
      </c>
      <c r="AZ101" s="114">
        <f t="shared" si="119"/>
        <v>187037000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02"/>
      <c r="B102" s="66" t="s">
        <v>3</v>
      </c>
      <c r="C102" s="76">
        <f t="shared" ref="C102:J102" si="120">C100-C101</f>
        <v>1656000</v>
      </c>
      <c r="D102" s="76">
        <f t="shared" si="120"/>
        <v>9000</v>
      </c>
      <c r="E102" s="76">
        <f t="shared" si="120"/>
        <v>33100</v>
      </c>
      <c r="F102" s="77">
        <f t="shared" si="120"/>
        <v>23000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1558900</v>
      </c>
      <c r="S102" s="58"/>
      <c r="T102" s="197"/>
      <c r="U102" s="200"/>
      <c r="V102" s="200"/>
      <c r="W102" s="45" t="s">
        <v>3</v>
      </c>
      <c r="X102" s="46">
        <f>X100-X101</f>
        <v>20.600000000000364</v>
      </c>
      <c r="Y102" s="46">
        <f t="shared" ref="Y102:AE102" si="121">Y100-Y101</f>
        <v>0</v>
      </c>
      <c r="Z102" s="46">
        <f t="shared" si="121"/>
        <v>0</v>
      </c>
      <c r="AA102" s="46">
        <f t="shared" si="121"/>
        <v>0.10000000000000853</v>
      </c>
      <c r="AB102" s="46">
        <f t="shared" si="121"/>
        <v>21</v>
      </c>
      <c r="AC102" s="46">
        <f t="shared" si="121"/>
        <v>0</v>
      </c>
      <c r="AD102" s="46">
        <f t="shared" si="121"/>
        <v>9.9999999999994316E-2</v>
      </c>
      <c r="AE102" s="83">
        <f t="shared" si="121"/>
        <v>0</v>
      </c>
      <c r="AF102" s="7"/>
      <c r="AG102" s="88" t="s">
        <v>28</v>
      </c>
      <c r="AH102" s="86">
        <f>(AH101)/((K100/1000000)*8.34)</f>
        <v>2.8189404997740941</v>
      </c>
      <c r="AI102" s="86">
        <f>(AI101)/((K100/1000000)*8.34)</f>
        <v>0.85619909869206101</v>
      </c>
      <c r="AJ102" s="86">
        <f>(AJ101)/((K100/1000000)*8.34)</f>
        <v>6.7880478226114774E-2</v>
      </c>
      <c r="AK102" s="168">
        <f>(AK101)/((K100/1000000)*8.34)</f>
        <v>1.8101460860297272</v>
      </c>
      <c r="AL102" s="169"/>
      <c r="AM102" s="10"/>
      <c r="AN102" s="1"/>
      <c r="AO102" s="1"/>
      <c r="AP102" s="1"/>
      <c r="AQ102" s="7"/>
      <c r="AR102" s="89" t="s">
        <v>55</v>
      </c>
      <c r="AS102" s="79">
        <v>1.24</v>
      </c>
      <c r="AT102" s="90" t="s">
        <v>54</v>
      </c>
      <c r="AU102" s="35">
        <v>3.5999999999999997E-2</v>
      </c>
      <c r="AV102" s="1"/>
      <c r="AW102" s="110" t="s">
        <v>3</v>
      </c>
      <c r="AX102" s="115">
        <f>AX100-AX101</f>
        <v>1819000</v>
      </c>
      <c r="AY102" s="115">
        <f>AY100-AY101</f>
        <v>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78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82">
        <v>26</v>
      </c>
      <c r="B104" s="67" t="s">
        <v>45</v>
      </c>
      <c r="C104" s="72">
        <v>462216000</v>
      </c>
      <c r="D104" s="37">
        <v>3916250</v>
      </c>
      <c r="E104" s="37">
        <v>10422900</v>
      </c>
      <c r="F104" s="39">
        <v>15896400</v>
      </c>
      <c r="G104" s="72">
        <v>593940000</v>
      </c>
      <c r="H104" s="37">
        <v>5247210</v>
      </c>
      <c r="I104" s="37">
        <v>14361000</v>
      </c>
      <c r="J104" s="39">
        <v>22393800</v>
      </c>
      <c r="K104" s="185">
        <f>C106+G106</f>
        <v>1546000</v>
      </c>
      <c r="L104" s="186"/>
      <c r="M104" s="191">
        <f>D106+E106+F106+H106+I106+J106</f>
        <v>79990</v>
      </c>
      <c r="N104" s="186"/>
      <c r="O104" s="203">
        <f>M104+K104</f>
        <v>1625990</v>
      </c>
      <c r="P104" s="204"/>
      <c r="Q104" s="42" t="s">
        <v>6</v>
      </c>
      <c r="R104" s="39">
        <v>374159300</v>
      </c>
      <c r="S104" s="57"/>
      <c r="T104" s="195">
        <v>0</v>
      </c>
      <c r="U104" s="198">
        <v>1.32</v>
      </c>
      <c r="V104" s="198">
        <v>0.89</v>
      </c>
      <c r="W104" s="85" t="s">
        <v>6</v>
      </c>
      <c r="X104" s="44">
        <v>6099.7</v>
      </c>
      <c r="Y104" s="44">
        <v>7952.8</v>
      </c>
      <c r="Z104" s="44">
        <v>73.900000000000006</v>
      </c>
      <c r="AA104" s="44">
        <v>101.5</v>
      </c>
      <c r="AB104" s="44">
        <v>6381.3</v>
      </c>
      <c r="AC104" s="44">
        <v>8316</v>
      </c>
      <c r="AD104" s="44">
        <v>135.19999999999999</v>
      </c>
      <c r="AE104" s="82">
        <v>20.3</v>
      </c>
      <c r="AF104" s="7"/>
      <c r="AG104" s="85" t="s">
        <v>29</v>
      </c>
      <c r="AH104" s="15">
        <v>3.6875</v>
      </c>
      <c r="AI104" s="15">
        <v>5.375</v>
      </c>
      <c r="AJ104" s="15">
        <v>2.875</v>
      </c>
      <c r="AK104" s="15">
        <v>23</v>
      </c>
      <c r="AL104" s="16">
        <v>0</v>
      </c>
      <c r="AM104" s="62"/>
      <c r="AN104" s="64" t="s">
        <v>40</v>
      </c>
      <c r="AO104" s="20">
        <v>18.3</v>
      </c>
      <c r="AP104" s="21">
        <v>7.46</v>
      </c>
      <c r="AQ104" s="7"/>
      <c r="AR104" s="31" t="s">
        <v>37</v>
      </c>
      <c r="AS104" s="52">
        <v>3.4000000000000002E-2</v>
      </c>
      <c r="AT104" s="32" t="s">
        <v>38</v>
      </c>
      <c r="AU104" s="53" t="s">
        <v>75</v>
      </c>
      <c r="AV104" s="1"/>
      <c r="AW104" s="117" t="s">
        <v>45</v>
      </c>
      <c r="AX104" s="112">
        <v>798398000</v>
      </c>
      <c r="AY104" s="112">
        <v>661723200</v>
      </c>
      <c r="AZ104" s="113">
        <v>187108000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01"/>
      <c r="B105" s="68" t="s">
        <v>44</v>
      </c>
      <c r="C105" s="73">
        <f t="shared" ref="C105:J105" si="122">C100</f>
        <v>460670000</v>
      </c>
      <c r="D105" s="74">
        <f t="shared" si="122"/>
        <v>3907260</v>
      </c>
      <c r="E105" s="74">
        <f t="shared" si="122"/>
        <v>10390900</v>
      </c>
      <c r="F105" s="75">
        <f t="shared" si="122"/>
        <v>15857400</v>
      </c>
      <c r="G105" s="73">
        <f t="shared" si="122"/>
        <v>593940000</v>
      </c>
      <c r="H105" s="74">
        <f t="shared" si="122"/>
        <v>5247210</v>
      </c>
      <c r="I105" s="74">
        <f t="shared" si="122"/>
        <v>14361000</v>
      </c>
      <c r="J105" s="75">
        <f t="shared" si="122"/>
        <v>22393800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372384600</v>
      </c>
      <c r="S105" s="57"/>
      <c r="T105" s="196"/>
      <c r="U105" s="199"/>
      <c r="V105" s="199"/>
      <c r="W105" s="87" t="s">
        <v>7</v>
      </c>
      <c r="X105" s="5">
        <f t="shared" ref="X105:AE105" si="123">X100</f>
        <v>6080.6</v>
      </c>
      <c r="Y105" s="5">
        <f t="shared" si="123"/>
        <v>7952.8</v>
      </c>
      <c r="Z105" s="5">
        <f t="shared" si="123"/>
        <v>73.900000000000006</v>
      </c>
      <c r="AA105" s="5">
        <f t="shared" si="123"/>
        <v>101.4</v>
      </c>
      <c r="AB105" s="5">
        <f t="shared" si="123"/>
        <v>6361.5</v>
      </c>
      <c r="AC105" s="5">
        <f t="shared" si="123"/>
        <v>8316</v>
      </c>
      <c r="AD105" s="5">
        <f t="shared" si="123"/>
        <v>135</v>
      </c>
      <c r="AE105" s="81">
        <f t="shared" si="123"/>
        <v>20.2</v>
      </c>
      <c r="AF105" s="7"/>
      <c r="AG105" s="87" t="s">
        <v>26</v>
      </c>
      <c r="AH105" s="6">
        <f>(AH104*10.74)</f>
        <v>39.603749999999998</v>
      </c>
      <c r="AI105" s="6">
        <f>(AI104*2.2)</f>
        <v>11.825000000000001</v>
      </c>
      <c r="AJ105" s="6">
        <f>(AJ104*0.25)</f>
        <v>0.71875</v>
      </c>
      <c r="AK105" s="166">
        <f>AK104+AL104</f>
        <v>23</v>
      </c>
      <c r="AL105" s="167"/>
      <c r="AM105" s="10"/>
      <c r="AN105" s="22" t="s">
        <v>41</v>
      </c>
      <c r="AO105" s="23">
        <v>20.100000000000001</v>
      </c>
      <c r="AP105" s="24">
        <v>7.73</v>
      </c>
      <c r="AQ105" s="7"/>
      <c r="AR105" s="33" t="s">
        <v>36</v>
      </c>
      <c r="AS105" s="12">
        <v>0.28199999999999997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796684000</v>
      </c>
      <c r="AY105" s="111">
        <f t="shared" si="124"/>
        <v>661723200</v>
      </c>
      <c r="AZ105" s="114">
        <f t="shared" si="124"/>
        <v>187072000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02"/>
      <c r="B106" s="66" t="s">
        <v>3</v>
      </c>
      <c r="C106" s="76">
        <f t="shared" ref="C106:J106" si="125">C104-C105</f>
        <v>1546000</v>
      </c>
      <c r="D106" s="76">
        <f t="shared" si="125"/>
        <v>8990</v>
      </c>
      <c r="E106" s="76">
        <f t="shared" si="125"/>
        <v>32000</v>
      </c>
      <c r="F106" s="77">
        <f t="shared" si="125"/>
        <v>39000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1774700</v>
      </c>
      <c r="S106" s="58"/>
      <c r="T106" s="197"/>
      <c r="U106" s="200"/>
      <c r="V106" s="200"/>
      <c r="W106" s="45" t="s">
        <v>3</v>
      </c>
      <c r="X106" s="46">
        <f>X104-X105</f>
        <v>19.099999999999454</v>
      </c>
      <c r="Y106" s="46">
        <f t="shared" ref="Y106:AE106" si="126">Y104-Y105</f>
        <v>0</v>
      </c>
      <c r="Z106" s="46">
        <f t="shared" si="126"/>
        <v>0</v>
      </c>
      <c r="AA106" s="46">
        <f t="shared" si="126"/>
        <v>9.9999999999994316E-2</v>
      </c>
      <c r="AB106" s="46">
        <f t="shared" si="126"/>
        <v>19.800000000000182</v>
      </c>
      <c r="AC106" s="46">
        <f t="shared" si="126"/>
        <v>0</v>
      </c>
      <c r="AD106" s="46">
        <f t="shared" si="126"/>
        <v>0.19999999999998863</v>
      </c>
      <c r="AE106" s="83">
        <f t="shared" si="126"/>
        <v>0.10000000000000142</v>
      </c>
      <c r="AF106" s="7"/>
      <c r="AG106" s="88" t="s">
        <v>28</v>
      </c>
      <c r="AH106" s="86">
        <f>(AH105)/((K104/1000000)*8.34)</f>
        <v>3.0715724962074327</v>
      </c>
      <c r="AI106" s="86">
        <f>(AI105)/((K104/1000000)*8.34)</f>
        <v>0.91711882757700702</v>
      </c>
      <c r="AJ106" s="86">
        <f>(AJ105)/((K104/1000000)*8.34)</f>
        <v>5.5744537616995667E-2</v>
      </c>
      <c r="AK106" s="168">
        <f>(AK105)/((K104/1000000)*8.34)</f>
        <v>1.7838252037438613</v>
      </c>
      <c r="AL106" s="169"/>
      <c r="AM106" s="10"/>
      <c r="AN106" s="1"/>
      <c r="AO106" s="1"/>
      <c r="AP106" s="1"/>
      <c r="AQ106" s="7"/>
      <c r="AR106" s="89" t="s">
        <v>55</v>
      </c>
      <c r="AS106" s="79">
        <v>1.35</v>
      </c>
      <c r="AT106" s="90" t="s">
        <v>54</v>
      </c>
      <c r="AU106" s="35">
        <v>3.7999999999999999E-2</v>
      </c>
      <c r="AV106" s="1"/>
      <c r="AW106" s="110" t="s">
        <v>3</v>
      </c>
      <c r="AX106" s="115">
        <f>AX104-AX105</f>
        <v>1714000</v>
      </c>
      <c r="AY106" s="115">
        <f>AY104-AY105</f>
        <v>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78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82">
        <v>27</v>
      </c>
      <c r="B108" s="67" t="s">
        <v>45</v>
      </c>
      <c r="C108" s="72">
        <v>463759000</v>
      </c>
      <c r="D108" s="37">
        <v>3925250</v>
      </c>
      <c r="E108" s="37">
        <v>10455900</v>
      </c>
      <c r="F108" s="39">
        <v>15919400</v>
      </c>
      <c r="G108" s="72">
        <v>594136000</v>
      </c>
      <c r="H108" s="37">
        <v>5247210</v>
      </c>
      <c r="I108" s="37">
        <v>14393000</v>
      </c>
      <c r="J108" s="39">
        <v>22436800</v>
      </c>
      <c r="K108" s="185">
        <f>C110+G110</f>
        <v>1739000</v>
      </c>
      <c r="L108" s="186"/>
      <c r="M108" s="191">
        <f>D110+E110+F110+H110+I110+J110</f>
        <v>140000</v>
      </c>
      <c r="N108" s="186"/>
      <c r="O108" s="203">
        <f>M108+K108</f>
        <v>1879000</v>
      </c>
      <c r="P108" s="204"/>
      <c r="Q108" s="42" t="s">
        <v>6</v>
      </c>
      <c r="R108" s="39">
        <v>375708500</v>
      </c>
      <c r="S108" s="57"/>
      <c r="T108" s="195">
        <v>0</v>
      </c>
      <c r="U108" s="198">
        <v>1.22</v>
      </c>
      <c r="V108" s="198">
        <v>0.84</v>
      </c>
      <c r="W108" s="85" t="s">
        <v>6</v>
      </c>
      <c r="X108" s="44">
        <v>6119.5</v>
      </c>
      <c r="Y108" s="44">
        <v>7955.8</v>
      </c>
      <c r="Z108" s="44">
        <v>74</v>
      </c>
      <c r="AA108" s="44">
        <v>101.6</v>
      </c>
      <c r="AB108" s="44">
        <v>6401.6</v>
      </c>
      <c r="AC108" s="44">
        <v>8319.5</v>
      </c>
      <c r="AD108" s="44">
        <v>135.5</v>
      </c>
      <c r="AE108" s="82">
        <v>20.399999999999999</v>
      </c>
      <c r="AF108" s="7"/>
      <c r="AG108" s="85" t="s">
        <v>29</v>
      </c>
      <c r="AH108" s="15">
        <v>4.125</v>
      </c>
      <c r="AI108" s="15">
        <v>6.375</v>
      </c>
      <c r="AJ108" s="15">
        <v>3.375</v>
      </c>
      <c r="AK108" s="15">
        <v>21</v>
      </c>
      <c r="AL108" s="16">
        <v>5</v>
      </c>
      <c r="AM108" s="62"/>
      <c r="AN108" s="64" t="s">
        <v>40</v>
      </c>
      <c r="AO108" s="20">
        <v>17.7</v>
      </c>
      <c r="AP108" s="21">
        <v>7.62</v>
      </c>
      <c r="AQ108" s="7"/>
      <c r="AR108" s="31" t="s">
        <v>37</v>
      </c>
      <c r="AS108" s="52">
        <v>3.5999999999999997E-2</v>
      </c>
      <c r="AT108" s="32" t="s">
        <v>38</v>
      </c>
      <c r="AU108" s="53" t="s">
        <v>75</v>
      </c>
      <c r="AV108" s="1"/>
      <c r="AW108" s="117" t="s">
        <v>45</v>
      </c>
      <c r="AX108" s="112">
        <v>800097000</v>
      </c>
      <c r="AY108" s="112">
        <v>661986176</v>
      </c>
      <c r="AZ108" s="113">
        <v>187178000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01"/>
      <c r="B109" s="68" t="s">
        <v>44</v>
      </c>
      <c r="C109" s="73">
        <f t="shared" ref="C109:J109" si="127">C104</f>
        <v>462216000</v>
      </c>
      <c r="D109" s="74">
        <f t="shared" si="127"/>
        <v>3916250</v>
      </c>
      <c r="E109" s="74">
        <f t="shared" si="127"/>
        <v>10422900</v>
      </c>
      <c r="F109" s="75">
        <f t="shared" si="127"/>
        <v>15896400</v>
      </c>
      <c r="G109" s="73">
        <f t="shared" si="127"/>
        <v>593940000</v>
      </c>
      <c r="H109" s="74">
        <f t="shared" si="127"/>
        <v>5247210</v>
      </c>
      <c r="I109" s="74">
        <f t="shared" si="127"/>
        <v>14361000</v>
      </c>
      <c r="J109" s="75">
        <f t="shared" si="127"/>
        <v>22393800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374159300</v>
      </c>
      <c r="S109" s="57"/>
      <c r="T109" s="196"/>
      <c r="U109" s="199"/>
      <c r="V109" s="199"/>
      <c r="W109" s="87" t="s">
        <v>7</v>
      </c>
      <c r="X109" s="5">
        <f t="shared" ref="X109:AE109" si="128">X104</f>
        <v>6099.7</v>
      </c>
      <c r="Y109" s="5">
        <f t="shared" si="128"/>
        <v>7952.8</v>
      </c>
      <c r="Z109" s="5">
        <f t="shared" si="128"/>
        <v>73.900000000000006</v>
      </c>
      <c r="AA109" s="5">
        <f t="shared" si="128"/>
        <v>101.5</v>
      </c>
      <c r="AB109" s="5">
        <f t="shared" si="128"/>
        <v>6381.3</v>
      </c>
      <c r="AC109" s="5">
        <f t="shared" si="128"/>
        <v>8316</v>
      </c>
      <c r="AD109" s="5">
        <f t="shared" si="128"/>
        <v>135.19999999999999</v>
      </c>
      <c r="AE109" s="81">
        <f t="shared" si="128"/>
        <v>20.3</v>
      </c>
      <c r="AF109" s="7"/>
      <c r="AG109" s="87" t="s">
        <v>26</v>
      </c>
      <c r="AH109" s="6">
        <f>(AH108*10.74)</f>
        <v>44.302500000000002</v>
      </c>
      <c r="AI109" s="6">
        <f>(AI108*2.2)</f>
        <v>14.025</v>
      </c>
      <c r="AJ109" s="6">
        <f>(AJ108*0.25)</f>
        <v>0.84375</v>
      </c>
      <c r="AK109" s="166">
        <f>AK108+AL108</f>
        <v>26</v>
      </c>
      <c r="AL109" s="167"/>
      <c r="AM109" s="10"/>
      <c r="AN109" s="22" t="s">
        <v>41</v>
      </c>
      <c r="AO109" s="23">
        <v>19.5</v>
      </c>
      <c r="AP109" s="24">
        <v>7.79</v>
      </c>
      <c r="AQ109" s="7"/>
      <c r="AR109" s="33" t="s">
        <v>36</v>
      </c>
      <c r="AS109" s="12">
        <v>0.26100000000000001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798398000</v>
      </c>
      <c r="AY109" s="111">
        <f t="shared" si="129"/>
        <v>661723200</v>
      </c>
      <c r="AZ109" s="114">
        <f t="shared" si="129"/>
        <v>187108000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02"/>
      <c r="B110" s="66" t="s">
        <v>3</v>
      </c>
      <c r="C110" s="76">
        <f t="shared" ref="C110:J110" si="130">C108-C109</f>
        <v>1543000</v>
      </c>
      <c r="D110" s="76">
        <f t="shared" si="130"/>
        <v>9000</v>
      </c>
      <c r="E110" s="76">
        <f t="shared" si="130"/>
        <v>33000</v>
      </c>
      <c r="F110" s="77">
        <f t="shared" si="130"/>
        <v>23000</v>
      </c>
      <c r="G110" s="76">
        <f t="shared" si="130"/>
        <v>196000</v>
      </c>
      <c r="H110" s="76">
        <f t="shared" si="130"/>
        <v>0</v>
      </c>
      <c r="I110" s="76">
        <f t="shared" si="130"/>
        <v>32000</v>
      </c>
      <c r="J110" s="77">
        <f t="shared" si="130"/>
        <v>43000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1549200</v>
      </c>
      <c r="S110" s="58"/>
      <c r="T110" s="197"/>
      <c r="U110" s="200"/>
      <c r="V110" s="200"/>
      <c r="W110" s="45" t="s">
        <v>3</v>
      </c>
      <c r="X110" s="46">
        <f>X108-X109</f>
        <v>19.800000000000182</v>
      </c>
      <c r="Y110" s="46">
        <f t="shared" ref="Y110:AE110" si="131">Y108-Y109</f>
        <v>3</v>
      </c>
      <c r="Z110" s="46">
        <f t="shared" si="131"/>
        <v>9.9999999999994316E-2</v>
      </c>
      <c r="AA110" s="46">
        <f t="shared" si="131"/>
        <v>9.9999999999994316E-2</v>
      </c>
      <c r="AB110" s="46">
        <f t="shared" si="131"/>
        <v>20.300000000000182</v>
      </c>
      <c r="AC110" s="46">
        <f t="shared" si="131"/>
        <v>3.5</v>
      </c>
      <c r="AD110" s="46">
        <f t="shared" si="131"/>
        <v>0.30000000000001137</v>
      </c>
      <c r="AE110" s="83">
        <f t="shared" si="131"/>
        <v>9.9999999999997868E-2</v>
      </c>
      <c r="AF110" s="7"/>
      <c r="AG110" s="88" t="s">
        <v>28</v>
      </c>
      <c r="AH110" s="86">
        <f>(AH109)/((K108/1000000)*8.34)</f>
        <v>3.0546580561887464</v>
      </c>
      <c r="AI110" s="86">
        <f>(AI109)/((K108/1000000)*8.34)</f>
        <v>0.9670239656463443</v>
      </c>
      <c r="AJ110" s="86">
        <f>(AJ109)/((K108/1000000)*8.34)</f>
        <v>5.8176575473376325E-2</v>
      </c>
      <c r="AK110" s="168">
        <f>(AK109)/((K108/1000000)*8.34)</f>
        <v>1.7927003997721891</v>
      </c>
      <c r="AL110" s="169"/>
      <c r="AM110" s="10"/>
      <c r="AN110" s="1"/>
      <c r="AO110" s="1"/>
      <c r="AP110" s="1"/>
      <c r="AQ110" s="7"/>
      <c r="AR110" s="89" t="s">
        <v>55</v>
      </c>
      <c r="AS110" s="79">
        <v>1.3</v>
      </c>
      <c r="AT110" s="90" t="s">
        <v>54</v>
      </c>
      <c r="AU110" s="35">
        <v>3.7999999999999999E-2</v>
      </c>
      <c r="AV110" s="1"/>
      <c r="AW110" s="110" t="s">
        <v>3</v>
      </c>
      <c r="AX110" s="115">
        <f>AX108-AX109</f>
        <v>1699000</v>
      </c>
      <c r="AY110" s="115">
        <f>AY108-AY109</f>
        <v>262976</v>
      </c>
      <c r="AZ110" s="116">
        <f>AZ108-AZ109</f>
        <v>70000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78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82">
        <v>28</v>
      </c>
      <c r="B112" s="67" t="s">
        <v>45</v>
      </c>
      <c r="C112" s="72">
        <v>464498000</v>
      </c>
      <c r="D112" s="37">
        <v>3934250</v>
      </c>
      <c r="E112" s="37">
        <v>10455900</v>
      </c>
      <c r="F112" s="39">
        <v>15940400</v>
      </c>
      <c r="G112" s="72">
        <v>594764000</v>
      </c>
      <c r="H112" s="37">
        <v>5247210</v>
      </c>
      <c r="I112" s="37">
        <v>14393000</v>
      </c>
      <c r="J112" s="39">
        <v>22463800</v>
      </c>
      <c r="K112" s="185">
        <f>C114+G114</f>
        <v>1367000</v>
      </c>
      <c r="L112" s="186"/>
      <c r="M112" s="191">
        <f>D114+E114+F114+H114+I114+J114</f>
        <v>57000</v>
      </c>
      <c r="N112" s="186"/>
      <c r="O112" s="203">
        <f>M112+K112</f>
        <v>1424000</v>
      </c>
      <c r="P112" s="204"/>
      <c r="Q112" s="42" t="s">
        <v>6</v>
      </c>
      <c r="R112" s="39">
        <v>377446200</v>
      </c>
      <c r="S112" s="57"/>
      <c r="T112" s="195">
        <v>0</v>
      </c>
      <c r="U112" s="198">
        <v>1.34</v>
      </c>
      <c r="V112" s="198">
        <v>0.81</v>
      </c>
      <c r="W112" s="85" t="s">
        <v>6</v>
      </c>
      <c r="X112" s="44">
        <v>6130</v>
      </c>
      <c r="Y112" s="44">
        <v>7965.3</v>
      </c>
      <c r="Z112" s="44">
        <v>74.2</v>
      </c>
      <c r="AA112" s="44">
        <v>101.6</v>
      </c>
      <c r="AB112" s="44">
        <v>6412.6</v>
      </c>
      <c r="AC112" s="44">
        <v>8329.4</v>
      </c>
      <c r="AD112" s="44">
        <v>135.5</v>
      </c>
      <c r="AE112" s="82">
        <v>20.399999999999999</v>
      </c>
      <c r="AF112" s="7"/>
      <c r="AG112" s="85" t="s">
        <v>29</v>
      </c>
      <c r="AH112" s="15">
        <v>3.3125</v>
      </c>
      <c r="AI112" s="15">
        <v>5.625</v>
      </c>
      <c r="AJ112" s="15">
        <v>2.875</v>
      </c>
      <c r="AK112" s="15">
        <v>12</v>
      </c>
      <c r="AL112" s="16">
        <v>9</v>
      </c>
      <c r="AM112" s="62"/>
      <c r="AN112" s="64" t="s">
        <v>40</v>
      </c>
      <c r="AO112" s="20">
        <v>18.8</v>
      </c>
      <c r="AP112" s="21">
        <v>7.45</v>
      </c>
      <c r="AQ112" s="7"/>
      <c r="AR112" s="31" t="s">
        <v>37</v>
      </c>
      <c r="AS112" s="52">
        <v>0.04</v>
      </c>
      <c r="AT112" s="32" t="s">
        <v>38</v>
      </c>
      <c r="AU112" s="53" t="s">
        <v>75</v>
      </c>
      <c r="AV112" s="1"/>
      <c r="AW112" s="117" t="s">
        <v>45</v>
      </c>
      <c r="AX112" s="112">
        <v>800929000</v>
      </c>
      <c r="AY112" s="112">
        <v>662704500</v>
      </c>
      <c r="AZ112" s="113">
        <v>187178000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01"/>
      <c r="B113" s="68" t="s">
        <v>44</v>
      </c>
      <c r="C113" s="73">
        <f t="shared" ref="C113:J113" si="132">C108</f>
        <v>463759000</v>
      </c>
      <c r="D113" s="74">
        <f t="shared" si="132"/>
        <v>3925250</v>
      </c>
      <c r="E113" s="74">
        <f t="shared" si="132"/>
        <v>10455900</v>
      </c>
      <c r="F113" s="75">
        <f t="shared" si="132"/>
        <v>15919400</v>
      </c>
      <c r="G113" s="73">
        <f t="shared" si="132"/>
        <v>594136000</v>
      </c>
      <c r="H113" s="74">
        <f t="shared" si="132"/>
        <v>5247210</v>
      </c>
      <c r="I113" s="74">
        <f t="shared" si="132"/>
        <v>14393000</v>
      </c>
      <c r="J113" s="75">
        <f t="shared" si="132"/>
        <v>22436800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375708500</v>
      </c>
      <c r="S113" s="57"/>
      <c r="T113" s="196"/>
      <c r="U113" s="199"/>
      <c r="V113" s="199"/>
      <c r="W113" s="87" t="s">
        <v>7</v>
      </c>
      <c r="X113" s="5">
        <f t="shared" ref="X113:AE113" si="133">X108</f>
        <v>6119.5</v>
      </c>
      <c r="Y113" s="5">
        <f t="shared" si="133"/>
        <v>7955.8</v>
      </c>
      <c r="Z113" s="5">
        <f t="shared" si="133"/>
        <v>74</v>
      </c>
      <c r="AA113" s="5">
        <f t="shared" si="133"/>
        <v>101.6</v>
      </c>
      <c r="AB113" s="5">
        <f t="shared" si="133"/>
        <v>6401.6</v>
      </c>
      <c r="AC113" s="5">
        <f t="shared" si="133"/>
        <v>8319.5</v>
      </c>
      <c r="AD113" s="5">
        <f t="shared" si="133"/>
        <v>135.5</v>
      </c>
      <c r="AE113" s="81">
        <f t="shared" si="133"/>
        <v>20.399999999999999</v>
      </c>
      <c r="AF113" s="7"/>
      <c r="AG113" s="87" t="s">
        <v>26</v>
      </c>
      <c r="AH113" s="6">
        <f>(AH112*10.74)</f>
        <v>35.576250000000002</v>
      </c>
      <c r="AI113" s="6">
        <f>(AI112*2.2)</f>
        <v>12.375000000000002</v>
      </c>
      <c r="AJ113" s="6">
        <f>(AJ112*0.25)</f>
        <v>0.71875</v>
      </c>
      <c r="AK113" s="166">
        <f>AK112+AL112</f>
        <v>21</v>
      </c>
      <c r="AL113" s="167"/>
      <c r="AM113" s="10"/>
      <c r="AN113" s="22" t="s">
        <v>41</v>
      </c>
      <c r="AO113" s="23">
        <v>20</v>
      </c>
      <c r="AP113" s="24">
        <v>7.84</v>
      </c>
      <c r="AQ113" s="7"/>
      <c r="AR113" s="33" t="s">
        <v>36</v>
      </c>
      <c r="AS113" s="12">
        <v>0.28799999999999998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800097000</v>
      </c>
      <c r="AY113" s="111">
        <f t="shared" si="134"/>
        <v>661986176</v>
      </c>
      <c r="AZ113" s="114">
        <f t="shared" si="134"/>
        <v>187178000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02"/>
      <c r="B114" s="66" t="s">
        <v>3</v>
      </c>
      <c r="C114" s="76">
        <f t="shared" ref="C114:J114" si="135">C112-C113</f>
        <v>739000</v>
      </c>
      <c r="D114" s="76">
        <f t="shared" si="135"/>
        <v>9000</v>
      </c>
      <c r="E114" s="76">
        <f t="shared" si="135"/>
        <v>0</v>
      </c>
      <c r="F114" s="77">
        <f t="shared" si="135"/>
        <v>21000</v>
      </c>
      <c r="G114" s="76">
        <f t="shared" si="135"/>
        <v>628000</v>
      </c>
      <c r="H114" s="76">
        <f t="shared" si="135"/>
        <v>0</v>
      </c>
      <c r="I114" s="76">
        <f t="shared" si="135"/>
        <v>0</v>
      </c>
      <c r="J114" s="77">
        <f t="shared" si="135"/>
        <v>27000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1737700</v>
      </c>
      <c r="S114" s="58"/>
      <c r="T114" s="197"/>
      <c r="U114" s="200"/>
      <c r="V114" s="200"/>
      <c r="W114" s="45" t="s">
        <v>3</v>
      </c>
      <c r="X114" s="46">
        <f>X112-X113</f>
        <v>10.5</v>
      </c>
      <c r="Y114" s="46">
        <f t="shared" ref="Y114:AE114" si="136">Y112-Y113</f>
        <v>9.5</v>
      </c>
      <c r="Z114" s="46">
        <f t="shared" si="136"/>
        <v>0.20000000000000284</v>
      </c>
      <c r="AA114" s="46">
        <f t="shared" si="136"/>
        <v>0</v>
      </c>
      <c r="AB114" s="46">
        <f t="shared" si="136"/>
        <v>11</v>
      </c>
      <c r="AC114" s="46">
        <f t="shared" si="136"/>
        <v>9.8999999999996362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3.1205101756195632</v>
      </c>
      <c r="AI114" s="86">
        <f>(AI113)/((K112/1000000)*8.34)</f>
        <v>1.0854520480177674</v>
      </c>
      <c r="AJ114" s="86">
        <f>(AJ113)/((K112/1000000)*8.34)</f>
        <v>6.3043932081840018E-2</v>
      </c>
      <c r="AK114" s="168">
        <f>(AK113)/((K112/1000000)*8.34)</f>
        <v>1.8419792329998474</v>
      </c>
      <c r="AL114" s="169"/>
      <c r="AM114" s="10"/>
      <c r="AN114" s="1"/>
      <c r="AO114" s="1"/>
      <c r="AP114" s="1"/>
      <c r="AQ114" s="7"/>
      <c r="AR114" s="89" t="s">
        <v>55</v>
      </c>
      <c r="AS114" s="79">
        <v>1.34</v>
      </c>
      <c r="AT114" s="90" t="s">
        <v>54</v>
      </c>
      <c r="AU114" s="35">
        <v>4.2999999999999997E-2</v>
      </c>
      <c r="AV114" s="1"/>
      <c r="AW114" s="110" t="s">
        <v>3</v>
      </c>
      <c r="AX114" s="115">
        <f>AX112-AX113</f>
        <v>832000</v>
      </c>
      <c r="AY114" s="115">
        <f>AY112-AY113</f>
        <v>718324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78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82">
        <v>29</v>
      </c>
      <c r="B116" s="67" t="s">
        <v>45</v>
      </c>
      <c r="C116" s="72">
        <v>465498000</v>
      </c>
      <c r="D116" s="37">
        <v>3943250</v>
      </c>
      <c r="E116" s="37">
        <v>10487900</v>
      </c>
      <c r="F116" s="39">
        <v>15960500</v>
      </c>
      <c r="G116" s="72">
        <v>595739000</v>
      </c>
      <c r="H116" s="37">
        <v>5255210</v>
      </c>
      <c r="I116" s="37">
        <v>14424000</v>
      </c>
      <c r="J116" s="39">
        <v>22503800</v>
      </c>
      <c r="K116" s="185">
        <f>C118+G118</f>
        <v>1975000</v>
      </c>
      <c r="L116" s="186"/>
      <c r="M116" s="191">
        <f>D118+E118+F118+H118+I118+J118</f>
        <v>140100</v>
      </c>
      <c r="N116" s="186"/>
      <c r="O116" s="203">
        <f>M116+K116</f>
        <v>2115100</v>
      </c>
      <c r="P116" s="204"/>
      <c r="Q116" s="42" t="s">
        <v>6</v>
      </c>
      <c r="R116" s="39">
        <v>379345900</v>
      </c>
      <c r="S116" s="57"/>
      <c r="T116" s="195">
        <v>0</v>
      </c>
      <c r="U116" s="198">
        <v>1.32</v>
      </c>
      <c r="V116" s="198">
        <v>0.87</v>
      </c>
      <c r="W116" s="85" t="s">
        <v>6</v>
      </c>
      <c r="X116" s="44">
        <v>6145</v>
      </c>
      <c r="Y116" s="44">
        <v>7979.8</v>
      </c>
      <c r="Z116" s="44">
        <v>74.3</v>
      </c>
      <c r="AA116" s="44">
        <v>101.8</v>
      </c>
      <c r="AB116" s="44">
        <v>6428.3</v>
      </c>
      <c r="AC116" s="44">
        <v>8344.5</v>
      </c>
      <c r="AD116" s="44">
        <v>135.9</v>
      </c>
      <c r="AE116" s="82">
        <v>20.399999999999999</v>
      </c>
      <c r="AF116" s="7"/>
      <c r="AG116" s="85" t="s">
        <v>29</v>
      </c>
      <c r="AH116" s="15">
        <v>4.9375</v>
      </c>
      <c r="AI116" s="15">
        <v>8.25</v>
      </c>
      <c r="AJ116" s="15">
        <v>4.5</v>
      </c>
      <c r="AK116" s="15">
        <v>23</v>
      </c>
      <c r="AL116" s="16">
        <v>8</v>
      </c>
      <c r="AM116" s="62"/>
      <c r="AN116" s="64" t="s">
        <v>40</v>
      </c>
      <c r="AO116" s="20">
        <v>18.899999999999999</v>
      </c>
      <c r="AP116" s="21">
        <v>7.48</v>
      </c>
      <c r="AQ116" s="7"/>
      <c r="AR116" s="31" t="s">
        <v>37</v>
      </c>
      <c r="AS116" s="52">
        <v>3.1E-2</v>
      </c>
      <c r="AT116" s="32" t="s">
        <v>38</v>
      </c>
      <c r="AU116" s="53">
        <v>4.8000000000000001E-2</v>
      </c>
      <c r="AV116" s="1"/>
      <c r="AW116" s="117" t="s">
        <v>45</v>
      </c>
      <c r="AX116" s="112">
        <v>802048000</v>
      </c>
      <c r="AY116" s="112">
        <v>663829300</v>
      </c>
      <c r="AZ116" s="113">
        <v>187248000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01"/>
      <c r="B117" s="68" t="s">
        <v>44</v>
      </c>
      <c r="C117" s="73">
        <f t="shared" ref="C117:J117" si="137">C112</f>
        <v>464498000</v>
      </c>
      <c r="D117" s="74">
        <f t="shared" si="137"/>
        <v>3934250</v>
      </c>
      <c r="E117" s="74">
        <f t="shared" si="137"/>
        <v>10455900</v>
      </c>
      <c r="F117" s="75">
        <f t="shared" si="137"/>
        <v>15940400</v>
      </c>
      <c r="G117" s="73">
        <f t="shared" si="137"/>
        <v>594764000</v>
      </c>
      <c r="H117" s="74">
        <f t="shared" si="137"/>
        <v>5247210</v>
      </c>
      <c r="I117" s="74">
        <f t="shared" si="137"/>
        <v>14393000</v>
      </c>
      <c r="J117" s="75">
        <f t="shared" si="137"/>
        <v>22463800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377446200</v>
      </c>
      <c r="S117" s="57"/>
      <c r="T117" s="196"/>
      <c r="U117" s="199"/>
      <c r="V117" s="199"/>
      <c r="W117" s="87" t="s">
        <v>7</v>
      </c>
      <c r="X117" s="5">
        <f t="shared" ref="X117:AE117" si="138">X112</f>
        <v>6130</v>
      </c>
      <c r="Y117" s="5">
        <f t="shared" si="138"/>
        <v>7965.3</v>
      </c>
      <c r="Z117" s="5">
        <f t="shared" si="138"/>
        <v>74.2</v>
      </c>
      <c r="AA117" s="5">
        <f t="shared" si="138"/>
        <v>101.6</v>
      </c>
      <c r="AB117" s="5">
        <f t="shared" si="138"/>
        <v>6412.6</v>
      </c>
      <c r="AC117" s="5">
        <f t="shared" si="138"/>
        <v>8329.4</v>
      </c>
      <c r="AD117" s="5">
        <f t="shared" si="138"/>
        <v>135.5</v>
      </c>
      <c r="AE117" s="81">
        <f t="shared" si="138"/>
        <v>20.399999999999999</v>
      </c>
      <c r="AF117" s="7"/>
      <c r="AG117" s="87" t="s">
        <v>26</v>
      </c>
      <c r="AH117" s="6">
        <f>(AH116*10.74)</f>
        <v>53.028750000000002</v>
      </c>
      <c r="AI117" s="6">
        <f>(AI116*2.2)</f>
        <v>18.150000000000002</v>
      </c>
      <c r="AJ117" s="6">
        <f>(AJ116*0.25)</f>
        <v>1.125</v>
      </c>
      <c r="AK117" s="166">
        <f>AK116+AL116</f>
        <v>31</v>
      </c>
      <c r="AL117" s="167"/>
      <c r="AM117" s="10"/>
      <c r="AN117" s="22" t="s">
        <v>41</v>
      </c>
      <c r="AO117" s="23">
        <v>20.6</v>
      </c>
      <c r="AP117" s="24">
        <v>7.76</v>
      </c>
      <c r="AQ117" s="7"/>
      <c r="AR117" s="33" t="s">
        <v>36</v>
      </c>
      <c r="AS117" s="12">
        <v>0.308</v>
      </c>
      <c r="AT117" s="2" t="s">
        <v>39</v>
      </c>
      <c r="AU117" s="36">
        <v>0.218</v>
      </c>
      <c r="AV117" s="1"/>
      <c r="AW117" s="118" t="s">
        <v>71</v>
      </c>
      <c r="AX117" s="111">
        <f t="shared" ref="AX117:AZ117" si="139">AX112</f>
        <v>800929000</v>
      </c>
      <c r="AY117" s="111">
        <f t="shared" si="139"/>
        <v>662704500</v>
      </c>
      <c r="AZ117" s="114">
        <f t="shared" si="139"/>
        <v>187178000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02"/>
      <c r="B118" s="66" t="s">
        <v>3</v>
      </c>
      <c r="C118" s="76">
        <f t="shared" ref="C118:J118" si="140">C116-C117</f>
        <v>1000000</v>
      </c>
      <c r="D118" s="76">
        <f t="shared" si="140"/>
        <v>9000</v>
      </c>
      <c r="E118" s="76">
        <f t="shared" si="140"/>
        <v>32000</v>
      </c>
      <c r="F118" s="77">
        <f t="shared" si="140"/>
        <v>20100</v>
      </c>
      <c r="G118" s="76">
        <f t="shared" si="140"/>
        <v>975000</v>
      </c>
      <c r="H118" s="76">
        <f t="shared" si="140"/>
        <v>8000</v>
      </c>
      <c r="I118" s="76">
        <f t="shared" si="140"/>
        <v>31000</v>
      </c>
      <c r="J118" s="77">
        <f t="shared" si="140"/>
        <v>40000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1899700</v>
      </c>
      <c r="S118" s="58"/>
      <c r="T118" s="197"/>
      <c r="U118" s="200"/>
      <c r="V118" s="200"/>
      <c r="W118" s="45" t="s">
        <v>3</v>
      </c>
      <c r="X118" s="46">
        <f>X116-X117</f>
        <v>15</v>
      </c>
      <c r="Y118" s="46">
        <f t="shared" ref="Y118:AE118" si="141">Y116-Y117</f>
        <v>14.5</v>
      </c>
      <c r="Z118" s="46">
        <f t="shared" si="141"/>
        <v>9.9999999999994316E-2</v>
      </c>
      <c r="AA118" s="46">
        <f t="shared" si="141"/>
        <v>0.20000000000000284</v>
      </c>
      <c r="AB118" s="46">
        <f t="shared" si="141"/>
        <v>15.699999999999818</v>
      </c>
      <c r="AC118" s="46">
        <f t="shared" si="141"/>
        <v>15.100000000000364</v>
      </c>
      <c r="AD118" s="46">
        <f t="shared" si="141"/>
        <v>0.40000000000000568</v>
      </c>
      <c r="AE118" s="83">
        <f t="shared" si="141"/>
        <v>0</v>
      </c>
      <c r="AF118" s="7"/>
      <c r="AG118" s="88" t="s">
        <v>28</v>
      </c>
      <c r="AH118" s="86">
        <f>(AH117)/((K116/1000000)*8.34)</f>
        <v>3.2194244604316551</v>
      </c>
      <c r="AI118" s="86">
        <f>(AI117)/((K116/1000000)*8.34)</f>
        <v>1.1019032874965853</v>
      </c>
      <c r="AJ118" s="86">
        <f>(AJ117)/((K116/1000000)*8.34)</f>
        <v>6.8299790547308989E-2</v>
      </c>
      <c r="AK118" s="168">
        <f>(AK117)/((K116/1000000)*8.34)</f>
        <v>1.8820386728591811</v>
      </c>
      <c r="AL118" s="169"/>
      <c r="AM118" s="10"/>
      <c r="AN118" s="1"/>
      <c r="AO118" s="1"/>
      <c r="AP118" s="1"/>
      <c r="AQ118" s="7"/>
      <c r="AR118" s="89" t="s">
        <v>55</v>
      </c>
      <c r="AS118" s="79">
        <v>1.21</v>
      </c>
      <c r="AT118" s="90" t="s">
        <v>54</v>
      </c>
      <c r="AU118" s="35">
        <v>3.5000000000000003E-2</v>
      </c>
      <c r="AV118" s="1"/>
      <c r="AW118" s="110" t="s">
        <v>3</v>
      </c>
      <c r="AX118" s="115">
        <f>AX116-AX117</f>
        <v>1119000</v>
      </c>
      <c r="AY118" s="115">
        <f>AY116-AY117</f>
        <v>1124800</v>
      </c>
      <c r="AZ118" s="116">
        <f>AZ116-AZ117</f>
        <v>70000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78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82">
        <v>30</v>
      </c>
      <c r="B120" s="67" t="s">
        <v>45</v>
      </c>
      <c r="C120" s="72">
        <v>466281000</v>
      </c>
      <c r="D120" s="37">
        <v>3943250</v>
      </c>
      <c r="E120" s="37">
        <v>10487900</v>
      </c>
      <c r="F120" s="39">
        <v>15981500</v>
      </c>
      <c r="G120" s="72">
        <v>596484000</v>
      </c>
      <c r="H120" s="37">
        <v>5263210</v>
      </c>
      <c r="I120" s="37">
        <v>14424000</v>
      </c>
      <c r="J120" s="39">
        <v>22523700</v>
      </c>
      <c r="K120" s="185">
        <f>C122+G122</f>
        <v>1528000</v>
      </c>
      <c r="L120" s="186"/>
      <c r="M120" s="191">
        <f>D122+E122+F122+H122+I122+J122</f>
        <v>48900</v>
      </c>
      <c r="N120" s="186"/>
      <c r="O120" s="203">
        <f>M120+K120</f>
        <v>1576900</v>
      </c>
      <c r="P120" s="204"/>
      <c r="Q120" s="42" t="s">
        <v>6</v>
      </c>
      <c r="R120" s="39">
        <v>381093700</v>
      </c>
      <c r="S120" s="57"/>
      <c r="T120" s="195">
        <v>0</v>
      </c>
      <c r="U120" s="198">
        <v>1.28</v>
      </c>
      <c r="V120" s="198">
        <v>0.87</v>
      </c>
      <c r="W120" s="85" t="s">
        <v>6</v>
      </c>
      <c r="X120" s="44">
        <v>6156.5</v>
      </c>
      <c r="Y120" s="44">
        <v>7991</v>
      </c>
      <c r="Z120" s="44">
        <v>74.3</v>
      </c>
      <c r="AA120" s="44">
        <v>101.9</v>
      </c>
      <c r="AB120" s="44">
        <v>6439.9</v>
      </c>
      <c r="AC120" s="44">
        <v>8356.2000000000007</v>
      </c>
      <c r="AD120" s="44">
        <v>135.9</v>
      </c>
      <c r="AE120" s="82">
        <v>20.399999999999999</v>
      </c>
      <c r="AF120" s="7"/>
      <c r="AG120" s="85" t="s">
        <v>29</v>
      </c>
      <c r="AH120" s="15">
        <v>3.5</v>
      </c>
      <c r="AI120" s="15">
        <v>4.9375</v>
      </c>
      <c r="AJ120" s="15">
        <v>3.875</v>
      </c>
      <c r="AK120" s="15">
        <v>18</v>
      </c>
      <c r="AL120" s="16">
        <v>5</v>
      </c>
      <c r="AM120" s="62"/>
      <c r="AN120" s="64" t="s">
        <v>40</v>
      </c>
      <c r="AO120" s="20">
        <v>18.5</v>
      </c>
      <c r="AP120" s="21">
        <v>7.45</v>
      </c>
      <c r="AQ120" s="7"/>
      <c r="AR120" s="31" t="s">
        <v>37</v>
      </c>
      <c r="AS120" s="52">
        <v>3.6999999999999998E-2</v>
      </c>
      <c r="AT120" s="32" t="s">
        <v>38</v>
      </c>
      <c r="AU120" s="53">
        <v>6.0999999999999999E-2</v>
      </c>
      <c r="AV120" s="1"/>
      <c r="AW120" s="117" t="s">
        <v>45</v>
      </c>
      <c r="AX120" s="112">
        <v>802912000</v>
      </c>
      <c r="AY120" s="112">
        <v>664668800</v>
      </c>
      <c r="AZ120" s="113">
        <v>187248000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01"/>
      <c r="B121" s="68" t="s">
        <v>44</v>
      </c>
      <c r="C121" s="73">
        <f t="shared" ref="C121:J121" si="142">C116</f>
        <v>465498000</v>
      </c>
      <c r="D121" s="74">
        <f t="shared" si="142"/>
        <v>3943250</v>
      </c>
      <c r="E121" s="74">
        <f t="shared" si="142"/>
        <v>10487900</v>
      </c>
      <c r="F121" s="75">
        <f t="shared" si="142"/>
        <v>15960500</v>
      </c>
      <c r="G121" s="73">
        <f t="shared" si="142"/>
        <v>595739000</v>
      </c>
      <c r="H121" s="74">
        <f t="shared" si="142"/>
        <v>5255210</v>
      </c>
      <c r="I121" s="74">
        <f t="shared" si="142"/>
        <v>14424000</v>
      </c>
      <c r="J121" s="75">
        <f t="shared" si="142"/>
        <v>22503800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379345900</v>
      </c>
      <c r="S121" s="57"/>
      <c r="T121" s="196"/>
      <c r="U121" s="199"/>
      <c r="V121" s="199"/>
      <c r="W121" s="87" t="s">
        <v>7</v>
      </c>
      <c r="X121" s="5">
        <f t="shared" ref="X121:AE121" si="143">X116</f>
        <v>6145</v>
      </c>
      <c r="Y121" s="5">
        <f t="shared" si="143"/>
        <v>7979.8</v>
      </c>
      <c r="Z121" s="5">
        <f t="shared" si="143"/>
        <v>74.3</v>
      </c>
      <c r="AA121" s="5">
        <f t="shared" si="143"/>
        <v>101.8</v>
      </c>
      <c r="AB121" s="5">
        <f t="shared" si="143"/>
        <v>6428.3</v>
      </c>
      <c r="AC121" s="5">
        <f t="shared" si="143"/>
        <v>8344.5</v>
      </c>
      <c r="AD121" s="5">
        <f t="shared" si="143"/>
        <v>135.9</v>
      </c>
      <c r="AE121" s="81">
        <f t="shared" si="143"/>
        <v>20.399999999999999</v>
      </c>
      <c r="AF121" s="7"/>
      <c r="AG121" s="87" t="s">
        <v>26</v>
      </c>
      <c r="AH121" s="6">
        <f>(AH120*10.74)</f>
        <v>37.590000000000003</v>
      </c>
      <c r="AI121" s="6">
        <f>(AI120*2.2)</f>
        <v>10.862500000000001</v>
      </c>
      <c r="AJ121" s="6">
        <f>(AJ120*0.25)</f>
        <v>0.96875</v>
      </c>
      <c r="AK121" s="166">
        <f>AK120+AL120</f>
        <v>23</v>
      </c>
      <c r="AL121" s="167"/>
      <c r="AM121" s="10"/>
      <c r="AN121" s="22" t="s">
        <v>41</v>
      </c>
      <c r="AO121" s="23">
        <v>19.7</v>
      </c>
      <c r="AP121" s="24">
        <v>7.8</v>
      </c>
      <c r="AQ121" s="7"/>
      <c r="AR121" s="33" t="s">
        <v>36</v>
      </c>
      <c r="AS121" s="12">
        <v>0.49299999999999999</v>
      </c>
      <c r="AT121" s="2" t="s">
        <v>39</v>
      </c>
      <c r="AU121" s="36">
        <v>0.253</v>
      </c>
      <c r="AV121" s="1"/>
      <c r="AW121" s="118" t="s">
        <v>71</v>
      </c>
      <c r="AX121" s="111">
        <f t="shared" ref="AX121:AZ121" si="144">AX116</f>
        <v>802048000</v>
      </c>
      <c r="AY121" s="111">
        <f t="shared" si="144"/>
        <v>663829300</v>
      </c>
      <c r="AZ121" s="114">
        <f t="shared" si="144"/>
        <v>187248000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02"/>
      <c r="B122" s="66" t="s">
        <v>3</v>
      </c>
      <c r="C122" s="76">
        <f t="shared" ref="C122:J122" si="145">C120-C121</f>
        <v>783000</v>
      </c>
      <c r="D122" s="76">
        <f t="shared" si="145"/>
        <v>0</v>
      </c>
      <c r="E122" s="76">
        <f t="shared" si="145"/>
        <v>0</v>
      </c>
      <c r="F122" s="77">
        <f t="shared" si="145"/>
        <v>21000</v>
      </c>
      <c r="G122" s="76">
        <f t="shared" si="145"/>
        <v>745000</v>
      </c>
      <c r="H122" s="76">
        <f t="shared" si="145"/>
        <v>8000</v>
      </c>
      <c r="I122" s="76">
        <f t="shared" si="145"/>
        <v>0</v>
      </c>
      <c r="J122" s="77">
        <f t="shared" si="145"/>
        <v>19900</v>
      </c>
      <c r="K122" s="211"/>
      <c r="L122" s="212"/>
      <c r="M122" s="212"/>
      <c r="N122" s="212"/>
      <c r="O122" s="205"/>
      <c r="P122" s="206"/>
      <c r="Q122" s="98" t="s">
        <v>3</v>
      </c>
      <c r="R122" s="99">
        <f>R120-R121</f>
        <v>1747800</v>
      </c>
      <c r="S122" s="58"/>
      <c r="T122" s="196"/>
      <c r="U122" s="200"/>
      <c r="V122" s="200"/>
      <c r="W122" s="45" t="s">
        <v>3</v>
      </c>
      <c r="X122" s="46">
        <f>X120-X121</f>
        <v>11.5</v>
      </c>
      <c r="Y122" s="46">
        <f t="shared" ref="Y122:AE122" si="146">Y120-Y121</f>
        <v>11.199999999999818</v>
      </c>
      <c r="Z122" s="46">
        <f t="shared" si="146"/>
        <v>0</v>
      </c>
      <c r="AA122" s="46">
        <f t="shared" si="146"/>
        <v>0.10000000000000853</v>
      </c>
      <c r="AB122" s="46">
        <f t="shared" si="146"/>
        <v>11.599999999999454</v>
      </c>
      <c r="AC122" s="46">
        <f t="shared" si="146"/>
        <v>11.700000000000728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2.9497344532750764</v>
      </c>
      <c r="AI122" s="86">
        <f>(AI121)/((K120/1000000)*8.34)</f>
        <v>0.85239400102954288</v>
      </c>
      <c r="AJ122" s="86">
        <f>(AJ121)/((K120/1000000)*8.34)</f>
        <v>7.6019027709769357E-2</v>
      </c>
      <c r="AK122" s="168">
        <f>(AK121)/((K120/1000000)*8.34)</f>
        <v>1.8048388514319433</v>
      </c>
      <c r="AL122" s="169"/>
      <c r="AM122" s="10"/>
      <c r="AN122" s="1"/>
      <c r="AO122" s="1"/>
      <c r="AP122" s="1"/>
      <c r="AQ122" s="7"/>
      <c r="AR122" s="89" t="s">
        <v>55</v>
      </c>
      <c r="AS122" s="79">
        <v>1.65</v>
      </c>
      <c r="AT122" s="90" t="s">
        <v>54</v>
      </c>
      <c r="AU122" s="35">
        <v>4.2999999999999997E-2</v>
      </c>
      <c r="AV122" s="1"/>
      <c r="AW122" s="110" t="s">
        <v>3</v>
      </c>
      <c r="AX122" s="115">
        <f>AX120-AX121</f>
        <v>864000</v>
      </c>
      <c r="AY122" s="115">
        <f>AY120-AY121</f>
        <v>839500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9.5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13" t="s">
        <v>60</v>
      </c>
      <c r="L123" s="214"/>
      <c r="M123" s="214"/>
      <c r="N123" s="214"/>
      <c r="O123" s="214"/>
      <c r="P123" s="214"/>
      <c r="Q123" s="214"/>
      <c r="R123" s="214"/>
      <c r="S123" s="214"/>
      <c r="T123" s="215"/>
      <c r="U123" s="59"/>
      <c r="V123" s="134" t="s">
        <v>58</v>
      </c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61" t="s">
        <v>62</v>
      </c>
      <c r="AI123" s="161"/>
      <c r="AJ123" s="161"/>
      <c r="AK123" s="161"/>
      <c r="AL123" s="161"/>
      <c r="AM123" s="1"/>
      <c r="AN123" s="1"/>
      <c r="AO123" s="160" t="s">
        <v>59</v>
      </c>
      <c r="AP123" s="160"/>
      <c r="AQ123" s="1"/>
      <c r="AR123" s="7"/>
      <c r="AS123" s="7"/>
      <c r="AT123" s="153" t="s">
        <v>63</v>
      </c>
      <c r="AU123" s="153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3"/>
      <c r="K124" s="157">
        <f>SUM(K4:L122)</f>
        <v>42008000</v>
      </c>
      <c r="L124" s="158"/>
      <c r="M124" s="157">
        <f>SUM(M4:N122)</f>
        <v>2162980</v>
      </c>
      <c r="N124" s="158"/>
      <c r="O124" s="157">
        <f>SUM(O4:P122)</f>
        <v>44170980</v>
      </c>
      <c r="P124" s="158"/>
      <c r="Q124" s="1"/>
      <c r="R124" s="100">
        <f>R120-R5</f>
        <v>45119300</v>
      </c>
      <c r="S124" s="1"/>
      <c r="T124" s="132">
        <f>SUM(T4:T122)</f>
        <v>0.61</v>
      </c>
      <c r="U124" s="131"/>
      <c r="V124" s="133">
        <f>AVERAGE(V4:V122)</f>
        <v>0.85733333333333328</v>
      </c>
      <c r="W124" s="3"/>
      <c r="X124" s="84"/>
      <c r="Y124" s="84"/>
      <c r="Z124" s="84"/>
      <c r="AA124" s="84"/>
      <c r="AB124" s="84">
        <f>AB120-AB5</f>
        <v>207.69999999999982</v>
      </c>
      <c r="AC124" s="84">
        <f>AC120-AC5</f>
        <v>358.60000000000036</v>
      </c>
      <c r="AD124" s="84"/>
      <c r="AE124" s="84"/>
      <c r="AF124" s="1"/>
      <c r="AG124" s="1"/>
      <c r="AH124" s="93">
        <f>SUM(AH121,AH117,AH113,AH109,AH105,AH101,AH97,AH93,AH89,AH85,AH81,AH77,AH73,AH69,AH65,AH61,AH57,AH53,AH49,AH45,AH41,AH37,AH33,AH29,AH25,AH21,AH17,AH13,AH9,AH5)</f>
        <v>1071.9862499999999</v>
      </c>
      <c r="AI124" s="93">
        <f>SUM(AI121,AI117,AI113,AI109,AI105,AI101,AI97,AI93,AI89,AI85,AI81,AI77,AI73,AI69,AI65,AI61,AI57,AI53,AI49,AI45,AI41,AI37,AI33,AI29,AI25,AI21,AI17,AI13,AI9,AI5)</f>
        <v>332.75000000000006</v>
      </c>
      <c r="AJ124" s="93">
        <f>SUM(AJ121,AJ117,AJ113,AJ109,AJ105,AJ101,AJ97,AJ93,AJ89,AJ85,AJ81,AJ77,AJ73,AJ69,AJ65,AJ61,AJ57,AJ53,AJ49,AJ45,AJ41,AJ37,AJ33,AJ29,AJ25,AJ21,AJ17,AJ13,AJ9,AJ5)</f>
        <v>23.25</v>
      </c>
      <c r="AK124" s="159">
        <f>SUM(AK121,AK117,AK113,AK109,AK105,AK101,AK97,AK93,AK89,AK85,AK81,AK77,AK73,AK69,AK65,AK61,AK57,AK53,AK49,AK45,AK41,AK37,AK33,AK29,AK25,AK21,AK17,AK13,AK9,AK5)</f>
        <v>588</v>
      </c>
      <c r="AL124" s="156"/>
      <c r="AM124" s="1"/>
      <c r="AN124" s="1"/>
      <c r="AO124" s="95">
        <f>AVERAGE(AO121,AO117,AO113,AO109,AO105,AO101,AO97,AO93,AO89,AO85,AO81,AO77,AO73,AO69,AO65,AO61,AO57,AO53,AO49,AO45,AO41,AO37,AO33,AO29,AO25,AO21,AO17,AO13,AO9,AO5)</f>
        <v>17.59333333333333</v>
      </c>
      <c r="AP124" s="96">
        <f>AVERAGE(AP121,AP117,AP113,AP109,AP105,AP101,AP97,AP93,AP89,AP85,AP81,AP77,AP73,AP69,AP65,AP61,AP57,AP53,AP49,AP45,AP41,AP37,AP33,AP29,AP25,AP21,AP17,AP13,AP9,AP5)</f>
        <v>7.7406666666666686</v>
      </c>
      <c r="AQ124" s="1"/>
      <c r="AR124" s="7"/>
      <c r="AS124" s="7"/>
      <c r="AT124" s="154">
        <f>AVERAGE(AU122,AU118,AU114,AU110,AU106,AU102,AU98,AU94,AU90,AU86,AU82,AU78,AU74,AU70,AU66,AU62,AU58,AU54,AU50,AU46,AU42,AU38,AU34,AU30,AU26,AU22,AU18,AU14,AU10,AU6)</f>
        <v>3.8966666666666684E-2</v>
      </c>
      <c r="AU124" s="154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3"/>
      <c r="X125" s="3"/>
      <c r="Y125" s="3"/>
      <c r="Z125" s="3"/>
      <c r="AA125" s="94" t="s">
        <v>61</v>
      </c>
      <c r="AB125" s="170">
        <f>AB124+AC124</f>
        <v>566.30000000000018</v>
      </c>
      <c r="AC125" s="171"/>
      <c r="AD125" s="3"/>
      <c r="AE125" s="3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7"/>
      <c r="AS125" s="7"/>
      <c r="AT125" s="7"/>
      <c r="AU125" s="7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2"/>
      <c r="U126" s="1"/>
      <c r="V126" s="1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</sheetData>
  <sheetProtection algorithmName="SHA-512" hashValue="6j04/msDlLc7PsXLHhJ7n7JDHvUX20XhhCDeFVTBOhaWb4XbyRV7WNjioh9A/Cte9w1BBZllgRRFTlc+4tEaqA==" saltValue="96Mb/wiylqWjJ7Jt4tUy0w==" spinCount="100000" sheet="1" objects="1" scenarios="1" selectLockedCells="1" selectUnlockedCells="1"/>
  <mergeCells count="294"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U2:V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V8:V10"/>
    <mergeCell ref="V4:V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V12:V14"/>
    <mergeCell ref="V16:V18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V20:V22"/>
    <mergeCell ref="V24:V26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V28:V30"/>
    <mergeCell ref="V32:V34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V36:V38"/>
    <mergeCell ref="V40:V42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V44:V46"/>
    <mergeCell ref="V48:V50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V52:V54"/>
    <mergeCell ref="V56:V58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V60:V62"/>
    <mergeCell ref="V64:V66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V68:V70"/>
    <mergeCell ref="V72:V74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V76:V78"/>
    <mergeCell ref="V80:V82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V84:V86"/>
    <mergeCell ref="V88:V90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V92:V94"/>
    <mergeCell ref="V96:V98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V100:V102"/>
    <mergeCell ref="V104:V106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V108:V110"/>
    <mergeCell ref="V112:V114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V120:V122"/>
    <mergeCell ref="V116:V118"/>
    <mergeCell ref="AW2:AZ2"/>
    <mergeCell ref="AB125:AC125"/>
    <mergeCell ref="K123:T123"/>
    <mergeCell ref="AH123:AL123"/>
    <mergeCell ref="AO123:AP123"/>
    <mergeCell ref="AT123:AU123"/>
    <mergeCell ref="K124:L124"/>
    <mergeCell ref="M124:N124"/>
    <mergeCell ref="O124:P124"/>
    <mergeCell ref="AK124:AL124"/>
    <mergeCell ref="AT124:AU124"/>
    <mergeCell ref="AK117:AL117"/>
    <mergeCell ref="AK118:AL118"/>
    <mergeCell ref="AK109:AL109"/>
    <mergeCell ref="AK110:AL110"/>
    <mergeCell ref="AK101:AL101"/>
    <mergeCell ref="AK102:AL102"/>
    <mergeCell ref="AK93:AL93"/>
    <mergeCell ref="AK94:AL94"/>
    <mergeCell ref="AK85:AL85"/>
    <mergeCell ref="AK86:AL86"/>
    <mergeCell ref="AK77:AL77"/>
    <mergeCell ref="AK78:AL78"/>
    <mergeCell ref="AK69:AL69"/>
  </mergeCells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6D890-9AC6-4E35-94D8-B3CE2835F4ED}">
  <dimension ref="A1:CD588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2" width="8.7109375" customWidth="1"/>
    <col min="23" max="23" width="1.7109375" style="60" customWidth="1"/>
    <col min="24" max="24" width="7.5703125" style="4" bestFit="1" customWidth="1"/>
    <col min="25" max="26" width="11.7109375" style="4" bestFit="1" customWidth="1"/>
    <col min="27" max="28" width="9.42578125" style="4" bestFit="1" customWidth="1"/>
    <col min="29" max="30" width="11" style="4" bestFit="1" customWidth="1"/>
    <col min="31" max="32" width="9.42578125" style="4" bestFit="1" customWidth="1"/>
    <col min="33" max="33" width="1.7109375" customWidth="1"/>
    <col min="35" max="35" width="9.7109375" bestFit="1" customWidth="1"/>
    <col min="37" max="37" width="9.7109375" bestFit="1" customWidth="1"/>
    <col min="40" max="40" width="1.7109375" customWidth="1"/>
    <col min="41" max="41" width="8.42578125" bestFit="1" customWidth="1"/>
    <col min="44" max="44" width="1.7109375" customWidth="1"/>
    <col min="45" max="45" width="12" style="8" bestFit="1" customWidth="1"/>
    <col min="46" max="46" width="10.140625" style="8" bestFit="1" customWidth="1"/>
    <col min="47" max="47" width="12" style="8" bestFit="1" customWidth="1"/>
    <col min="48" max="48" width="9.140625" style="8"/>
    <col min="49" max="49" width="1.7109375" customWidth="1"/>
    <col min="50" max="50" width="6.85546875" bestFit="1" customWidth="1"/>
    <col min="51" max="51" width="18.28515625" bestFit="1" customWidth="1"/>
    <col min="52" max="53" width="16.140625" bestFit="1" customWidth="1"/>
  </cols>
  <sheetData>
    <row r="1" spans="1:82" ht="30.75" thickBot="1" x14ac:dyDescent="0.45">
      <c r="A1" s="177" t="s">
        <v>82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80"/>
      <c r="Z1" s="80"/>
      <c r="AA1" s="80"/>
      <c r="AB1" s="80"/>
      <c r="AC1" s="80"/>
      <c r="AD1" s="80"/>
      <c r="AE1" s="80"/>
      <c r="AF1" s="80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218" t="s">
        <v>56</v>
      </c>
      <c r="V2" s="219"/>
      <c r="W2" s="59"/>
      <c r="X2" s="178" t="s">
        <v>10</v>
      </c>
      <c r="Y2" s="179"/>
      <c r="Z2" s="179"/>
      <c r="AA2" s="179"/>
      <c r="AB2" s="179"/>
      <c r="AC2" s="179"/>
      <c r="AD2" s="179"/>
      <c r="AE2" s="179"/>
      <c r="AF2" s="181"/>
      <c r="AG2" s="1"/>
      <c r="AH2" s="150" t="s">
        <v>27</v>
      </c>
      <c r="AI2" s="151"/>
      <c r="AJ2" s="151"/>
      <c r="AK2" s="151"/>
      <c r="AL2" s="151"/>
      <c r="AM2" s="152"/>
      <c r="AN2" s="59"/>
      <c r="AO2" s="150" t="s">
        <v>31</v>
      </c>
      <c r="AP2" s="151"/>
      <c r="AQ2" s="152"/>
      <c r="AR2" s="1"/>
      <c r="AS2" s="150" t="s">
        <v>30</v>
      </c>
      <c r="AT2" s="151"/>
      <c r="AU2" s="151"/>
      <c r="AV2" s="152"/>
      <c r="AW2" s="1"/>
      <c r="AX2" s="150" t="s">
        <v>72</v>
      </c>
      <c r="AY2" s="151"/>
      <c r="AZ2" s="151"/>
      <c r="BA2" s="152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135" t="s">
        <v>90</v>
      </c>
      <c r="V3" s="135" t="s">
        <v>89</v>
      </c>
      <c r="W3" s="56"/>
      <c r="X3" s="88" t="s">
        <v>19</v>
      </c>
      <c r="Y3" s="29" t="s">
        <v>11</v>
      </c>
      <c r="Z3" s="29" t="s">
        <v>12</v>
      </c>
      <c r="AA3" s="29" t="s">
        <v>13</v>
      </c>
      <c r="AB3" s="29" t="s">
        <v>14</v>
      </c>
      <c r="AC3" s="29" t="s">
        <v>15</v>
      </c>
      <c r="AD3" s="29" t="s">
        <v>16</v>
      </c>
      <c r="AE3" s="29" t="s">
        <v>17</v>
      </c>
      <c r="AF3" s="30" t="s">
        <v>18</v>
      </c>
      <c r="AG3" s="7"/>
      <c r="AH3" s="88" t="s">
        <v>25</v>
      </c>
      <c r="AI3" s="29" t="s">
        <v>20</v>
      </c>
      <c r="AJ3" s="29" t="s">
        <v>21</v>
      </c>
      <c r="AK3" s="29" t="s">
        <v>22</v>
      </c>
      <c r="AL3" s="29" t="s">
        <v>23</v>
      </c>
      <c r="AM3" s="30" t="s">
        <v>24</v>
      </c>
      <c r="AN3" s="61"/>
      <c r="AO3" s="88" t="s">
        <v>35</v>
      </c>
      <c r="AP3" s="29" t="s">
        <v>33</v>
      </c>
      <c r="AQ3" s="30" t="s">
        <v>32</v>
      </c>
      <c r="AR3" s="7"/>
      <c r="AS3" s="176" t="s">
        <v>0</v>
      </c>
      <c r="AT3" s="174"/>
      <c r="AU3" s="174" t="s">
        <v>1</v>
      </c>
      <c r="AV3" s="175"/>
      <c r="AW3" s="1"/>
      <c r="AX3" s="119"/>
      <c r="AY3" s="120" t="s">
        <v>68</v>
      </c>
      <c r="AZ3" s="120" t="s">
        <v>69</v>
      </c>
      <c r="BA3" s="121" t="s">
        <v>70</v>
      </c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82">
        <v>1</v>
      </c>
      <c r="B4" s="67" t="s">
        <v>45</v>
      </c>
      <c r="C4" s="72">
        <v>467110000</v>
      </c>
      <c r="D4" s="37">
        <v>3953250</v>
      </c>
      <c r="E4" s="37">
        <v>10520900</v>
      </c>
      <c r="F4" s="39">
        <v>16015500</v>
      </c>
      <c r="G4" s="72">
        <v>597314000</v>
      </c>
      <c r="H4" s="37">
        <v>5263210</v>
      </c>
      <c r="I4" s="37">
        <v>14456000</v>
      </c>
      <c r="J4" s="39">
        <v>22556700</v>
      </c>
      <c r="K4" s="185">
        <f>C6+G6</f>
        <v>1659000</v>
      </c>
      <c r="L4" s="186"/>
      <c r="M4" s="191">
        <f>D6+E6+F6+H6+I6+J6</f>
        <v>142000</v>
      </c>
      <c r="N4" s="186"/>
      <c r="O4" s="191">
        <f>M4+K4</f>
        <v>1801000</v>
      </c>
      <c r="P4" s="186"/>
      <c r="Q4" s="38" t="s">
        <v>6</v>
      </c>
      <c r="R4" s="39">
        <v>382783700</v>
      </c>
      <c r="S4" s="57"/>
      <c r="T4" s="195">
        <v>0</v>
      </c>
      <c r="U4" s="198">
        <v>1.35</v>
      </c>
      <c r="V4" s="198">
        <v>0.88</v>
      </c>
      <c r="W4" s="57"/>
      <c r="X4" s="85" t="s">
        <v>6</v>
      </c>
      <c r="Y4" s="44">
        <v>6168.7</v>
      </c>
      <c r="Z4" s="44">
        <v>8003.5</v>
      </c>
      <c r="AA4" s="44">
        <v>74.5</v>
      </c>
      <c r="AB4" s="44">
        <v>102</v>
      </c>
      <c r="AC4" s="44">
        <v>6452.9</v>
      </c>
      <c r="AD4" s="44">
        <v>8369</v>
      </c>
      <c r="AE4" s="44">
        <v>136.19999999999999</v>
      </c>
      <c r="AF4" s="82">
        <v>20.5</v>
      </c>
      <c r="AG4" s="7"/>
      <c r="AH4" s="17" t="s">
        <v>29</v>
      </c>
      <c r="AI4" s="18">
        <v>4.125</v>
      </c>
      <c r="AJ4" s="18">
        <v>5</v>
      </c>
      <c r="AK4" s="18">
        <v>3.5</v>
      </c>
      <c r="AL4" s="18">
        <v>21</v>
      </c>
      <c r="AM4" s="19">
        <v>6</v>
      </c>
      <c r="AN4" s="62"/>
      <c r="AO4" s="63" t="s">
        <v>40</v>
      </c>
      <c r="AP4" s="25">
        <v>18.8</v>
      </c>
      <c r="AQ4" s="21">
        <v>7.59</v>
      </c>
      <c r="AR4" s="7"/>
      <c r="AS4" s="31" t="s">
        <v>37</v>
      </c>
      <c r="AT4" s="50">
        <v>0.03</v>
      </c>
      <c r="AU4" s="32" t="s">
        <v>38</v>
      </c>
      <c r="AV4" s="53">
        <v>4.8000000000000001E-2</v>
      </c>
      <c r="AW4" s="1"/>
      <c r="AX4" s="117" t="s">
        <v>45</v>
      </c>
      <c r="AY4" s="112">
        <v>803858000</v>
      </c>
      <c r="AZ4" s="112">
        <v>665612160</v>
      </c>
      <c r="BA4" s="113">
        <v>187318000</v>
      </c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83"/>
      <c r="B5" s="68" t="s">
        <v>44</v>
      </c>
      <c r="C5" s="73">
        <f>'Jun, 2023'!C120</f>
        <v>466281000</v>
      </c>
      <c r="D5" s="73">
        <f>'Jun, 2023'!D120</f>
        <v>3943250</v>
      </c>
      <c r="E5" s="73">
        <f>'Jun, 2023'!E120</f>
        <v>10487900</v>
      </c>
      <c r="F5" s="73">
        <f>'Jun, 2023'!F120</f>
        <v>15981500</v>
      </c>
      <c r="G5" s="73">
        <f>'Jun, 2023'!G120</f>
        <v>596484000</v>
      </c>
      <c r="H5" s="73">
        <f>'Jun, 2023'!H120</f>
        <v>5263210</v>
      </c>
      <c r="I5" s="73">
        <f>'Jun, 2023'!I120</f>
        <v>14424000</v>
      </c>
      <c r="J5" s="73">
        <f>'Jun, 2023'!J120</f>
        <v>22523700</v>
      </c>
      <c r="K5" s="187"/>
      <c r="L5" s="188"/>
      <c r="M5" s="188"/>
      <c r="N5" s="188"/>
      <c r="O5" s="188"/>
      <c r="P5" s="188"/>
      <c r="Q5" s="9" t="s">
        <v>7</v>
      </c>
      <c r="R5" s="73">
        <f>'Jun, 2023'!R120</f>
        <v>381093700</v>
      </c>
      <c r="S5" s="57"/>
      <c r="T5" s="196"/>
      <c r="U5" s="199"/>
      <c r="V5" s="199"/>
      <c r="W5" s="57"/>
      <c r="X5" s="87" t="s">
        <v>7</v>
      </c>
      <c r="Y5" s="73">
        <f>'Jun, 2023'!X120</f>
        <v>6156.5</v>
      </c>
      <c r="Z5" s="73">
        <f>'Jun, 2023'!Y120</f>
        <v>7991</v>
      </c>
      <c r="AA5" s="73">
        <f>'Jun, 2023'!Z120</f>
        <v>74.3</v>
      </c>
      <c r="AB5" s="73">
        <f>'Jun, 2023'!AA120</f>
        <v>101.9</v>
      </c>
      <c r="AC5" s="73">
        <f>'Jun, 2023'!AB120</f>
        <v>6439.9</v>
      </c>
      <c r="AD5" s="73">
        <f>'Jun, 2023'!AC120</f>
        <v>8356.2000000000007</v>
      </c>
      <c r="AE5" s="73">
        <f>'Jun, 2023'!AD120</f>
        <v>135.9</v>
      </c>
      <c r="AF5" s="73">
        <f>'Jun, 2023'!AE120</f>
        <v>20.399999999999999</v>
      </c>
      <c r="AG5" s="7"/>
      <c r="AH5" s="87" t="s">
        <v>26</v>
      </c>
      <c r="AI5" s="6">
        <f>(AI4*10.74)</f>
        <v>44.302500000000002</v>
      </c>
      <c r="AJ5" s="6">
        <f>(AJ4*2.2)</f>
        <v>11</v>
      </c>
      <c r="AK5" s="6">
        <f>(AK4*0.25)</f>
        <v>0.875</v>
      </c>
      <c r="AL5" s="162">
        <f>AL4+AM4</f>
        <v>27</v>
      </c>
      <c r="AM5" s="163"/>
      <c r="AN5" s="10"/>
      <c r="AO5" s="27" t="s">
        <v>41</v>
      </c>
      <c r="AP5" s="26">
        <v>20.8</v>
      </c>
      <c r="AQ5" s="24">
        <v>7.79</v>
      </c>
      <c r="AR5" s="7"/>
      <c r="AS5" s="33" t="s">
        <v>36</v>
      </c>
      <c r="AT5" s="11">
        <v>0.25800000000000001</v>
      </c>
      <c r="AU5" s="2" t="s">
        <v>39</v>
      </c>
      <c r="AV5" s="36">
        <v>0.39300000000000002</v>
      </c>
      <c r="AW5" s="1"/>
      <c r="AX5" s="118" t="s">
        <v>71</v>
      </c>
      <c r="AY5" s="126">
        <f>'Jun, 2023'!AX120</f>
        <v>802912000</v>
      </c>
      <c r="AZ5" s="126">
        <f>'Jun, 2023'!AY120</f>
        <v>664668800</v>
      </c>
      <c r="BA5" s="126">
        <f>'Jun, 2023'!AZ120</f>
        <v>187248000</v>
      </c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84"/>
      <c r="B6" s="66" t="s">
        <v>3</v>
      </c>
      <c r="C6" s="76">
        <f>C4-C5</f>
        <v>829000</v>
      </c>
      <c r="D6" s="76">
        <f t="shared" ref="D6:J6" si="0">D4-D5</f>
        <v>10000</v>
      </c>
      <c r="E6" s="76">
        <f t="shared" si="0"/>
        <v>33000</v>
      </c>
      <c r="F6" s="76">
        <f t="shared" si="0"/>
        <v>34000</v>
      </c>
      <c r="G6" s="76">
        <f t="shared" si="0"/>
        <v>830000</v>
      </c>
      <c r="H6" s="76">
        <f t="shared" si="0"/>
        <v>0</v>
      </c>
      <c r="I6" s="76">
        <f t="shared" si="0"/>
        <v>32000</v>
      </c>
      <c r="J6" s="76">
        <f t="shared" si="0"/>
        <v>33000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1690000</v>
      </c>
      <c r="S6" s="58"/>
      <c r="T6" s="197"/>
      <c r="U6" s="200"/>
      <c r="V6" s="200"/>
      <c r="W6" s="58"/>
      <c r="X6" s="45" t="s">
        <v>3</v>
      </c>
      <c r="Y6" s="46">
        <f>Y4-Y5</f>
        <v>12.199999999999818</v>
      </c>
      <c r="Z6" s="46">
        <f t="shared" ref="Z6:AF6" si="1">Z4-Z5</f>
        <v>12.5</v>
      </c>
      <c r="AA6" s="46">
        <f t="shared" si="1"/>
        <v>0.20000000000000284</v>
      </c>
      <c r="AB6" s="46">
        <f t="shared" si="1"/>
        <v>9.9999999999994316E-2</v>
      </c>
      <c r="AC6" s="46">
        <f t="shared" si="1"/>
        <v>13</v>
      </c>
      <c r="AD6" s="46">
        <f t="shared" si="1"/>
        <v>12.799999999999272</v>
      </c>
      <c r="AE6" s="46">
        <f t="shared" si="1"/>
        <v>0.29999999999998295</v>
      </c>
      <c r="AF6" s="83">
        <f t="shared" si="1"/>
        <v>0.10000000000000142</v>
      </c>
      <c r="AG6" s="7"/>
      <c r="AH6" s="88" t="s">
        <v>28</v>
      </c>
      <c r="AI6" s="86">
        <f>(AI5)/((K4/1000000)*8.34)</f>
        <v>3.2019592282774143</v>
      </c>
      <c r="AJ6" s="86">
        <f>(AJ5)/((K4/1000000)*8.34)</f>
        <v>0.795024016952803</v>
      </c>
      <c r="AK6" s="86">
        <f>(AK5)/((K4/1000000)*8.34)</f>
        <v>6.3240546803063874E-2</v>
      </c>
      <c r="AL6" s="164">
        <f>(AL5)/((K4/1000000)*8.34)</f>
        <v>1.9514225870659712</v>
      </c>
      <c r="AM6" s="165"/>
      <c r="AN6" s="10"/>
      <c r="AO6" s="1"/>
      <c r="AP6" s="1"/>
      <c r="AQ6" s="1"/>
      <c r="AR6" s="7"/>
      <c r="AS6" s="89" t="s">
        <v>55</v>
      </c>
      <c r="AT6" s="79">
        <v>1.67</v>
      </c>
      <c r="AU6" s="90" t="s">
        <v>54</v>
      </c>
      <c r="AV6" s="35">
        <v>3.5000000000000003E-2</v>
      </c>
      <c r="AW6" s="1"/>
      <c r="AX6" s="110" t="s">
        <v>3</v>
      </c>
      <c r="AY6" s="115">
        <f>AY4-AY5</f>
        <v>946000</v>
      </c>
      <c r="AZ6" s="115">
        <f>AZ4-AZ5</f>
        <v>943360</v>
      </c>
      <c r="BA6" s="116">
        <f>BA4-BA5</f>
        <v>70000</v>
      </c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136"/>
      <c r="V7" s="78"/>
      <c r="W7" s="13"/>
      <c r="X7" s="3"/>
      <c r="Y7" s="84"/>
      <c r="Z7" s="84"/>
      <c r="AA7" s="84"/>
      <c r="AB7" s="84"/>
      <c r="AC7" s="84"/>
      <c r="AD7" s="84"/>
      <c r="AE7" s="84"/>
      <c r="AF7" s="84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7"/>
      <c r="AT7" s="7"/>
      <c r="AU7" s="7"/>
      <c r="AV7" s="7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82">
        <v>2</v>
      </c>
      <c r="B8" s="67" t="s">
        <v>45</v>
      </c>
      <c r="C8" s="72">
        <v>467298000</v>
      </c>
      <c r="D8" s="37">
        <v>3953250</v>
      </c>
      <c r="E8" s="37">
        <v>10520900</v>
      </c>
      <c r="F8" s="39">
        <v>16022500</v>
      </c>
      <c r="G8" s="72">
        <v>599030000</v>
      </c>
      <c r="H8" s="37">
        <v>5272210</v>
      </c>
      <c r="I8" s="37">
        <v>14488000</v>
      </c>
      <c r="J8" s="39">
        <v>22556700</v>
      </c>
      <c r="K8" s="185">
        <f>C10+G10</f>
        <v>1904000</v>
      </c>
      <c r="L8" s="186"/>
      <c r="M8" s="191">
        <f>D10+E10+F10+H10+I10+J10</f>
        <v>48000</v>
      </c>
      <c r="N8" s="186"/>
      <c r="O8" s="192">
        <f>M8+K8</f>
        <v>1952000</v>
      </c>
      <c r="P8" s="192"/>
      <c r="Q8" s="42" t="s">
        <v>6</v>
      </c>
      <c r="R8" s="39">
        <v>384662000</v>
      </c>
      <c r="S8" s="57"/>
      <c r="T8" s="195">
        <v>0</v>
      </c>
      <c r="U8" s="198">
        <v>1.39</v>
      </c>
      <c r="V8" s="198">
        <v>0.91</v>
      </c>
      <c r="W8" s="57"/>
      <c r="X8" s="85" t="s">
        <v>6</v>
      </c>
      <c r="Y8" s="44">
        <v>6171.4</v>
      </c>
      <c r="Z8" s="44">
        <v>8025.9</v>
      </c>
      <c r="AA8" s="44">
        <v>74.7</v>
      </c>
      <c r="AB8" s="44">
        <v>102</v>
      </c>
      <c r="AC8" s="44">
        <v>6455.9</v>
      </c>
      <c r="AD8" s="44">
        <v>8391.6</v>
      </c>
      <c r="AE8" s="44">
        <v>136.4</v>
      </c>
      <c r="AF8" s="82">
        <v>20.5</v>
      </c>
      <c r="AG8" s="7"/>
      <c r="AH8" s="85" t="s">
        <v>29</v>
      </c>
      <c r="AI8" s="15">
        <v>4.625</v>
      </c>
      <c r="AJ8" s="15">
        <v>5.25</v>
      </c>
      <c r="AK8" s="15">
        <v>3.625</v>
      </c>
      <c r="AL8" s="15">
        <v>31</v>
      </c>
      <c r="AM8" s="16">
        <v>1</v>
      </c>
      <c r="AN8" s="62"/>
      <c r="AO8" s="64" t="s">
        <v>40</v>
      </c>
      <c r="AP8" s="20">
        <v>18.600000000000001</v>
      </c>
      <c r="AQ8" s="21">
        <v>7.54</v>
      </c>
      <c r="AR8" s="7"/>
      <c r="AS8" s="31" t="s">
        <v>37</v>
      </c>
      <c r="AT8" s="52">
        <v>3.2000000000000001E-2</v>
      </c>
      <c r="AU8" s="32" t="s">
        <v>38</v>
      </c>
      <c r="AV8" s="53">
        <v>6.3E-2</v>
      </c>
      <c r="AW8" s="1"/>
      <c r="AX8" s="117" t="s">
        <v>45</v>
      </c>
      <c r="AY8" s="112">
        <v>804072000</v>
      </c>
      <c r="AZ8" s="112">
        <v>667499840</v>
      </c>
      <c r="BA8" s="113">
        <v>187353000</v>
      </c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83"/>
      <c r="B9" s="68" t="s">
        <v>44</v>
      </c>
      <c r="C9" s="73">
        <f>C4</f>
        <v>467110000</v>
      </c>
      <c r="D9" s="74">
        <f t="shared" ref="D9:J9" si="2">D4</f>
        <v>3953250</v>
      </c>
      <c r="E9" s="74">
        <f t="shared" si="2"/>
        <v>10520900</v>
      </c>
      <c r="F9" s="75">
        <f t="shared" si="2"/>
        <v>16015500</v>
      </c>
      <c r="G9" s="73">
        <f t="shared" si="2"/>
        <v>597314000</v>
      </c>
      <c r="H9" s="74">
        <f t="shared" si="2"/>
        <v>5263210</v>
      </c>
      <c r="I9" s="74">
        <f t="shared" si="2"/>
        <v>14456000</v>
      </c>
      <c r="J9" s="75">
        <f t="shared" si="2"/>
        <v>22556700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382783700</v>
      </c>
      <c r="S9" s="57"/>
      <c r="T9" s="196"/>
      <c r="U9" s="199"/>
      <c r="V9" s="199"/>
      <c r="W9" s="57"/>
      <c r="X9" s="87" t="s">
        <v>7</v>
      </c>
      <c r="Y9" s="5">
        <f>Y4</f>
        <v>6168.7</v>
      </c>
      <c r="Z9" s="5">
        <f t="shared" ref="Z9:AF9" si="3">Z4</f>
        <v>8003.5</v>
      </c>
      <c r="AA9" s="5">
        <f t="shared" si="3"/>
        <v>74.5</v>
      </c>
      <c r="AB9" s="5">
        <f t="shared" si="3"/>
        <v>102</v>
      </c>
      <c r="AC9" s="5">
        <f>AC4</f>
        <v>6452.9</v>
      </c>
      <c r="AD9" s="5">
        <f t="shared" si="3"/>
        <v>8369</v>
      </c>
      <c r="AE9" s="5">
        <f t="shared" si="3"/>
        <v>136.19999999999999</v>
      </c>
      <c r="AF9" s="81">
        <f t="shared" si="3"/>
        <v>20.5</v>
      </c>
      <c r="AG9" s="7"/>
      <c r="AH9" s="87" t="s">
        <v>26</v>
      </c>
      <c r="AI9" s="6">
        <f>(AI8*10.74)</f>
        <v>49.672499999999999</v>
      </c>
      <c r="AJ9" s="6">
        <f>(AJ8*2.2)</f>
        <v>11.55</v>
      </c>
      <c r="AK9" s="6">
        <f>(AK8*0.25)</f>
        <v>0.90625</v>
      </c>
      <c r="AL9" s="162">
        <f>AL8+AM8</f>
        <v>32</v>
      </c>
      <c r="AM9" s="163"/>
      <c r="AN9" s="10"/>
      <c r="AO9" s="22" t="s">
        <v>41</v>
      </c>
      <c r="AP9" s="23">
        <v>21</v>
      </c>
      <c r="AQ9" s="24">
        <v>7.76</v>
      </c>
      <c r="AR9" s="7"/>
      <c r="AS9" s="33" t="s">
        <v>36</v>
      </c>
      <c r="AT9" s="12">
        <v>0.50700000000000001</v>
      </c>
      <c r="AU9" s="2" t="s">
        <v>39</v>
      </c>
      <c r="AV9" s="36">
        <v>0.29599999999999999</v>
      </c>
      <c r="AW9" s="1"/>
      <c r="AX9" s="118" t="s">
        <v>71</v>
      </c>
      <c r="AY9" s="111">
        <f>AY4</f>
        <v>803858000</v>
      </c>
      <c r="AZ9" s="111">
        <f t="shared" ref="AZ9:BA9" si="4">AZ4</f>
        <v>665612160</v>
      </c>
      <c r="BA9" s="114">
        <f t="shared" si="4"/>
        <v>187318000</v>
      </c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84"/>
      <c r="B10" s="66" t="s">
        <v>3</v>
      </c>
      <c r="C10" s="76">
        <f t="shared" ref="C10:J10" si="5">C8-C9</f>
        <v>188000</v>
      </c>
      <c r="D10" s="76">
        <f t="shared" si="5"/>
        <v>0</v>
      </c>
      <c r="E10" s="76">
        <f t="shared" si="5"/>
        <v>0</v>
      </c>
      <c r="F10" s="77">
        <f t="shared" si="5"/>
        <v>7000</v>
      </c>
      <c r="G10" s="76">
        <f t="shared" si="5"/>
        <v>1716000</v>
      </c>
      <c r="H10" s="76">
        <f t="shared" si="5"/>
        <v>9000</v>
      </c>
      <c r="I10" s="76">
        <f t="shared" si="5"/>
        <v>32000</v>
      </c>
      <c r="J10" s="77">
        <f t="shared" si="5"/>
        <v>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1878300</v>
      </c>
      <c r="S10" s="58"/>
      <c r="T10" s="197"/>
      <c r="U10" s="200"/>
      <c r="V10" s="200"/>
      <c r="W10" s="58"/>
      <c r="X10" s="45" t="s">
        <v>3</v>
      </c>
      <c r="Y10" s="46">
        <f>Y8-Y9</f>
        <v>2.6999999999998181</v>
      </c>
      <c r="Z10" s="46">
        <f t="shared" ref="Z10:AF10" si="6">Z8-Z9</f>
        <v>22.399999999999636</v>
      </c>
      <c r="AA10" s="46">
        <f t="shared" si="6"/>
        <v>0.20000000000000284</v>
      </c>
      <c r="AB10" s="46">
        <f t="shared" si="6"/>
        <v>0</v>
      </c>
      <c r="AC10" s="46">
        <f t="shared" si="6"/>
        <v>3</v>
      </c>
      <c r="AD10" s="46">
        <f t="shared" si="6"/>
        <v>22.600000000000364</v>
      </c>
      <c r="AE10" s="46">
        <f t="shared" si="6"/>
        <v>0.20000000000001705</v>
      </c>
      <c r="AF10" s="83">
        <f t="shared" si="6"/>
        <v>0</v>
      </c>
      <c r="AG10" s="7"/>
      <c r="AH10" s="88" t="s">
        <v>28</v>
      </c>
      <c r="AI10" s="86">
        <f>(AI9)/((K8/1000000)*8.34)</f>
        <v>3.128117254095883</v>
      </c>
      <c r="AJ10" s="86">
        <f>(AJ9)/((K8/1000000)*8.34)</f>
        <v>0.72735928903935687</v>
      </c>
      <c r="AK10" s="86">
        <f>(AK9)/((K8/1000000)*8.34)</f>
        <v>5.7070939886746073E-2</v>
      </c>
      <c r="AL10" s="164">
        <f>(AL9)/((K8/1000000)*8.34)</f>
        <v>2.0151945670354476</v>
      </c>
      <c r="AM10" s="165"/>
      <c r="AN10" s="10"/>
      <c r="AO10" s="1"/>
      <c r="AP10" s="1"/>
      <c r="AQ10" s="1"/>
      <c r="AR10" s="7"/>
      <c r="AS10" s="89" t="s">
        <v>55</v>
      </c>
      <c r="AT10" s="79">
        <v>1.7</v>
      </c>
      <c r="AU10" s="90" t="s">
        <v>54</v>
      </c>
      <c r="AV10" s="35">
        <v>4.1000000000000002E-2</v>
      </c>
      <c r="AW10" s="1"/>
      <c r="AX10" s="110" t="s">
        <v>3</v>
      </c>
      <c r="AY10" s="115">
        <f>AY8-AY9</f>
        <v>214000</v>
      </c>
      <c r="AZ10" s="115">
        <f>AZ8-AZ9</f>
        <v>1887680</v>
      </c>
      <c r="BA10" s="116">
        <f>BA8-BA9</f>
        <v>35000</v>
      </c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136"/>
      <c r="V11" s="78"/>
      <c r="W11" s="13"/>
      <c r="X11" s="3"/>
      <c r="Y11" s="84"/>
      <c r="Z11" s="84"/>
      <c r="AA11" s="84"/>
      <c r="AB11" s="84"/>
      <c r="AC11" s="84"/>
      <c r="AD11" s="84"/>
      <c r="AE11" s="84"/>
      <c r="AF11" s="84"/>
      <c r="AG11" s="1"/>
      <c r="AH11" s="1"/>
      <c r="AI11" s="1"/>
      <c r="AJ11" s="1"/>
      <c r="AK11" s="1"/>
      <c r="AL11" s="1"/>
      <c r="AM11" s="28"/>
      <c r="AN11" s="1"/>
      <c r="AO11" s="1"/>
      <c r="AP11" s="1">
        <v>10.6</v>
      </c>
      <c r="AQ11" s="1"/>
      <c r="AR11" s="1"/>
      <c r="AS11" s="7"/>
      <c r="AT11" s="7"/>
      <c r="AU11" s="7"/>
      <c r="AV11" s="7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82">
        <v>3</v>
      </c>
      <c r="B12" s="67" t="s">
        <v>45</v>
      </c>
      <c r="C12" s="72">
        <v>467442000</v>
      </c>
      <c r="D12" s="37">
        <v>3953250</v>
      </c>
      <c r="E12" s="37">
        <v>10520900</v>
      </c>
      <c r="F12" s="39">
        <v>16029400</v>
      </c>
      <c r="G12" s="72">
        <v>600397000</v>
      </c>
      <c r="H12" s="37">
        <v>5280210</v>
      </c>
      <c r="I12" s="37">
        <v>14488000</v>
      </c>
      <c r="J12" s="39">
        <v>22563700</v>
      </c>
      <c r="K12" s="185">
        <f>C14+G14</f>
        <v>1511000</v>
      </c>
      <c r="L12" s="186"/>
      <c r="M12" s="191">
        <f>D14+E14+F14+H14+I14+J14</f>
        <v>21900</v>
      </c>
      <c r="N12" s="186"/>
      <c r="O12" s="192">
        <f>M12+K12</f>
        <v>1532900</v>
      </c>
      <c r="P12" s="192"/>
      <c r="Q12" s="42" t="s">
        <v>6</v>
      </c>
      <c r="R12" s="39">
        <v>386241800</v>
      </c>
      <c r="S12" s="57"/>
      <c r="T12" s="195">
        <v>0</v>
      </c>
      <c r="U12" s="198">
        <v>1.35</v>
      </c>
      <c r="V12" s="198">
        <v>0.92</v>
      </c>
      <c r="W12" s="57"/>
      <c r="X12" s="85" t="s">
        <v>6</v>
      </c>
      <c r="Y12" s="44">
        <v>6173.5</v>
      </c>
      <c r="Z12" s="44">
        <v>8043.6</v>
      </c>
      <c r="AA12" s="44">
        <v>74.7</v>
      </c>
      <c r="AB12" s="44">
        <v>102.1</v>
      </c>
      <c r="AC12" s="44">
        <v>6458.1</v>
      </c>
      <c r="AD12" s="44">
        <v>8409.4</v>
      </c>
      <c r="AE12" s="44">
        <v>136.4</v>
      </c>
      <c r="AF12" s="82">
        <v>20.5</v>
      </c>
      <c r="AG12" s="7"/>
      <c r="AH12" s="85" t="s">
        <v>29</v>
      </c>
      <c r="AI12" s="15">
        <v>3.75</v>
      </c>
      <c r="AJ12" s="15">
        <v>4.25</v>
      </c>
      <c r="AK12" s="15">
        <v>2.875</v>
      </c>
      <c r="AL12" s="15">
        <v>25</v>
      </c>
      <c r="AM12" s="16">
        <v>1</v>
      </c>
      <c r="AN12" s="62"/>
      <c r="AO12" s="64" t="s">
        <v>40</v>
      </c>
      <c r="AP12" s="20">
        <v>18.8</v>
      </c>
      <c r="AQ12" s="21">
        <v>7.6</v>
      </c>
      <c r="AR12" s="7"/>
      <c r="AS12" s="31" t="s">
        <v>37</v>
      </c>
      <c r="AT12" s="52">
        <v>3.1E-2</v>
      </c>
      <c r="AU12" s="32" t="s">
        <v>38</v>
      </c>
      <c r="AV12" s="53">
        <v>5.8999999999999997E-2</v>
      </c>
      <c r="AW12" s="1"/>
      <c r="AX12" s="117" t="s">
        <v>45</v>
      </c>
      <c r="AY12" s="112">
        <v>804230000</v>
      </c>
      <c r="AZ12" s="112">
        <v>669003500</v>
      </c>
      <c r="BA12" s="113">
        <v>187353000</v>
      </c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83"/>
      <c r="B13" s="68" t="s">
        <v>44</v>
      </c>
      <c r="C13" s="73">
        <f>C8</f>
        <v>467298000</v>
      </c>
      <c r="D13" s="74">
        <f t="shared" ref="D13:J13" si="7">D8</f>
        <v>3953250</v>
      </c>
      <c r="E13" s="74">
        <f t="shared" si="7"/>
        <v>10520900</v>
      </c>
      <c r="F13" s="75">
        <f t="shared" si="7"/>
        <v>16022500</v>
      </c>
      <c r="G13" s="73">
        <f t="shared" si="7"/>
        <v>599030000</v>
      </c>
      <c r="H13" s="74">
        <f t="shared" si="7"/>
        <v>5272210</v>
      </c>
      <c r="I13" s="74">
        <f t="shared" si="7"/>
        <v>14488000</v>
      </c>
      <c r="J13" s="75">
        <f t="shared" si="7"/>
        <v>22556700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384662000</v>
      </c>
      <c r="S13" s="57"/>
      <c r="T13" s="196"/>
      <c r="U13" s="199"/>
      <c r="V13" s="199"/>
      <c r="W13" s="57"/>
      <c r="X13" s="87" t="s">
        <v>7</v>
      </c>
      <c r="Y13" s="5">
        <f t="shared" ref="Y13:AF13" si="8">Y8</f>
        <v>6171.4</v>
      </c>
      <c r="Z13" s="5">
        <f t="shared" si="8"/>
        <v>8025.9</v>
      </c>
      <c r="AA13" s="5">
        <f t="shared" si="8"/>
        <v>74.7</v>
      </c>
      <c r="AB13" s="5">
        <f t="shared" si="8"/>
        <v>102</v>
      </c>
      <c r="AC13" s="5">
        <f t="shared" si="8"/>
        <v>6455.9</v>
      </c>
      <c r="AD13" s="5">
        <f t="shared" si="8"/>
        <v>8391.6</v>
      </c>
      <c r="AE13" s="5">
        <f t="shared" si="8"/>
        <v>136.4</v>
      </c>
      <c r="AF13" s="81">
        <f t="shared" si="8"/>
        <v>20.5</v>
      </c>
      <c r="AG13" s="7"/>
      <c r="AH13" s="87" t="s">
        <v>26</v>
      </c>
      <c r="AI13" s="6">
        <f>(AI12*10.74)</f>
        <v>40.274999999999999</v>
      </c>
      <c r="AJ13" s="6">
        <f>(AJ12*2.2)</f>
        <v>9.3500000000000014</v>
      </c>
      <c r="AK13" s="6">
        <f>(AK12*0.25)</f>
        <v>0.71875</v>
      </c>
      <c r="AL13" s="162">
        <f>AL12+AM12</f>
        <v>26</v>
      </c>
      <c r="AM13" s="163"/>
      <c r="AN13" s="10"/>
      <c r="AO13" s="22" t="s">
        <v>41</v>
      </c>
      <c r="AP13" s="23">
        <v>21.1</v>
      </c>
      <c r="AQ13" s="24">
        <v>7.72</v>
      </c>
      <c r="AR13" s="7"/>
      <c r="AS13" s="33" t="s">
        <v>36</v>
      </c>
      <c r="AT13" s="12">
        <v>0.36299999999999999</v>
      </c>
      <c r="AU13" s="2" t="s">
        <v>39</v>
      </c>
      <c r="AV13" s="36">
        <v>0.255</v>
      </c>
      <c r="AW13" s="1"/>
      <c r="AX13" s="118" t="s">
        <v>71</v>
      </c>
      <c r="AY13" s="111">
        <f>AY8</f>
        <v>804072000</v>
      </c>
      <c r="AZ13" s="111">
        <f t="shared" ref="AZ13:BA13" si="9">AZ8</f>
        <v>667499840</v>
      </c>
      <c r="BA13" s="114">
        <f t="shared" si="9"/>
        <v>187353000</v>
      </c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84"/>
      <c r="B14" s="66" t="s">
        <v>3</v>
      </c>
      <c r="C14" s="76">
        <f t="shared" ref="C14:J14" si="10">C12-C13</f>
        <v>144000</v>
      </c>
      <c r="D14" s="76">
        <f t="shared" si="10"/>
        <v>0</v>
      </c>
      <c r="E14" s="76">
        <f t="shared" si="10"/>
        <v>0</v>
      </c>
      <c r="F14" s="77">
        <f t="shared" si="10"/>
        <v>6900</v>
      </c>
      <c r="G14" s="76">
        <f t="shared" si="10"/>
        <v>1367000</v>
      </c>
      <c r="H14" s="76">
        <f t="shared" si="10"/>
        <v>8000</v>
      </c>
      <c r="I14" s="76">
        <f t="shared" si="10"/>
        <v>0</v>
      </c>
      <c r="J14" s="77">
        <f t="shared" si="10"/>
        <v>7000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1579800</v>
      </c>
      <c r="S14" s="58"/>
      <c r="T14" s="197"/>
      <c r="U14" s="200"/>
      <c r="V14" s="200"/>
      <c r="W14" s="58"/>
      <c r="X14" s="45" t="s">
        <v>3</v>
      </c>
      <c r="Y14" s="46">
        <f>Y12-Y13</f>
        <v>2.1000000000003638</v>
      </c>
      <c r="Z14" s="46">
        <f t="shared" ref="Z14:AF14" si="11">Z12-Z13</f>
        <v>17.700000000000728</v>
      </c>
      <c r="AA14" s="46">
        <f t="shared" si="11"/>
        <v>0</v>
      </c>
      <c r="AB14" s="46">
        <f t="shared" si="11"/>
        <v>9.9999999999994316E-2</v>
      </c>
      <c r="AC14" s="46">
        <f t="shared" si="11"/>
        <v>2.2000000000007276</v>
      </c>
      <c r="AD14" s="46">
        <f t="shared" si="11"/>
        <v>17.799999999999272</v>
      </c>
      <c r="AE14" s="46">
        <f t="shared" si="11"/>
        <v>0</v>
      </c>
      <c r="AF14" s="83">
        <f t="shared" si="11"/>
        <v>0</v>
      </c>
      <c r="AG14" s="7"/>
      <c r="AH14" s="88" t="s">
        <v>28</v>
      </c>
      <c r="AI14" s="86">
        <f>(AI13)/((K12/1000000)*8.34)</f>
        <v>3.1959872208123641</v>
      </c>
      <c r="AJ14" s="86">
        <f>(AJ13)/((K12/1000000)*8.34)</f>
        <v>0.74196103077828945</v>
      </c>
      <c r="AK14" s="86">
        <f>(AK13)/((K12/1000000)*8.34)</f>
        <v>5.7035774424801657E-2</v>
      </c>
      <c r="AL14" s="164">
        <f>(AL13)/((K12/1000000)*8.34)</f>
        <v>2.0632071444102165</v>
      </c>
      <c r="AM14" s="165"/>
      <c r="AN14" s="10"/>
      <c r="AO14" s="1"/>
      <c r="AP14" s="1"/>
      <c r="AQ14" s="1"/>
      <c r="AR14" s="7"/>
      <c r="AS14" s="89" t="s">
        <v>55</v>
      </c>
      <c r="AT14" s="79">
        <v>1.74</v>
      </c>
      <c r="AU14" s="90" t="s">
        <v>54</v>
      </c>
      <c r="AV14" s="35">
        <v>0.04</v>
      </c>
      <c r="AW14" s="1"/>
      <c r="AX14" s="110" t="s">
        <v>3</v>
      </c>
      <c r="AY14" s="115">
        <f>AY12-AY13</f>
        <v>158000</v>
      </c>
      <c r="AZ14" s="115">
        <f>AZ12-AZ13</f>
        <v>1503660</v>
      </c>
      <c r="BA14" s="116">
        <f>BA12-BA13</f>
        <v>0</v>
      </c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37"/>
      <c r="V15" s="78"/>
      <c r="W15" s="13"/>
      <c r="X15" s="3"/>
      <c r="Y15" s="84"/>
      <c r="Z15" s="84"/>
      <c r="AA15" s="84"/>
      <c r="AB15" s="84"/>
      <c r="AC15" s="84"/>
      <c r="AD15" s="84"/>
      <c r="AE15" s="84"/>
      <c r="AF15" s="84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7"/>
      <c r="AT15" s="7"/>
      <c r="AU15" s="7"/>
      <c r="AV15" s="7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82">
        <v>4</v>
      </c>
      <c r="B16" s="67" t="s">
        <v>45</v>
      </c>
      <c r="C16" s="72">
        <v>467538000</v>
      </c>
      <c r="D16" s="37">
        <v>3953250</v>
      </c>
      <c r="E16" s="37">
        <v>10553900</v>
      </c>
      <c r="F16" s="39">
        <v>16055400</v>
      </c>
      <c r="G16" s="72">
        <v>601911000</v>
      </c>
      <c r="H16" s="37">
        <v>5288210</v>
      </c>
      <c r="I16" s="37">
        <v>14520000</v>
      </c>
      <c r="J16" s="39">
        <v>22571700</v>
      </c>
      <c r="K16" s="185">
        <f>C18+G18</f>
        <v>1610000</v>
      </c>
      <c r="L16" s="186"/>
      <c r="M16" s="191">
        <f>D18+E18+F18+H18+I18+J18</f>
        <v>107000</v>
      </c>
      <c r="N16" s="186"/>
      <c r="O16" s="192">
        <f>M16+K16</f>
        <v>1717000</v>
      </c>
      <c r="P16" s="192"/>
      <c r="Q16" s="42" t="s">
        <v>6</v>
      </c>
      <c r="R16" s="39">
        <v>388187800</v>
      </c>
      <c r="S16" s="57"/>
      <c r="T16" s="195">
        <v>0</v>
      </c>
      <c r="U16" s="198">
        <v>1.34</v>
      </c>
      <c r="V16" s="198">
        <v>0.95</v>
      </c>
      <c r="W16" s="57"/>
      <c r="X16" s="85" t="s">
        <v>6</v>
      </c>
      <c r="Y16" s="44">
        <v>6174.9</v>
      </c>
      <c r="Z16" s="44">
        <v>8063.2</v>
      </c>
      <c r="AA16" s="44">
        <v>74.900000000000006</v>
      </c>
      <c r="AB16" s="44">
        <v>102.2</v>
      </c>
      <c r="AC16" s="44">
        <v>6459.9</v>
      </c>
      <c r="AD16" s="44">
        <v>8429.4</v>
      </c>
      <c r="AE16" s="44">
        <v>136.69999999999999</v>
      </c>
      <c r="AF16" s="82">
        <v>20.5</v>
      </c>
      <c r="AG16" s="7"/>
      <c r="AH16" s="85" t="s">
        <v>29</v>
      </c>
      <c r="AI16" s="15">
        <v>4.125</v>
      </c>
      <c r="AJ16" s="15">
        <v>4.125</v>
      </c>
      <c r="AK16" s="15">
        <v>3.125</v>
      </c>
      <c r="AL16" s="15">
        <v>26</v>
      </c>
      <c r="AM16" s="16">
        <v>0</v>
      </c>
      <c r="AN16" s="62"/>
      <c r="AO16" s="64" t="s">
        <v>40</v>
      </c>
      <c r="AP16" s="20">
        <v>18.8</v>
      </c>
      <c r="AQ16" s="21">
        <v>7.42</v>
      </c>
      <c r="AR16" s="7"/>
      <c r="AS16" s="2" t="s">
        <v>37</v>
      </c>
      <c r="AT16" s="12" t="s">
        <v>75</v>
      </c>
      <c r="AU16" s="2" t="s">
        <v>38</v>
      </c>
      <c r="AV16" s="12">
        <v>4.8000000000000001E-2</v>
      </c>
      <c r="AW16" s="1"/>
      <c r="AX16" s="117" t="s">
        <v>45</v>
      </c>
      <c r="AY16" s="112">
        <v>804366000</v>
      </c>
      <c r="AZ16" s="112">
        <v>670669800</v>
      </c>
      <c r="BA16" s="113">
        <v>187423000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83"/>
      <c r="B17" s="68" t="s">
        <v>44</v>
      </c>
      <c r="C17" s="73">
        <f>C12</f>
        <v>467442000</v>
      </c>
      <c r="D17" s="74">
        <f t="shared" ref="D17:J17" si="12">D12</f>
        <v>3953250</v>
      </c>
      <c r="E17" s="74">
        <f t="shared" si="12"/>
        <v>10520900</v>
      </c>
      <c r="F17" s="75">
        <f t="shared" si="12"/>
        <v>16029400</v>
      </c>
      <c r="G17" s="73">
        <f t="shared" si="12"/>
        <v>600397000</v>
      </c>
      <c r="H17" s="74">
        <f t="shared" si="12"/>
        <v>5280210</v>
      </c>
      <c r="I17" s="74">
        <f t="shared" si="12"/>
        <v>14488000</v>
      </c>
      <c r="J17" s="75">
        <f t="shared" si="12"/>
        <v>22563700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386241800</v>
      </c>
      <c r="S17" s="57"/>
      <c r="T17" s="196"/>
      <c r="U17" s="199"/>
      <c r="V17" s="199"/>
      <c r="W17" s="57"/>
      <c r="X17" s="87" t="s">
        <v>7</v>
      </c>
      <c r="Y17" s="5">
        <f t="shared" ref="Y17:AF17" si="13">Y12</f>
        <v>6173.5</v>
      </c>
      <c r="Z17" s="5">
        <f t="shared" si="13"/>
        <v>8043.6</v>
      </c>
      <c r="AA17" s="5">
        <f t="shared" si="13"/>
        <v>74.7</v>
      </c>
      <c r="AB17" s="5">
        <f t="shared" si="13"/>
        <v>102.1</v>
      </c>
      <c r="AC17" s="5">
        <f t="shared" si="13"/>
        <v>6458.1</v>
      </c>
      <c r="AD17" s="5">
        <f t="shared" si="13"/>
        <v>8409.4</v>
      </c>
      <c r="AE17" s="5">
        <f t="shared" si="13"/>
        <v>136.4</v>
      </c>
      <c r="AF17" s="81">
        <f t="shared" si="13"/>
        <v>20.5</v>
      </c>
      <c r="AG17" s="7"/>
      <c r="AH17" s="87" t="s">
        <v>26</v>
      </c>
      <c r="AI17" s="6">
        <f>(AI16*10.74)</f>
        <v>44.302500000000002</v>
      </c>
      <c r="AJ17" s="6">
        <f>(AJ16*2.2)</f>
        <v>9.0750000000000011</v>
      </c>
      <c r="AK17" s="6">
        <f>(AK16*0.25)</f>
        <v>0.78125</v>
      </c>
      <c r="AL17" s="162">
        <f>AL16+AM16</f>
        <v>26</v>
      </c>
      <c r="AM17" s="163"/>
      <c r="AN17" s="10"/>
      <c r="AO17" s="22" t="s">
        <v>41</v>
      </c>
      <c r="AP17" s="23">
        <v>20.9</v>
      </c>
      <c r="AQ17" s="24">
        <v>7.75</v>
      </c>
      <c r="AR17" s="7"/>
      <c r="AS17" s="2" t="s">
        <v>36</v>
      </c>
      <c r="AT17" s="12" t="s">
        <v>75</v>
      </c>
      <c r="AU17" s="2" t="s">
        <v>39</v>
      </c>
      <c r="AV17" s="12">
        <v>0.27800000000000002</v>
      </c>
      <c r="AW17" s="1"/>
      <c r="AX17" s="118" t="s">
        <v>71</v>
      </c>
      <c r="AY17" s="111">
        <f t="shared" ref="AY17:BA17" si="14">AY12</f>
        <v>804230000</v>
      </c>
      <c r="AZ17" s="111">
        <f t="shared" si="14"/>
        <v>669003500</v>
      </c>
      <c r="BA17" s="114">
        <f t="shared" si="14"/>
        <v>187353000</v>
      </c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84"/>
      <c r="B18" s="66" t="s">
        <v>3</v>
      </c>
      <c r="C18" s="76">
        <f t="shared" ref="C18:J18" si="15">C16-C17</f>
        <v>96000</v>
      </c>
      <c r="D18" s="76">
        <f t="shared" si="15"/>
        <v>0</v>
      </c>
      <c r="E18" s="76">
        <f t="shared" si="15"/>
        <v>33000</v>
      </c>
      <c r="F18" s="77">
        <f t="shared" si="15"/>
        <v>26000</v>
      </c>
      <c r="G18" s="76">
        <f t="shared" si="15"/>
        <v>1514000</v>
      </c>
      <c r="H18" s="76">
        <f t="shared" si="15"/>
        <v>8000</v>
      </c>
      <c r="I18" s="76">
        <f t="shared" si="15"/>
        <v>32000</v>
      </c>
      <c r="J18" s="77">
        <f t="shared" si="15"/>
        <v>8000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1946000</v>
      </c>
      <c r="S18" s="58"/>
      <c r="T18" s="197"/>
      <c r="U18" s="200"/>
      <c r="V18" s="200"/>
      <c r="W18" s="58"/>
      <c r="X18" s="45" t="s">
        <v>3</v>
      </c>
      <c r="Y18" s="46">
        <f>Y16-Y17</f>
        <v>1.3999999999996362</v>
      </c>
      <c r="Z18" s="46">
        <f t="shared" ref="Z18:AF18" si="16">Z16-Z17</f>
        <v>19.599999999999454</v>
      </c>
      <c r="AA18" s="46">
        <f t="shared" si="16"/>
        <v>0.20000000000000284</v>
      </c>
      <c r="AB18" s="46">
        <f t="shared" si="16"/>
        <v>0.10000000000000853</v>
      </c>
      <c r="AC18" s="46">
        <f t="shared" si="16"/>
        <v>1.7999999999992724</v>
      </c>
      <c r="AD18" s="46">
        <f t="shared" si="16"/>
        <v>20</v>
      </c>
      <c r="AE18" s="46">
        <f t="shared" si="16"/>
        <v>0.29999999999998295</v>
      </c>
      <c r="AF18" s="83">
        <f t="shared" si="16"/>
        <v>0</v>
      </c>
      <c r="AG18" s="7"/>
      <c r="AH18" s="88" t="s">
        <v>28</v>
      </c>
      <c r="AI18" s="86">
        <f>(AI17)/((K16/1000000)*8.34)</f>
        <v>3.2994101613119442</v>
      </c>
      <c r="AJ18" s="86">
        <f>(AJ17)/((K16/1000000)*8.34)</f>
        <v>0.67585683006389929</v>
      </c>
      <c r="AK18" s="86">
        <f>(AK17)/((K16/1000000)*8.34)</f>
        <v>5.8183267050955507E-2</v>
      </c>
      <c r="AL18" s="164">
        <f>(AL17)/((K16/1000000)*8.34)</f>
        <v>1.9363391274557993</v>
      </c>
      <c r="AM18" s="165"/>
      <c r="AN18" s="10"/>
      <c r="AO18" s="1"/>
      <c r="AP18" s="1"/>
      <c r="AQ18" s="1"/>
      <c r="AR18" s="7"/>
      <c r="AS18" s="89" t="s">
        <v>55</v>
      </c>
      <c r="AT18" s="79">
        <v>1.59</v>
      </c>
      <c r="AU18" s="90" t="s">
        <v>54</v>
      </c>
      <c r="AV18" s="11">
        <v>3.5000000000000003E-2</v>
      </c>
      <c r="AW18" s="1"/>
      <c r="AX18" s="110" t="s">
        <v>3</v>
      </c>
      <c r="AY18" s="115">
        <f>AY16-AY17</f>
        <v>136000</v>
      </c>
      <c r="AZ18" s="115">
        <f>AZ16-AZ17</f>
        <v>1666300</v>
      </c>
      <c r="BA18" s="116">
        <f>BA16-BA17</f>
        <v>70000</v>
      </c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37"/>
      <c r="V19" s="78"/>
      <c r="W19" s="13"/>
      <c r="X19" s="3"/>
      <c r="Y19" s="84"/>
      <c r="Z19" s="84"/>
      <c r="AA19" s="84"/>
      <c r="AB19" s="84"/>
      <c r="AC19" s="84"/>
      <c r="AD19" s="84"/>
      <c r="AE19" s="84"/>
      <c r="AF19" s="84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7"/>
      <c r="AT19" s="7"/>
      <c r="AU19" s="7"/>
      <c r="AV19" s="7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82">
        <v>5</v>
      </c>
      <c r="B20" s="67" t="s">
        <v>45</v>
      </c>
      <c r="C20" s="72">
        <v>467688000</v>
      </c>
      <c r="D20" s="37">
        <v>3953250</v>
      </c>
      <c r="E20" s="37">
        <v>10553900</v>
      </c>
      <c r="F20" s="39">
        <v>16056400</v>
      </c>
      <c r="G20" s="72">
        <v>603294000</v>
      </c>
      <c r="H20" s="37">
        <v>5297210</v>
      </c>
      <c r="I20" s="37">
        <v>14552100</v>
      </c>
      <c r="J20" s="39">
        <v>22602700</v>
      </c>
      <c r="K20" s="185">
        <f>C22+G22</f>
        <v>1533000</v>
      </c>
      <c r="L20" s="186"/>
      <c r="M20" s="191">
        <f>D22+E22+F22+H22+I22+J22</f>
        <v>73100</v>
      </c>
      <c r="N20" s="186"/>
      <c r="O20" s="192">
        <f>M20+K20</f>
        <v>1606100</v>
      </c>
      <c r="P20" s="192"/>
      <c r="Q20" s="42" t="s">
        <v>6</v>
      </c>
      <c r="R20" s="39">
        <v>389991300</v>
      </c>
      <c r="S20" s="57">
        <v>0</v>
      </c>
      <c r="T20" s="195">
        <v>0</v>
      </c>
      <c r="U20" s="198">
        <v>1.37</v>
      </c>
      <c r="V20" s="198">
        <v>0.91</v>
      </c>
      <c r="W20" s="57"/>
      <c r="X20" s="85" t="s">
        <v>6</v>
      </c>
      <c r="Y20" s="44">
        <v>6177.1</v>
      </c>
      <c r="Z20" s="44">
        <v>8081.3</v>
      </c>
      <c r="AA20" s="44">
        <v>74.900000000000006</v>
      </c>
      <c r="AB20" s="44">
        <v>102.4</v>
      </c>
      <c r="AC20" s="44">
        <v>6461.9</v>
      </c>
      <c r="AD20" s="44">
        <v>8447.7999999999993</v>
      </c>
      <c r="AE20" s="44">
        <v>136.9</v>
      </c>
      <c r="AF20" s="82">
        <v>20.5</v>
      </c>
      <c r="AG20" s="7"/>
      <c r="AH20" s="85" t="s">
        <v>29</v>
      </c>
      <c r="AI20" s="15">
        <v>3.75</v>
      </c>
      <c r="AJ20" s="15">
        <v>4.125</v>
      </c>
      <c r="AK20" s="15">
        <v>2.75</v>
      </c>
      <c r="AL20" s="15">
        <v>25</v>
      </c>
      <c r="AM20" s="16">
        <v>1</v>
      </c>
      <c r="AN20" s="62"/>
      <c r="AO20" s="64" t="s">
        <v>40</v>
      </c>
      <c r="AP20" s="20">
        <v>19.3</v>
      </c>
      <c r="AQ20" s="21">
        <v>7.54</v>
      </c>
      <c r="AR20" s="7"/>
      <c r="AS20" s="31" t="s">
        <v>37</v>
      </c>
      <c r="AT20" s="52">
        <v>4.8000000000000001E-2</v>
      </c>
      <c r="AU20" s="32" t="s">
        <v>38</v>
      </c>
      <c r="AV20" s="53">
        <v>4.7E-2</v>
      </c>
      <c r="AW20" s="1"/>
      <c r="AX20" s="117" t="s">
        <v>45</v>
      </c>
      <c r="AY20" s="112">
        <v>804525000</v>
      </c>
      <c r="AZ20" s="112">
        <v>672219456</v>
      </c>
      <c r="BA20" s="113">
        <v>187458000</v>
      </c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83"/>
      <c r="B21" s="68" t="s">
        <v>44</v>
      </c>
      <c r="C21" s="73">
        <f>C16</f>
        <v>467538000</v>
      </c>
      <c r="D21" s="74">
        <f t="shared" ref="D21:J21" si="17">D16</f>
        <v>3953250</v>
      </c>
      <c r="E21" s="74">
        <f t="shared" si="17"/>
        <v>10553900</v>
      </c>
      <c r="F21" s="75">
        <f t="shared" si="17"/>
        <v>16055400</v>
      </c>
      <c r="G21" s="73">
        <f t="shared" si="17"/>
        <v>601911000</v>
      </c>
      <c r="H21" s="74">
        <f t="shared" si="17"/>
        <v>5288210</v>
      </c>
      <c r="I21" s="74">
        <f t="shared" si="17"/>
        <v>14520000</v>
      </c>
      <c r="J21" s="75">
        <f t="shared" si="17"/>
        <v>22571700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388187800</v>
      </c>
      <c r="S21" s="57"/>
      <c r="T21" s="196"/>
      <c r="U21" s="199"/>
      <c r="V21" s="199"/>
      <c r="W21" s="57"/>
      <c r="X21" s="87" t="s">
        <v>7</v>
      </c>
      <c r="Y21" s="5">
        <f t="shared" ref="Y21:AF21" si="18">Y16</f>
        <v>6174.9</v>
      </c>
      <c r="Z21" s="5">
        <f t="shared" si="18"/>
        <v>8063.2</v>
      </c>
      <c r="AA21" s="5">
        <f t="shared" si="18"/>
        <v>74.900000000000006</v>
      </c>
      <c r="AB21" s="5">
        <f t="shared" si="18"/>
        <v>102.2</v>
      </c>
      <c r="AC21" s="5">
        <f t="shared" si="18"/>
        <v>6459.9</v>
      </c>
      <c r="AD21" s="5">
        <f t="shared" si="18"/>
        <v>8429.4</v>
      </c>
      <c r="AE21" s="5">
        <f t="shared" si="18"/>
        <v>136.69999999999999</v>
      </c>
      <c r="AF21" s="81">
        <f t="shared" si="18"/>
        <v>20.5</v>
      </c>
      <c r="AG21" s="7"/>
      <c r="AH21" s="87" t="s">
        <v>26</v>
      </c>
      <c r="AI21" s="6">
        <f>(AI20*10.74)</f>
        <v>40.274999999999999</v>
      </c>
      <c r="AJ21" s="6">
        <f>(AJ20*2.2)</f>
        <v>9.0750000000000011</v>
      </c>
      <c r="AK21" s="6">
        <f>(AK20*0.25)</f>
        <v>0.6875</v>
      </c>
      <c r="AL21" s="162">
        <f>AL20+AM20</f>
        <v>26</v>
      </c>
      <c r="AM21" s="163"/>
      <c r="AN21" s="10"/>
      <c r="AO21" s="22" t="s">
        <v>41</v>
      </c>
      <c r="AP21" s="23">
        <v>21.5</v>
      </c>
      <c r="AQ21" s="24">
        <v>7.79</v>
      </c>
      <c r="AR21" s="7"/>
      <c r="AS21" s="33" t="s">
        <v>36</v>
      </c>
      <c r="AT21" s="12">
        <v>0.30399999999999999</v>
      </c>
      <c r="AU21" s="2" t="s">
        <v>39</v>
      </c>
      <c r="AV21" s="36">
        <v>0.29599999999999999</v>
      </c>
      <c r="AW21" s="1"/>
      <c r="AX21" s="118" t="s">
        <v>71</v>
      </c>
      <c r="AY21" s="111">
        <f t="shared" ref="AY21:BA21" si="19">AY16</f>
        <v>804366000</v>
      </c>
      <c r="AZ21" s="111">
        <f t="shared" si="19"/>
        <v>670669800</v>
      </c>
      <c r="BA21" s="114">
        <f t="shared" si="19"/>
        <v>187423000</v>
      </c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84"/>
      <c r="B22" s="66" t="s">
        <v>3</v>
      </c>
      <c r="C22" s="76">
        <f t="shared" ref="C22:J22" si="20">C20-C21</f>
        <v>150000</v>
      </c>
      <c r="D22" s="76">
        <f t="shared" si="20"/>
        <v>0</v>
      </c>
      <c r="E22" s="76">
        <f t="shared" si="20"/>
        <v>0</v>
      </c>
      <c r="F22" s="77">
        <f t="shared" si="20"/>
        <v>1000</v>
      </c>
      <c r="G22" s="76">
        <f t="shared" si="20"/>
        <v>1383000</v>
      </c>
      <c r="H22" s="76">
        <f t="shared" si="20"/>
        <v>9000</v>
      </c>
      <c r="I22" s="76">
        <f t="shared" si="20"/>
        <v>32100</v>
      </c>
      <c r="J22" s="77">
        <f t="shared" si="20"/>
        <v>31000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1803500</v>
      </c>
      <c r="S22" s="58"/>
      <c r="T22" s="197"/>
      <c r="U22" s="200"/>
      <c r="V22" s="200"/>
      <c r="W22" s="58"/>
      <c r="X22" s="45" t="s">
        <v>3</v>
      </c>
      <c r="Y22" s="46">
        <f>Y20-Y21</f>
        <v>2.2000000000007276</v>
      </c>
      <c r="Z22" s="46">
        <f t="shared" ref="Z22:AF22" si="21">Z20-Z21</f>
        <v>18.100000000000364</v>
      </c>
      <c r="AA22" s="46">
        <f t="shared" si="21"/>
        <v>0</v>
      </c>
      <c r="AB22" s="46">
        <f t="shared" si="21"/>
        <v>0.20000000000000284</v>
      </c>
      <c r="AC22" s="46">
        <f t="shared" si="21"/>
        <v>2</v>
      </c>
      <c r="AD22" s="46">
        <f t="shared" si="21"/>
        <v>18.399999999999636</v>
      </c>
      <c r="AE22" s="46">
        <f t="shared" si="21"/>
        <v>0.20000000000001705</v>
      </c>
      <c r="AF22" s="83">
        <f t="shared" si="21"/>
        <v>0</v>
      </c>
      <c r="AG22" s="7"/>
      <c r="AH22" s="88" t="s">
        <v>28</v>
      </c>
      <c r="AI22" s="86">
        <f>(AI21)/((K20/1000000)*8.34)</f>
        <v>3.1501217812442808</v>
      </c>
      <c r="AJ22" s="86">
        <f>(AJ21)/((K20/1000000)*8.34)</f>
        <v>0.70980397677943763</v>
      </c>
      <c r="AK22" s="86">
        <f>(AK21)/((K20/1000000)*8.34)</f>
        <v>5.3773028543896782E-2</v>
      </c>
      <c r="AL22" s="164">
        <f>(AL21)/((K20/1000000)*8.34)</f>
        <v>2.0335981703873691</v>
      </c>
      <c r="AM22" s="165"/>
      <c r="AN22" s="10"/>
      <c r="AO22" s="1"/>
      <c r="AP22" s="1"/>
      <c r="AQ22" s="1"/>
      <c r="AR22" s="7"/>
      <c r="AS22" s="89" t="s">
        <v>55</v>
      </c>
      <c r="AT22" s="79">
        <v>1.85</v>
      </c>
      <c r="AU22" s="90" t="s">
        <v>54</v>
      </c>
      <c r="AV22" s="35">
        <v>0.04</v>
      </c>
      <c r="AW22" s="1"/>
      <c r="AX22" s="110" t="s">
        <v>3</v>
      </c>
      <c r="AY22" s="115">
        <f>AY20-AY21</f>
        <v>159000</v>
      </c>
      <c r="AZ22" s="115">
        <f>AZ20-AZ21</f>
        <v>1549656</v>
      </c>
      <c r="BA22" s="116">
        <f>BA20-BA21</f>
        <v>35000</v>
      </c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37"/>
      <c r="V23" s="78"/>
      <c r="W23" s="13"/>
      <c r="X23" s="3"/>
      <c r="Y23" s="84"/>
      <c r="Z23" s="84"/>
      <c r="AA23" s="84"/>
      <c r="AB23" s="84"/>
      <c r="AC23" s="84"/>
      <c r="AD23" s="84"/>
      <c r="AE23" s="84"/>
      <c r="AF23" s="84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7"/>
      <c r="AT23" s="7"/>
      <c r="AU23" s="7"/>
      <c r="AV23" s="7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82">
        <v>6</v>
      </c>
      <c r="B24" s="67" t="s">
        <v>45</v>
      </c>
      <c r="C24" s="72">
        <v>467885000</v>
      </c>
      <c r="D24" s="37">
        <v>3953250</v>
      </c>
      <c r="E24" s="37">
        <v>10553900</v>
      </c>
      <c r="F24" s="39">
        <v>16063400</v>
      </c>
      <c r="G24" s="72">
        <v>605019000</v>
      </c>
      <c r="H24" s="37">
        <v>5314210</v>
      </c>
      <c r="I24" s="37">
        <v>14584100</v>
      </c>
      <c r="J24" s="39">
        <v>22610700</v>
      </c>
      <c r="K24" s="185">
        <f>C26+G26</f>
        <v>1922000</v>
      </c>
      <c r="L24" s="186"/>
      <c r="M24" s="191">
        <f>D26+E26+F26+H26+I26+J26</f>
        <v>64000</v>
      </c>
      <c r="N24" s="186"/>
      <c r="O24" s="192">
        <f>M24+K24</f>
        <v>1986000</v>
      </c>
      <c r="P24" s="192"/>
      <c r="Q24" s="42" t="s">
        <v>6</v>
      </c>
      <c r="R24" s="39">
        <v>391890900</v>
      </c>
      <c r="S24" s="57"/>
      <c r="T24" s="195">
        <v>0</v>
      </c>
      <c r="U24" s="198">
        <v>1.36</v>
      </c>
      <c r="V24" s="198">
        <v>0.88</v>
      </c>
      <c r="W24" s="57"/>
      <c r="X24" s="85" t="s">
        <v>6</v>
      </c>
      <c r="Y24" s="44">
        <v>6179.9</v>
      </c>
      <c r="Z24" s="44">
        <v>8103.9</v>
      </c>
      <c r="AA24" s="44">
        <v>75</v>
      </c>
      <c r="AB24" s="44">
        <v>102.7</v>
      </c>
      <c r="AC24" s="44">
        <v>6465</v>
      </c>
      <c r="AD24" s="44">
        <v>8470.7999999999993</v>
      </c>
      <c r="AE24" s="44">
        <v>137.1</v>
      </c>
      <c r="AF24" s="82">
        <v>20.5</v>
      </c>
      <c r="AG24" s="7"/>
      <c r="AH24" s="85" t="s">
        <v>29</v>
      </c>
      <c r="AI24" s="15">
        <v>5.0625</v>
      </c>
      <c r="AJ24" s="15">
        <v>5.25</v>
      </c>
      <c r="AK24" s="15">
        <v>3.75</v>
      </c>
      <c r="AL24" s="15">
        <v>25</v>
      </c>
      <c r="AM24" s="16">
        <v>3</v>
      </c>
      <c r="AN24" s="62"/>
      <c r="AO24" s="64" t="s">
        <v>40</v>
      </c>
      <c r="AP24" s="20">
        <v>20</v>
      </c>
      <c r="AQ24" s="21">
        <v>7.46</v>
      </c>
      <c r="AR24" s="7"/>
      <c r="AS24" s="31" t="s">
        <v>37</v>
      </c>
      <c r="AT24" s="52" t="s">
        <v>75</v>
      </c>
      <c r="AU24" s="32" t="s">
        <v>38</v>
      </c>
      <c r="AV24" s="53">
        <v>4.9000000000000002E-2</v>
      </c>
      <c r="AW24" s="1"/>
      <c r="AX24" s="117" t="s">
        <v>45</v>
      </c>
      <c r="AY24" s="112">
        <v>804747000</v>
      </c>
      <c r="AZ24" s="112">
        <v>674130100</v>
      </c>
      <c r="BA24" s="113">
        <v>187493000</v>
      </c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83"/>
      <c r="B25" s="68" t="s">
        <v>44</v>
      </c>
      <c r="C25" s="73">
        <f t="shared" ref="C25:J25" si="22">C20</f>
        <v>467688000</v>
      </c>
      <c r="D25" s="74">
        <f t="shared" si="22"/>
        <v>3953250</v>
      </c>
      <c r="E25" s="74">
        <f t="shared" si="22"/>
        <v>10553900</v>
      </c>
      <c r="F25" s="75">
        <f t="shared" si="22"/>
        <v>16056400</v>
      </c>
      <c r="G25" s="73">
        <f t="shared" si="22"/>
        <v>603294000</v>
      </c>
      <c r="H25" s="74">
        <f t="shared" si="22"/>
        <v>5297210</v>
      </c>
      <c r="I25" s="74">
        <f t="shared" si="22"/>
        <v>14552100</v>
      </c>
      <c r="J25" s="75">
        <f t="shared" si="22"/>
        <v>22602700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389991300</v>
      </c>
      <c r="S25" s="57"/>
      <c r="T25" s="196"/>
      <c r="U25" s="199"/>
      <c r="V25" s="199"/>
      <c r="W25" s="57"/>
      <c r="X25" s="87" t="s">
        <v>7</v>
      </c>
      <c r="Y25" s="5">
        <f t="shared" ref="Y25:AF25" si="23">Y20</f>
        <v>6177.1</v>
      </c>
      <c r="Z25" s="5">
        <f t="shared" si="23"/>
        <v>8081.3</v>
      </c>
      <c r="AA25" s="5">
        <f t="shared" si="23"/>
        <v>74.900000000000006</v>
      </c>
      <c r="AB25" s="5">
        <f t="shared" si="23"/>
        <v>102.4</v>
      </c>
      <c r="AC25" s="5">
        <f t="shared" si="23"/>
        <v>6461.9</v>
      </c>
      <c r="AD25" s="5">
        <f t="shared" si="23"/>
        <v>8447.7999999999993</v>
      </c>
      <c r="AE25" s="5">
        <f t="shared" si="23"/>
        <v>136.9</v>
      </c>
      <c r="AF25" s="81">
        <f t="shared" si="23"/>
        <v>20.5</v>
      </c>
      <c r="AG25" s="7"/>
      <c r="AH25" s="87" t="s">
        <v>26</v>
      </c>
      <c r="AI25" s="6">
        <f>(AI24*10.74)</f>
        <v>54.371250000000003</v>
      </c>
      <c r="AJ25" s="6">
        <f>(AJ24*2.2)</f>
        <v>11.55</v>
      </c>
      <c r="AK25" s="6">
        <f>(AK24*0.25)</f>
        <v>0.9375</v>
      </c>
      <c r="AL25" s="162">
        <f>AL24+AM24</f>
        <v>28</v>
      </c>
      <c r="AM25" s="163"/>
      <c r="AN25" s="10"/>
      <c r="AO25" s="22" t="s">
        <v>41</v>
      </c>
      <c r="AP25" s="23">
        <v>21.9</v>
      </c>
      <c r="AQ25" s="24">
        <v>7.76</v>
      </c>
      <c r="AR25" s="7"/>
      <c r="AS25" s="33" t="s">
        <v>36</v>
      </c>
      <c r="AT25" s="12" t="s">
        <v>75</v>
      </c>
      <c r="AU25" s="2" t="s">
        <v>39</v>
      </c>
      <c r="AV25" s="36">
        <v>0.29599999999999999</v>
      </c>
      <c r="AW25" s="1"/>
      <c r="AX25" s="118" t="s">
        <v>71</v>
      </c>
      <c r="AY25" s="111">
        <f t="shared" ref="AY25:BA25" si="24">AY20</f>
        <v>804525000</v>
      </c>
      <c r="AZ25" s="111">
        <f t="shared" si="24"/>
        <v>672219456</v>
      </c>
      <c r="BA25" s="114">
        <f t="shared" si="24"/>
        <v>187458000</v>
      </c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84"/>
      <c r="B26" s="66" t="s">
        <v>3</v>
      </c>
      <c r="C26" s="76">
        <f t="shared" ref="C26:J26" si="25">C24-C25</f>
        <v>197000</v>
      </c>
      <c r="D26" s="76">
        <f t="shared" si="25"/>
        <v>0</v>
      </c>
      <c r="E26" s="76">
        <f t="shared" si="25"/>
        <v>0</v>
      </c>
      <c r="F26" s="77">
        <f t="shared" si="25"/>
        <v>7000</v>
      </c>
      <c r="G26" s="76">
        <f t="shared" si="25"/>
        <v>1725000</v>
      </c>
      <c r="H26" s="76">
        <f t="shared" si="25"/>
        <v>17000</v>
      </c>
      <c r="I26" s="76">
        <f t="shared" si="25"/>
        <v>32000</v>
      </c>
      <c r="J26" s="77">
        <f t="shared" si="25"/>
        <v>8000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1899600</v>
      </c>
      <c r="S26" s="58"/>
      <c r="T26" s="197"/>
      <c r="U26" s="200"/>
      <c r="V26" s="200"/>
      <c r="W26" s="58"/>
      <c r="X26" s="45" t="s">
        <v>3</v>
      </c>
      <c r="Y26" s="46">
        <f>Y24-Y25</f>
        <v>2.7999999999992724</v>
      </c>
      <c r="Z26" s="46">
        <f t="shared" ref="Z26:AF26" si="26">Z24-Z25</f>
        <v>22.599999999999454</v>
      </c>
      <c r="AA26" s="46">
        <f t="shared" si="26"/>
        <v>9.9999999999994316E-2</v>
      </c>
      <c r="AB26" s="46">
        <f t="shared" si="26"/>
        <v>0.29999999999999716</v>
      </c>
      <c r="AC26" s="46">
        <f t="shared" si="26"/>
        <v>3.1000000000003638</v>
      </c>
      <c r="AD26" s="46">
        <f t="shared" si="26"/>
        <v>23</v>
      </c>
      <c r="AE26" s="46">
        <f t="shared" si="26"/>
        <v>0.19999999999998863</v>
      </c>
      <c r="AF26" s="83">
        <f t="shared" si="26"/>
        <v>0</v>
      </c>
      <c r="AG26" s="7"/>
      <c r="AH26" s="88" t="s">
        <v>28</v>
      </c>
      <c r="AI26" s="86">
        <f>(AI25)/((K24/1000000)*8.34)</f>
        <v>3.391953450766962</v>
      </c>
      <c r="AJ26" s="86">
        <f>(AJ25)/((K24/1000000)*8.34)</f>
        <v>0.72054739143128788</v>
      </c>
      <c r="AK26" s="86">
        <f>(AK25)/((K24/1000000)*8.34)</f>
        <v>5.848598956422791E-2</v>
      </c>
      <c r="AL26" s="164">
        <f>(AL25)/((K24/1000000)*8.34)</f>
        <v>1.7467815549849404</v>
      </c>
      <c r="AM26" s="165"/>
      <c r="AN26" s="10"/>
      <c r="AO26" s="1"/>
      <c r="AP26" s="1"/>
      <c r="AQ26" s="1"/>
      <c r="AR26" s="7"/>
      <c r="AS26" s="89" t="s">
        <v>55</v>
      </c>
      <c r="AT26" s="79">
        <v>1.65</v>
      </c>
      <c r="AU26" s="90" t="s">
        <v>54</v>
      </c>
      <c r="AV26" s="35">
        <v>3.5000000000000003E-2</v>
      </c>
      <c r="AW26" s="1"/>
      <c r="AX26" s="110" t="s">
        <v>3</v>
      </c>
      <c r="AY26" s="115">
        <f>AY24-AY25</f>
        <v>222000</v>
      </c>
      <c r="AZ26" s="115">
        <f>AZ24-AZ25</f>
        <v>1910644</v>
      </c>
      <c r="BA26" s="116">
        <f>BA24-BA25</f>
        <v>35000</v>
      </c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37"/>
      <c r="V27" s="78"/>
      <c r="W27" s="13"/>
      <c r="X27" s="3"/>
      <c r="Y27" s="84"/>
      <c r="Z27" s="84"/>
      <c r="AA27" s="84"/>
      <c r="AB27" s="84"/>
      <c r="AC27" s="84"/>
      <c r="AD27" s="84"/>
      <c r="AE27" s="84"/>
      <c r="AF27" s="84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7"/>
      <c r="AT27" s="7"/>
      <c r="AU27" s="7"/>
      <c r="AV27" s="7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82">
        <v>7</v>
      </c>
      <c r="B28" s="67" t="s">
        <v>45</v>
      </c>
      <c r="C28" s="72">
        <v>467885000</v>
      </c>
      <c r="D28" s="37">
        <v>3953250</v>
      </c>
      <c r="E28" s="37">
        <v>10553900</v>
      </c>
      <c r="F28" s="39">
        <v>16063400</v>
      </c>
      <c r="G28" s="72">
        <v>606801000</v>
      </c>
      <c r="H28" s="37">
        <v>5323210</v>
      </c>
      <c r="I28" s="37">
        <v>14616100</v>
      </c>
      <c r="J28" s="39">
        <v>22639700</v>
      </c>
      <c r="K28" s="185">
        <f>C30+G30</f>
        <v>1782000</v>
      </c>
      <c r="L28" s="186"/>
      <c r="M28" s="191">
        <f>D30+E30+F30+H30+I30+J30</f>
        <v>70000</v>
      </c>
      <c r="N28" s="186"/>
      <c r="O28" s="192">
        <f>M28+K28</f>
        <v>1852000</v>
      </c>
      <c r="P28" s="192"/>
      <c r="Q28" s="42" t="s">
        <v>6</v>
      </c>
      <c r="R28" s="39">
        <v>393848000</v>
      </c>
      <c r="S28" s="57"/>
      <c r="T28" s="195">
        <v>0</v>
      </c>
      <c r="U28" s="198">
        <v>1.35</v>
      </c>
      <c r="V28" s="198">
        <v>0.89</v>
      </c>
      <c r="W28" s="57"/>
      <c r="X28" s="85" t="s">
        <v>6</v>
      </c>
      <c r="Y28" s="44">
        <v>6179.9</v>
      </c>
      <c r="Z28" s="44">
        <v>8126.8</v>
      </c>
      <c r="AA28" s="44">
        <v>75</v>
      </c>
      <c r="AB28" s="44">
        <v>102.8</v>
      </c>
      <c r="AC28" s="44">
        <v>6465</v>
      </c>
      <c r="AD28" s="44">
        <v>8494</v>
      </c>
      <c r="AE28" s="44">
        <v>137.30000000000001</v>
      </c>
      <c r="AF28" s="82">
        <v>20.5</v>
      </c>
      <c r="AG28" s="7"/>
      <c r="AH28" s="85" t="s">
        <v>29</v>
      </c>
      <c r="AI28" s="15">
        <v>5.125</v>
      </c>
      <c r="AJ28" s="15">
        <v>4.375</v>
      </c>
      <c r="AK28" s="15">
        <v>4.5</v>
      </c>
      <c r="AL28" s="15">
        <v>0</v>
      </c>
      <c r="AM28" s="16">
        <v>26</v>
      </c>
      <c r="AN28" s="62"/>
      <c r="AO28" s="64" t="s">
        <v>40</v>
      </c>
      <c r="AP28" s="20">
        <v>20.5</v>
      </c>
      <c r="AQ28" s="21">
        <v>7.6</v>
      </c>
      <c r="AR28" s="7"/>
      <c r="AS28" s="31" t="s">
        <v>37</v>
      </c>
      <c r="AT28" s="52" t="s">
        <v>75</v>
      </c>
      <c r="AU28" s="32" t="s">
        <v>38</v>
      </c>
      <c r="AV28" s="53">
        <v>4.2000000000000003E-2</v>
      </c>
      <c r="AW28" s="1"/>
      <c r="AX28" s="117" t="s">
        <v>45</v>
      </c>
      <c r="AY28" s="112">
        <v>804747000</v>
      </c>
      <c r="AZ28" s="112">
        <v>676111400</v>
      </c>
      <c r="BA28" s="113">
        <v>187528000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83"/>
      <c r="B29" s="68" t="s">
        <v>44</v>
      </c>
      <c r="C29" s="73">
        <f t="shared" ref="C29:J29" si="27">C24</f>
        <v>467885000</v>
      </c>
      <c r="D29" s="74">
        <f t="shared" si="27"/>
        <v>3953250</v>
      </c>
      <c r="E29" s="74">
        <f t="shared" si="27"/>
        <v>10553900</v>
      </c>
      <c r="F29" s="75">
        <f t="shared" si="27"/>
        <v>16063400</v>
      </c>
      <c r="G29" s="73">
        <f t="shared" si="27"/>
        <v>605019000</v>
      </c>
      <c r="H29" s="74">
        <f t="shared" si="27"/>
        <v>5314210</v>
      </c>
      <c r="I29" s="74">
        <f t="shared" si="27"/>
        <v>14584100</v>
      </c>
      <c r="J29" s="75">
        <f t="shared" si="27"/>
        <v>22610700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391890900</v>
      </c>
      <c r="S29" s="57"/>
      <c r="T29" s="196"/>
      <c r="U29" s="199"/>
      <c r="V29" s="199"/>
      <c r="W29" s="57"/>
      <c r="X29" s="87" t="s">
        <v>7</v>
      </c>
      <c r="Y29" s="5">
        <f t="shared" ref="Y29:AF29" si="28">Y24</f>
        <v>6179.9</v>
      </c>
      <c r="Z29" s="5">
        <f t="shared" si="28"/>
        <v>8103.9</v>
      </c>
      <c r="AA29" s="5">
        <f t="shared" si="28"/>
        <v>75</v>
      </c>
      <c r="AB29" s="5">
        <f t="shared" si="28"/>
        <v>102.7</v>
      </c>
      <c r="AC29" s="5">
        <f t="shared" si="28"/>
        <v>6465</v>
      </c>
      <c r="AD29" s="5">
        <f t="shared" si="28"/>
        <v>8470.7999999999993</v>
      </c>
      <c r="AE29" s="5">
        <f t="shared" si="28"/>
        <v>137.1</v>
      </c>
      <c r="AF29" s="81">
        <f t="shared" si="28"/>
        <v>20.5</v>
      </c>
      <c r="AG29" s="7"/>
      <c r="AH29" s="87" t="s">
        <v>26</v>
      </c>
      <c r="AI29" s="6">
        <f>(AI28*10.74)</f>
        <v>55.042500000000004</v>
      </c>
      <c r="AJ29" s="6">
        <f>(AJ28*2.2)</f>
        <v>9.625</v>
      </c>
      <c r="AK29" s="6">
        <f>(AK28*0.25)</f>
        <v>1.125</v>
      </c>
      <c r="AL29" s="162">
        <f>AL28+AM28</f>
        <v>26</v>
      </c>
      <c r="AM29" s="163"/>
      <c r="AN29" s="10"/>
      <c r="AO29" s="22" t="s">
        <v>41</v>
      </c>
      <c r="AP29" s="23">
        <v>21.9</v>
      </c>
      <c r="AQ29" s="24">
        <v>7.74</v>
      </c>
      <c r="AR29" s="7"/>
      <c r="AS29" s="33" t="s">
        <v>36</v>
      </c>
      <c r="AT29" s="12" t="s">
        <v>75</v>
      </c>
      <c r="AU29" s="2" t="s">
        <v>39</v>
      </c>
      <c r="AV29" s="36">
        <v>0.39</v>
      </c>
      <c r="AW29" s="1"/>
      <c r="AX29" s="118" t="s">
        <v>71</v>
      </c>
      <c r="AY29" s="111">
        <f t="shared" ref="AY29:BA29" si="29">AY24</f>
        <v>804747000</v>
      </c>
      <c r="AZ29" s="111">
        <f t="shared" si="29"/>
        <v>674130100</v>
      </c>
      <c r="BA29" s="114">
        <f t="shared" si="29"/>
        <v>187493000</v>
      </c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84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1782000</v>
      </c>
      <c r="H30" s="76">
        <f t="shared" si="30"/>
        <v>9000</v>
      </c>
      <c r="I30" s="76">
        <f t="shared" si="30"/>
        <v>32000</v>
      </c>
      <c r="J30" s="77">
        <f t="shared" si="30"/>
        <v>29000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1957100</v>
      </c>
      <c r="S30" s="58"/>
      <c r="T30" s="197"/>
      <c r="U30" s="200"/>
      <c r="V30" s="200"/>
      <c r="W30" s="58"/>
      <c r="X30" s="45" t="s">
        <v>3</v>
      </c>
      <c r="Y30" s="46">
        <f>Y28-Y29</f>
        <v>0</v>
      </c>
      <c r="Z30" s="46">
        <f t="shared" ref="Z30:AF30" si="31">Z28-Z29</f>
        <v>22.900000000000546</v>
      </c>
      <c r="AA30" s="46">
        <f t="shared" si="31"/>
        <v>0</v>
      </c>
      <c r="AB30" s="46">
        <f t="shared" si="31"/>
        <v>9.9999999999994316E-2</v>
      </c>
      <c r="AC30" s="46">
        <f t="shared" si="31"/>
        <v>0</v>
      </c>
      <c r="AD30" s="46">
        <f t="shared" si="31"/>
        <v>23.200000000000728</v>
      </c>
      <c r="AE30" s="46">
        <f t="shared" si="31"/>
        <v>0.20000000000001705</v>
      </c>
      <c r="AF30" s="83">
        <f t="shared" si="31"/>
        <v>0</v>
      </c>
      <c r="AG30" s="7"/>
      <c r="AH30" s="88" t="s">
        <v>28</v>
      </c>
      <c r="AI30" s="86">
        <f>(AI29)/((K28/1000000)*8.34)</f>
        <v>3.7036027743461801</v>
      </c>
      <c r="AJ30" s="86">
        <f>(AJ29)/((K28/1000000)*8.34)</f>
        <v>0.64763004411285785</v>
      </c>
      <c r="AK30" s="86">
        <f>(AK29)/((K28/1000000)*8.34)</f>
        <v>7.5697018143061318E-2</v>
      </c>
      <c r="AL30" s="164">
        <f>(AL29)/((K28/1000000)*8.34)</f>
        <v>1.7494421970840837</v>
      </c>
      <c r="AM30" s="165"/>
      <c r="AN30" s="10"/>
      <c r="AO30" s="1"/>
      <c r="AP30" s="1"/>
      <c r="AQ30" s="1"/>
      <c r="AR30" s="7"/>
      <c r="AS30" s="89" t="s">
        <v>55</v>
      </c>
      <c r="AT30" s="79">
        <v>1.01</v>
      </c>
      <c r="AU30" s="90" t="s">
        <v>54</v>
      </c>
      <c r="AV30" s="35">
        <v>3.3000000000000002E-2</v>
      </c>
      <c r="AW30" s="1"/>
      <c r="AX30" s="110" t="s">
        <v>3</v>
      </c>
      <c r="AY30" s="115">
        <f>AY28-AY29</f>
        <v>0</v>
      </c>
      <c r="AZ30" s="115">
        <f>AZ28-AZ29</f>
        <v>1981300</v>
      </c>
      <c r="BA30" s="116">
        <f>BA28-BA29</f>
        <v>35000</v>
      </c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37"/>
      <c r="V31" s="78"/>
      <c r="W31" s="13"/>
      <c r="X31" s="3"/>
      <c r="Y31" s="84"/>
      <c r="Z31" s="84"/>
      <c r="AA31" s="84"/>
      <c r="AB31" s="84"/>
      <c r="AC31" s="84"/>
      <c r="AD31" s="84"/>
      <c r="AE31" s="84"/>
      <c r="AF31" s="84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7"/>
      <c r="AT31" s="7"/>
      <c r="AU31" s="7"/>
      <c r="AV31" s="7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82">
        <v>8</v>
      </c>
      <c r="B32" s="67" t="s">
        <v>45</v>
      </c>
      <c r="C32" s="72">
        <v>467885000</v>
      </c>
      <c r="D32" s="37">
        <v>3953250</v>
      </c>
      <c r="E32" s="37">
        <v>10553900</v>
      </c>
      <c r="F32" s="39">
        <v>16063400</v>
      </c>
      <c r="G32" s="72">
        <v>608124000</v>
      </c>
      <c r="H32" s="37">
        <v>5323210</v>
      </c>
      <c r="I32" s="37">
        <v>14648100</v>
      </c>
      <c r="J32" s="39">
        <v>22671700</v>
      </c>
      <c r="K32" s="185">
        <f>C34+G34</f>
        <v>1323000</v>
      </c>
      <c r="L32" s="186"/>
      <c r="M32" s="191">
        <f>D34+E34+F34+H34+I34+J34</f>
        <v>64000</v>
      </c>
      <c r="N32" s="186"/>
      <c r="O32" s="192">
        <f>M32+K32</f>
        <v>1387000</v>
      </c>
      <c r="P32" s="192"/>
      <c r="Q32" s="42" t="s">
        <v>6</v>
      </c>
      <c r="R32" s="39">
        <v>395262700</v>
      </c>
      <c r="S32" s="57"/>
      <c r="T32" s="195">
        <v>0</v>
      </c>
      <c r="U32" s="198">
        <v>1.34</v>
      </c>
      <c r="V32" s="198">
        <v>0.85</v>
      </c>
      <c r="W32" s="57"/>
      <c r="X32" s="85" t="s">
        <v>6</v>
      </c>
      <c r="Y32" s="44">
        <v>6179.9</v>
      </c>
      <c r="Z32" s="44">
        <v>8143.7</v>
      </c>
      <c r="AA32" s="44">
        <v>75</v>
      </c>
      <c r="AB32" s="44">
        <v>102.9</v>
      </c>
      <c r="AC32" s="44">
        <v>6465</v>
      </c>
      <c r="AD32" s="44">
        <v>8511.2000000000007</v>
      </c>
      <c r="AE32" s="44">
        <v>137.5</v>
      </c>
      <c r="AF32" s="82">
        <v>20.5</v>
      </c>
      <c r="AG32" s="7"/>
      <c r="AH32" s="85" t="s">
        <v>29</v>
      </c>
      <c r="AI32" s="15">
        <v>3.0625</v>
      </c>
      <c r="AJ32" s="15">
        <v>3.625</v>
      </c>
      <c r="AK32" s="15">
        <v>2.5</v>
      </c>
      <c r="AL32" s="15">
        <v>0</v>
      </c>
      <c r="AM32" s="16">
        <v>18</v>
      </c>
      <c r="AN32" s="62"/>
      <c r="AO32" s="64" t="s">
        <v>40</v>
      </c>
      <c r="AP32" s="20">
        <v>19.3</v>
      </c>
      <c r="AQ32" s="21">
        <v>7.48</v>
      </c>
      <c r="AR32" s="7"/>
      <c r="AS32" s="31" t="s">
        <v>37</v>
      </c>
      <c r="AT32" s="52" t="s">
        <v>75</v>
      </c>
      <c r="AU32" s="32" t="s">
        <v>38</v>
      </c>
      <c r="AV32" s="53">
        <v>4.7E-2</v>
      </c>
      <c r="AW32" s="1"/>
      <c r="AX32" s="117" t="s">
        <v>45</v>
      </c>
      <c r="AY32" s="112">
        <v>804747000</v>
      </c>
      <c r="AZ32" s="112">
        <v>677575000</v>
      </c>
      <c r="BA32" s="113">
        <v>187562000</v>
      </c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83"/>
      <c r="B33" s="68" t="s">
        <v>44</v>
      </c>
      <c r="C33" s="73">
        <f t="shared" ref="C33:J33" si="32">C28</f>
        <v>467885000</v>
      </c>
      <c r="D33" s="74">
        <f t="shared" si="32"/>
        <v>3953250</v>
      </c>
      <c r="E33" s="74">
        <f t="shared" si="32"/>
        <v>10553900</v>
      </c>
      <c r="F33" s="75">
        <f t="shared" si="32"/>
        <v>16063400</v>
      </c>
      <c r="G33" s="73">
        <f t="shared" si="32"/>
        <v>606801000</v>
      </c>
      <c r="H33" s="74">
        <f t="shared" si="32"/>
        <v>5323210</v>
      </c>
      <c r="I33" s="74">
        <f t="shared" si="32"/>
        <v>14616100</v>
      </c>
      <c r="J33" s="75">
        <f t="shared" si="32"/>
        <v>22639700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393848000</v>
      </c>
      <c r="S33" s="57"/>
      <c r="T33" s="196"/>
      <c r="U33" s="199"/>
      <c r="V33" s="199"/>
      <c r="W33" s="57"/>
      <c r="X33" s="87" t="s">
        <v>7</v>
      </c>
      <c r="Y33" s="5">
        <f t="shared" ref="Y33:AF33" si="33">Y28</f>
        <v>6179.9</v>
      </c>
      <c r="Z33" s="5">
        <f t="shared" si="33"/>
        <v>8126.8</v>
      </c>
      <c r="AA33" s="5">
        <f t="shared" si="33"/>
        <v>75</v>
      </c>
      <c r="AB33" s="5">
        <f t="shared" si="33"/>
        <v>102.8</v>
      </c>
      <c r="AC33" s="5">
        <f t="shared" si="33"/>
        <v>6465</v>
      </c>
      <c r="AD33" s="5">
        <f t="shared" si="33"/>
        <v>8494</v>
      </c>
      <c r="AE33" s="5">
        <f t="shared" si="33"/>
        <v>137.30000000000001</v>
      </c>
      <c r="AF33" s="81">
        <f t="shared" si="33"/>
        <v>20.5</v>
      </c>
      <c r="AG33" s="7"/>
      <c r="AH33" s="87" t="s">
        <v>26</v>
      </c>
      <c r="AI33" s="6">
        <f>(AI32*10.74)</f>
        <v>32.891249999999999</v>
      </c>
      <c r="AJ33" s="6">
        <f>(AJ32*2.2)</f>
        <v>7.9750000000000005</v>
      </c>
      <c r="AK33" s="6">
        <f>(AK32*0.25)</f>
        <v>0.625</v>
      </c>
      <c r="AL33" s="162">
        <f>AL32+AM32</f>
        <v>18</v>
      </c>
      <c r="AM33" s="163"/>
      <c r="AN33" s="10"/>
      <c r="AO33" s="22" t="s">
        <v>41</v>
      </c>
      <c r="AP33" s="23">
        <v>21</v>
      </c>
      <c r="AQ33" s="24">
        <v>7.64</v>
      </c>
      <c r="AR33" s="7"/>
      <c r="AS33" s="33" t="s">
        <v>36</v>
      </c>
      <c r="AT33" s="12" t="s">
        <v>75</v>
      </c>
      <c r="AU33" s="2" t="s">
        <v>39</v>
      </c>
      <c r="AV33" s="36">
        <v>0.39700000000000002</v>
      </c>
      <c r="AW33" s="1"/>
      <c r="AX33" s="118" t="s">
        <v>71</v>
      </c>
      <c r="AY33" s="111">
        <f t="shared" ref="AY33:BA33" si="34">AY28</f>
        <v>804747000</v>
      </c>
      <c r="AZ33" s="111">
        <f t="shared" si="34"/>
        <v>676111400</v>
      </c>
      <c r="BA33" s="114">
        <f t="shared" si="34"/>
        <v>187528000</v>
      </c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84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1323000</v>
      </c>
      <c r="H34" s="76">
        <f t="shared" si="35"/>
        <v>0</v>
      </c>
      <c r="I34" s="76">
        <f t="shared" si="35"/>
        <v>32000</v>
      </c>
      <c r="J34" s="77">
        <f t="shared" si="35"/>
        <v>32000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1414700</v>
      </c>
      <c r="S34" s="58"/>
      <c r="T34" s="197"/>
      <c r="U34" s="200"/>
      <c r="V34" s="200"/>
      <c r="W34" s="58"/>
      <c r="X34" s="45" t="s">
        <v>3</v>
      </c>
      <c r="Y34" s="46">
        <f>Y32-Y33</f>
        <v>0</v>
      </c>
      <c r="Z34" s="46">
        <f t="shared" ref="Z34:AF34" si="36">Z32-Z33</f>
        <v>16.899999999999636</v>
      </c>
      <c r="AA34" s="46">
        <f t="shared" si="36"/>
        <v>0</v>
      </c>
      <c r="AB34" s="46">
        <f t="shared" si="36"/>
        <v>0.10000000000000853</v>
      </c>
      <c r="AC34" s="46">
        <f t="shared" si="36"/>
        <v>0</v>
      </c>
      <c r="AD34" s="46">
        <f t="shared" si="36"/>
        <v>17.200000000000728</v>
      </c>
      <c r="AE34" s="46">
        <f t="shared" si="36"/>
        <v>0.19999999999998863</v>
      </c>
      <c r="AF34" s="83">
        <f t="shared" si="36"/>
        <v>0</v>
      </c>
      <c r="AG34" s="7"/>
      <c r="AH34" s="88" t="s">
        <v>28</v>
      </c>
      <c r="AI34" s="86">
        <f>(AI33)/((K32/1000000)*8.34)</f>
        <v>2.9809485744737545</v>
      </c>
      <c r="AJ34" s="86">
        <f>(AJ33)/((K32/1000000)*8.34)</f>
        <v>0.72277778684082228</v>
      </c>
      <c r="AK34" s="86">
        <f>(AK33)/((K32/1000000)*8.34)</f>
        <v>5.664402718188262E-2</v>
      </c>
      <c r="AL34" s="164">
        <f>(AL33)/((K32/1000000)*8.34)</f>
        <v>1.6313479828382194</v>
      </c>
      <c r="AM34" s="165"/>
      <c r="AN34" s="10"/>
      <c r="AO34" s="1"/>
      <c r="AP34" s="1"/>
      <c r="AQ34" s="1"/>
      <c r="AR34" s="7"/>
      <c r="AS34" s="89" t="s">
        <v>55</v>
      </c>
      <c r="AT34" s="79">
        <v>1.04</v>
      </c>
      <c r="AU34" s="90" t="s">
        <v>54</v>
      </c>
      <c r="AV34" s="35">
        <v>3.3000000000000002E-2</v>
      </c>
      <c r="AW34" s="1"/>
      <c r="AX34" s="110" t="s">
        <v>3</v>
      </c>
      <c r="AY34" s="115">
        <f>AY32-AY33</f>
        <v>0</v>
      </c>
      <c r="AZ34" s="115">
        <f>AZ32-AZ33</f>
        <v>1463600</v>
      </c>
      <c r="BA34" s="116">
        <f>BA32-BA33</f>
        <v>34000</v>
      </c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37"/>
      <c r="V35" s="78"/>
      <c r="W35" s="13"/>
      <c r="X35" s="3"/>
      <c r="Y35" s="84"/>
      <c r="Z35" s="84"/>
      <c r="AA35" s="84"/>
      <c r="AB35" s="84"/>
      <c r="AC35" s="84"/>
      <c r="AD35" s="84"/>
      <c r="AE35" s="84"/>
      <c r="AF35" s="84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7"/>
      <c r="AT35" s="7"/>
      <c r="AU35" s="7"/>
      <c r="AV35" s="7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82">
        <v>9</v>
      </c>
      <c r="B36" s="67" t="s">
        <v>45</v>
      </c>
      <c r="C36" s="72">
        <v>467885000</v>
      </c>
      <c r="D36" s="37">
        <v>3953250</v>
      </c>
      <c r="E36" s="37">
        <v>10553900</v>
      </c>
      <c r="F36" s="39">
        <v>16063400</v>
      </c>
      <c r="G36" s="72">
        <v>609617000</v>
      </c>
      <c r="H36" s="37">
        <v>5332210</v>
      </c>
      <c r="I36" s="37">
        <v>14679100</v>
      </c>
      <c r="J36" s="39">
        <v>22701600</v>
      </c>
      <c r="K36" s="185">
        <f>C38+G38</f>
        <v>1493000</v>
      </c>
      <c r="L36" s="186"/>
      <c r="M36" s="191">
        <f>D38+E38+F38+H38+I38+J38</f>
        <v>69900</v>
      </c>
      <c r="N36" s="186"/>
      <c r="O36" s="192">
        <f>M36+K36</f>
        <v>1562900</v>
      </c>
      <c r="P36" s="192"/>
      <c r="Q36" s="42" t="s">
        <v>6</v>
      </c>
      <c r="R36" s="39">
        <v>396975850</v>
      </c>
      <c r="S36" s="57"/>
      <c r="T36" s="195">
        <v>0</v>
      </c>
      <c r="U36" s="198">
        <v>1.35</v>
      </c>
      <c r="V36" s="198">
        <v>0.89</v>
      </c>
      <c r="W36" s="57"/>
      <c r="X36" s="85" t="s">
        <v>6</v>
      </c>
      <c r="Y36" s="44">
        <v>6179.9</v>
      </c>
      <c r="Z36" s="44">
        <v>8162.9</v>
      </c>
      <c r="AA36" s="44">
        <v>75</v>
      </c>
      <c r="AB36" s="44">
        <v>103.1</v>
      </c>
      <c r="AC36" s="44">
        <v>6465</v>
      </c>
      <c r="AD36" s="44">
        <v>8530.7999999999993</v>
      </c>
      <c r="AE36" s="44">
        <v>137.6</v>
      </c>
      <c r="AF36" s="82">
        <v>20.5</v>
      </c>
      <c r="AG36" s="7"/>
      <c r="AH36" s="85" t="s">
        <v>29</v>
      </c>
      <c r="AI36" s="15">
        <v>4</v>
      </c>
      <c r="AJ36" s="15">
        <v>4</v>
      </c>
      <c r="AK36" s="15">
        <v>2.875</v>
      </c>
      <c r="AL36" s="15">
        <v>0</v>
      </c>
      <c r="AM36" s="16">
        <v>21</v>
      </c>
      <c r="AN36" s="62"/>
      <c r="AO36" s="64" t="s">
        <v>40</v>
      </c>
      <c r="AP36" s="20">
        <v>18.7</v>
      </c>
      <c r="AQ36" s="21">
        <v>7.52</v>
      </c>
      <c r="AR36" s="7"/>
      <c r="AS36" s="31" t="s">
        <v>37</v>
      </c>
      <c r="AT36" s="52" t="s">
        <v>75</v>
      </c>
      <c r="AU36" s="32" t="s">
        <v>38</v>
      </c>
      <c r="AV36" s="53">
        <v>4.9000000000000002E-2</v>
      </c>
      <c r="AW36" s="1"/>
      <c r="AX36" s="117" t="s">
        <v>45</v>
      </c>
      <c r="AY36" s="112">
        <v>804747000</v>
      </c>
      <c r="AZ36" s="112">
        <v>679256420</v>
      </c>
      <c r="BA36" s="113">
        <v>187597000</v>
      </c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83"/>
      <c r="B37" s="68" t="s">
        <v>44</v>
      </c>
      <c r="C37" s="73">
        <f t="shared" ref="C37:J37" si="37">C32</f>
        <v>467885000</v>
      </c>
      <c r="D37" s="74">
        <f t="shared" si="37"/>
        <v>3953250</v>
      </c>
      <c r="E37" s="74">
        <f t="shared" si="37"/>
        <v>10553900</v>
      </c>
      <c r="F37" s="75">
        <f t="shared" si="37"/>
        <v>16063400</v>
      </c>
      <c r="G37" s="73">
        <f t="shared" si="37"/>
        <v>608124000</v>
      </c>
      <c r="H37" s="74">
        <f t="shared" si="37"/>
        <v>5323210</v>
      </c>
      <c r="I37" s="74">
        <f t="shared" si="37"/>
        <v>14648100</v>
      </c>
      <c r="J37" s="75">
        <f t="shared" si="37"/>
        <v>22671700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395262700</v>
      </c>
      <c r="S37" s="57"/>
      <c r="T37" s="196"/>
      <c r="U37" s="199"/>
      <c r="V37" s="199"/>
      <c r="W37" s="57"/>
      <c r="X37" s="87" t="s">
        <v>7</v>
      </c>
      <c r="Y37" s="5">
        <f t="shared" ref="Y37:AF37" si="38">Y32</f>
        <v>6179.9</v>
      </c>
      <c r="Z37" s="5">
        <f t="shared" si="38"/>
        <v>8143.7</v>
      </c>
      <c r="AA37" s="5">
        <f t="shared" si="38"/>
        <v>75</v>
      </c>
      <c r="AB37" s="5">
        <f t="shared" si="38"/>
        <v>102.9</v>
      </c>
      <c r="AC37" s="5">
        <f t="shared" si="38"/>
        <v>6465</v>
      </c>
      <c r="AD37" s="5">
        <f t="shared" si="38"/>
        <v>8511.2000000000007</v>
      </c>
      <c r="AE37" s="5">
        <f t="shared" si="38"/>
        <v>137.5</v>
      </c>
      <c r="AF37" s="81">
        <f t="shared" si="38"/>
        <v>20.5</v>
      </c>
      <c r="AG37" s="7"/>
      <c r="AH37" s="87" t="s">
        <v>26</v>
      </c>
      <c r="AI37" s="6">
        <f>(AI36*10.74)</f>
        <v>42.96</v>
      </c>
      <c r="AJ37" s="6">
        <f>(AJ36*2.2)</f>
        <v>8.8000000000000007</v>
      </c>
      <c r="AK37" s="6">
        <f>(AK36*0.25)</f>
        <v>0.71875</v>
      </c>
      <c r="AL37" s="162">
        <f>AL36+AM36</f>
        <v>21</v>
      </c>
      <c r="AM37" s="163"/>
      <c r="AN37" s="10"/>
      <c r="AO37" s="22" t="s">
        <v>41</v>
      </c>
      <c r="AP37" s="23">
        <v>20.399999999999999</v>
      </c>
      <c r="AQ37" s="24">
        <v>7.58</v>
      </c>
      <c r="AR37" s="7"/>
      <c r="AS37" s="33" t="s">
        <v>36</v>
      </c>
      <c r="AT37" s="12" t="s">
        <v>75</v>
      </c>
      <c r="AU37" s="2" t="s">
        <v>39</v>
      </c>
      <c r="AV37" s="36">
        <v>0.23300000000000001</v>
      </c>
      <c r="AW37" s="1"/>
      <c r="AX37" s="118" t="s">
        <v>71</v>
      </c>
      <c r="AY37" s="111">
        <f t="shared" ref="AY37:BA37" si="39">AY32</f>
        <v>804747000</v>
      </c>
      <c r="AZ37" s="111">
        <f t="shared" si="39"/>
        <v>677575000</v>
      </c>
      <c r="BA37" s="114">
        <f t="shared" si="39"/>
        <v>187562000</v>
      </c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84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1493000</v>
      </c>
      <c r="H38" s="76">
        <f t="shared" si="40"/>
        <v>9000</v>
      </c>
      <c r="I38" s="76">
        <f t="shared" si="40"/>
        <v>31000</v>
      </c>
      <c r="J38" s="77">
        <f t="shared" si="40"/>
        <v>29900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1713150</v>
      </c>
      <c r="S38" s="58"/>
      <c r="T38" s="197"/>
      <c r="U38" s="200"/>
      <c r="V38" s="200"/>
      <c r="W38" s="58"/>
      <c r="X38" s="45" t="s">
        <v>3</v>
      </c>
      <c r="Y38" s="46">
        <f t="shared" ref="Y38:AF38" si="41">Y36-Y37</f>
        <v>0</v>
      </c>
      <c r="Z38" s="46">
        <f t="shared" si="41"/>
        <v>19.199999999999818</v>
      </c>
      <c r="AA38" s="46">
        <f t="shared" si="41"/>
        <v>0</v>
      </c>
      <c r="AB38" s="46">
        <f t="shared" si="41"/>
        <v>0.19999999999998863</v>
      </c>
      <c r="AC38" s="46">
        <f t="shared" si="41"/>
        <v>0</v>
      </c>
      <c r="AD38" s="46">
        <f t="shared" si="41"/>
        <v>19.599999999998545</v>
      </c>
      <c r="AE38" s="46">
        <f t="shared" si="41"/>
        <v>9.9999999999994316E-2</v>
      </c>
      <c r="AF38" s="83">
        <f t="shared" si="41"/>
        <v>0</v>
      </c>
      <c r="AG38" s="7"/>
      <c r="AH38" s="88" t="s">
        <v>28</v>
      </c>
      <c r="AI38" s="86">
        <f>(AI37)/((K36/1000000)*8.34)</f>
        <v>3.4501534740057922</v>
      </c>
      <c r="AJ38" s="86">
        <f>(AJ37)/((K36/1000000)*8.34)</f>
        <v>0.70673534849280661</v>
      </c>
      <c r="AK38" s="86">
        <f>(AK37)/((K36/1000000)*8.34)</f>
        <v>5.7723412696500533E-2</v>
      </c>
      <c r="AL38" s="164">
        <f>(AL37)/((K36/1000000)*8.34)</f>
        <v>1.6865275361760157</v>
      </c>
      <c r="AM38" s="165"/>
      <c r="AN38" s="10"/>
      <c r="AO38" s="1"/>
      <c r="AP38" s="1"/>
      <c r="AQ38" s="1"/>
      <c r="AR38" s="7"/>
      <c r="AS38" s="89" t="s">
        <v>55</v>
      </c>
      <c r="AT38" s="79">
        <v>1.1499999999999999</v>
      </c>
      <c r="AU38" s="90" t="s">
        <v>54</v>
      </c>
      <c r="AV38" s="35">
        <v>3.5999999999999997E-2</v>
      </c>
      <c r="AW38" s="1"/>
      <c r="AX38" s="110" t="s">
        <v>3</v>
      </c>
      <c r="AY38" s="115">
        <f>AY36-AY37</f>
        <v>0</v>
      </c>
      <c r="AZ38" s="115">
        <f>AZ36-AZ37</f>
        <v>1681420</v>
      </c>
      <c r="BA38" s="116">
        <f>BA36-BA37</f>
        <v>35000</v>
      </c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37"/>
      <c r="V39" s="78"/>
      <c r="W39" s="13"/>
      <c r="X39" s="3"/>
      <c r="Y39" s="84"/>
      <c r="Z39" s="84"/>
      <c r="AA39" s="84"/>
      <c r="AB39" s="84"/>
      <c r="AC39" s="84"/>
      <c r="AD39" s="84"/>
      <c r="AE39" s="84"/>
      <c r="AF39" s="84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7"/>
      <c r="AT39" s="7"/>
      <c r="AU39" s="7"/>
      <c r="AV39" s="7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82">
        <v>10</v>
      </c>
      <c r="B40" s="67" t="s">
        <v>45</v>
      </c>
      <c r="C40" s="72">
        <v>467885000</v>
      </c>
      <c r="D40" s="37">
        <v>3953250</v>
      </c>
      <c r="E40" s="37">
        <v>10553900</v>
      </c>
      <c r="F40" s="39">
        <v>16063400</v>
      </c>
      <c r="G40" s="72">
        <v>611049000</v>
      </c>
      <c r="H40" s="37">
        <v>5341210</v>
      </c>
      <c r="I40" s="37">
        <v>14711100</v>
      </c>
      <c r="J40" s="39">
        <v>22732600</v>
      </c>
      <c r="K40" s="185">
        <f>C42+G42</f>
        <v>1432000</v>
      </c>
      <c r="L40" s="186"/>
      <c r="M40" s="191">
        <f>D42+E42+F42+H42+I42+J42</f>
        <v>72000</v>
      </c>
      <c r="N40" s="186"/>
      <c r="O40" s="192">
        <f>M40+K40</f>
        <v>1504000</v>
      </c>
      <c r="P40" s="192"/>
      <c r="Q40" s="42" t="s">
        <v>6</v>
      </c>
      <c r="R40" s="39">
        <v>398593500</v>
      </c>
      <c r="S40" s="57"/>
      <c r="T40" s="195">
        <v>0</v>
      </c>
      <c r="U40" s="198">
        <v>1.39</v>
      </c>
      <c r="V40" s="198">
        <v>0.87</v>
      </c>
      <c r="W40" s="57"/>
      <c r="X40" s="85" t="s">
        <v>6</v>
      </c>
      <c r="Y40" s="44">
        <v>6179.9</v>
      </c>
      <c r="Z40" s="44">
        <v>8181.4</v>
      </c>
      <c r="AA40" s="44">
        <v>75</v>
      </c>
      <c r="AB40" s="44">
        <v>103.3</v>
      </c>
      <c r="AC40" s="44">
        <v>6465</v>
      </c>
      <c r="AD40" s="44">
        <v>8549.5</v>
      </c>
      <c r="AE40" s="44">
        <v>137.80000000000001</v>
      </c>
      <c r="AF40" s="82">
        <v>20.5</v>
      </c>
      <c r="AG40" s="7"/>
      <c r="AH40" s="85" t="s">
        <v>29</v>
      </c>
      <c r="AI40" s="15">
        <v>3.625</v>
      </c>
      <c r="AJ40" s="15">
        <v>3.75</v>
      </c>
      <c r="AK40" s="15">
        <v>2.5</v>
      </c>
      <c r="AL40" s="15">
        <v>0</v>
      </c>
      <c r="AM40" s="16">
        <v>20</v>
      </c>
      <c r="AN40" s="62"/>
      <c r="AO40" s="64" t="s">
        <v>40</v>
      </c>
      <c r="AP40" s="20">
        <v>19.5</v>
      </c>
      <c r="AQ40" s="21">
        <v>7.51</v>
      </c>
      <c r="AR40" s="7"/>
      <c r="AS40" s="31" t="s">
        <v>37</v>
      </c>
      <c r="AT40" s="52" t="s">
        <v>75</v>
      </c>
      <c r="AU40" s="32" t="s">
        <v>38</v>
      </c>
      <c r="AV40" s="53">
        <v>5.1999999999999998E-2</v>
      </c>
      <c r="AW40" s="1"/>
      <c r="AX40" s="117" t="s">
        <v>45</v>
      </c>
      <c r="AY40" s="112">
        <v>804747000</v>
      </c>
      <c r="AZ40" s="112">
        <v>680857400</v>
      </c>
      <c r="BA40" s="113">
        <v>187632000</v>
      </c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83"/>
      <c r="B41" s="68" t="s">
        <v>44</v>
      </c>
      <c r="C41" s="73">
        <f t="shared" ref="C41:J41" si="42">C36</f>
        <v>467885000</v>
      </c>
      <c r="D41" s="74">
        <f t="shared" si="42"/>
        <v>3953250</v>
      </c>
      <c r="E41" s="74">
        <f t="shared" si="42"/>
        <v>10553900</v>
      </c>
      <c r="F41" s="75">
        <f t="shared" si="42"/>
        <v>16063400</v>
      </c>
      <c r="G41" s="73">
        <f t="shared" si="42"/>
        <v>609617000</v>
      </c>
      <c r="H41" s="74">
        <f t="shared" si="42"/>
        <v>5332210</v>
      </c>
      <c r="I41" s="74">
        <f t="shared" si="42"/>
        <v>14679100</v>
      </c>
      <c r="J41" s="75">
        <f t="shared" si="42"/>
        <v>22701600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396975850</v>
      </c>
      <c r="S41" s="57"/>
      <c r="T41" s="196"/>
      <c r="U41" s="199"/>
      <c r="V41" s="199"/>
      <c r="W41" s="57"/>
      <c r="X41" s="87" t="s">
        <v>7</v>
      </c>
      <c r="Y41" s="5">
        <f t="shared" ref="Y41:AF41" si="43">Y36</f>
        <v>6179.9</v>
      </c>
      <c r="Z41" s="5">
        <f t="shared" si="43"/>
        <v>8162.9</v>
      </c>
      <c r="AA41" s="5">
        <f t="shared" si="43"/>
        <v>75</v>
      </c>
      <c r="AB41" s="5">
        <f t="shared" si="43"/>
        <v>103.1</v>
      </c>
      <c r="AC41" s="5">
        <f t="shared" si="43"/>
        <v>6465</v>
      </c>
      <c r="AD41" s="5">
        <f t="shared" si="43"/>
        <v>8530.7999999999993</v>
      </c>
      <c r="AE41" s="5">
        <f t="shared" si="43"/>
        <v>137.6</v>
      </c>
      <c r="AF41" s="81">
        <f t="shared" si="43"/>
        <v>20.5</v>
      </c>
      <c r="AG41" s="7"/>
      <c r="AH41" s="87" t="s">
        <v>26</v>
      </c>
      <c r="AI41" s="6">
        <f>(AI40*10.74)</f>
        <v>38.932499999999997</v>
      </c>
      <c r="AJ41" s="6">
        <f>(AJ40*2.2)</f>
        <v>8.25</v>
      </c>
      <c r="AK41" s="6">
        <f>(AK40*0.25)</f>
        <v>0.625</v>
      </c>
      <c r="AL41" s="162">
        <f>AL40+AM40</f>
        <v>20</v>
      </c>
      <c r="AM41" s="163"/>
      <c r="AN41" s="10"/>
      <c r="AO41" s="22" t="s">
        <v>41</v>
      </c>
      <c r="AP41" s="23">
        <v>21</v>
      </c>
      <c r="AQ41" s="24">
        <v>7.78</v>
      </c>
      <c r="AR41" s="7"/>
      <c r="AS41" s="33" t="s">
        <v>36</v>
      </c>
      <c r="AT41" s="12" t="s">
        <v>75</v>
      </c>
      <c r="AU41" s="2" t="s">
        <v>39</v>
      </c>
      <c r="AV41" s="36">
        <v>0.246</v>
      </c>
      <c r="AW41" s="1"/>
      <c r="AX41" s="118" t="s">
        <v>71</v>
      </c>
      <c r="AY41" s="111">
        <f t="shared" ref="AY41:BA41" si="44">AY36</f>
        <v>804747000</v>
      </c>
      <c r="AZ41" s="111">
        <f t="shared" si="44"/>
        <v>679256420</v>
      </c>
      <c r="BA41" s="114">
        <f t="shared" si="44"/>
        <v>187597000</v>
      </c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84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1432000</v>
      </c>
      <c r="H42" s="76">
        <f t="shared" si="45"/>
        <v>9000</v>
      </c>
      <c r="I42" s="76">
        <f t="shared" si="45"/>
        <v>32000</v>
      </c>
      <c r="J42" s="77">
        <f t="shared" si="45"/>
        <v>31000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1617650</v>
      </c>
      <c r="S42" s="58"/>
      <c r="T42" s="197"/>
      <c r="U42" s="200"/>
      <c r="V42" s="200"/>
      <c r="W42" s="58"/>
      <c r="X42" s="45" t="s">
        <v>3</v>
      </c>
      <c r="Y42" s="46">
        <f t="shared" ref="Y42:AF42" si="46">Y40-Y41</f>
        <v>0</v>
      </c>
      <c r="Z42" s="46">
        <f t="shared" si="46"/>
        <v>18.5</v>
      </c>
      <c r="AA42" s="46">
        <f t="shared" si="46"/>
        <v>0</v>
      </c>
      <c r="AB42" s="46">
        <f t="shared" si="46"/>
        <v>0.20000000000000284</v>
      </c>
      <c r="AC42" s="46">
        <f t="shared" si="46"/>
        <v>0</v>
      </c>
      <c r="AD42" s="46">
        <f t="shared" si="46"/>
        <v>18.700000000000728</v>
      </c>
      <c r="AE42" s="46">
        <f t="shared" si="46"/>
        <v>0.20000000000001705</v>
      </c>
      <c r="AF42" s="83">
        <f t="shared" si="46"/>
        <v>0</v>
      </c>
      <c r="AG42" s="7"/>
      <c r="AH42" s="88" t="s">
        <v>28</v>
      </c>
      <c r="AI42" s="86">
        <f>(AI41)/((K40/1000000)*8.34)</f>
        <v>3.2598920863309355</v>
      </c>
      <c r="AJ42" s="86">
        <f>(AJ41)/((K40/1000000)*8.34)</f>
        <v>0.69078815160162377</v>
      </c>
      <c r="AK42" s="86">
        <f>(AK41)/((K40/1000000)*8.34)</f>
        <v>5.2332435727395744E-2</v>
      </c>
      <c r="AL42" s="164">
        <f>(AL41)/((K40/1000000)*8.34)</f>
        <v>1.6746379432766638</v>
      </c>
      <c r="AM42" s="165"/>
      <c r="AN42" s="10"/>
      <c r="AO42" s="1"/>
      <c r="AP42" s="1"/>
      <c r="AQ42" s="1"/>
      <c r="AR42" s="7"/>
      <c r="AS42" s="89" t="s">
        <v>55</v>
      </c>
      <c r="AT42" s="79">
        <v>1.32</v>
      </c>
      <c r="AU42" s="90" t="s">
        <v>54</v>
      </c>
      <c r="AV42" s="35">
        <v>3.7999999999999999E-2</v>
      </c>
      <c r="AW42" s="1"/>
      <c r="AX42" s="110" t="s">
        <v>3</v>
      </c>
      <c r="AY42" s="115">
        <f>AY40-AY41</f>
        <v>0</v>
      </c>
      <c r="AZ42" s="115">
        <f>AZ40-AZ41</f>
        <v>1600980</v>
      </c>
      <c r="BA42" s="116">
        <f>BA40-BA41</f>
        <v>35000</v>
      </c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37"/>
      <c r="V43" s="78"/>
      <c r="W43" s="13"/>
      <c r="X43" s="3"/>
      <c r="Y43" s="84"/>
      <c r="Z43" s="84"/>
      <c r="AA43" s="84"/>
      <c r="AB43" s="84"/>
      <c r="AC43" s="84"/>
      <c r="AD43" s="84"/>
      <c r="AE43" s="84"/>
      <c r="AF43" s="84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7"/>
      <c r="AT43" s="7"/>
      <c r="AU43" s="7"/>
      <c r="AV43" s="7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82">
        <v>11</v>
      </c>
      <c r="B44" s="67" t="s">
        <v>45</v>
      </c>
      <c r="C44" s="72">
        <v>468017000</v>
      </c>
      <c r="D44" s="37">
        <v>3953250</v>
      </c>
      <c r="E44" s="37">
        <v>10553900</v>
      </c>
      <c r="F44" s="39">
        <v>16086400</v>
      </c>
      <c r="G44" s="72">
        <v>612563000</v>
      </c>
      <c r="H44" s="37">
        <v>5349200</v>
      </c>
      <c r="I44" s="37">
        <v>14711100</v>
      </c>
      <c r="J44" s="39">
        <v>22732600</v>
      </c>
      <c r="K44" s="185">
        <f>C46+G46</f>
        <v>1646000</v>
      </c>
      <c r="L44" s="186"/>
      <c r="M44" s="191">
        <f>D46+E46+F46+H46+I46+J46</f>
        <v>30990</v>
      </c>
      <c r="N44" s="186"/>
      <c r="O44" s="192">
        <f>M44+K44</f>
        <v>1676990</v>
      </c>
      <c r="P44" s="192"/>
      <c r="Q44" s="42" t="s">
        <v>6</v>
      </c>
      <c r="R44" s="39">
        <v>400322900</v>
      </c>
      <c r="S44" s="57"/>
      <c r="T44" s="195">
        <v>0</v>
      </c>
      <c r="U44" s="198">
        <v>1.41</v>
      </c>
      <c r="V44" s="198">
        <v>0.9</v>
      </c>
      <c r="W44" s="57"/>
      <c r="X44" s="85" t="s">
        <v>6</v>
      </c>
      <c r="Y44" s="44">
        <v>6181.6</v>
      </c>
      <c r="Z44" s="44">
        <v>8200.7999999999993</v>
      </c>
      <c r="AA44" s="44">
        <v>75</v>
      </c>
      <c r="AB44" s="44">
        <v>103.4</v>
      </c>
      <c r="AC44" s="44">
        <v>6467</v>
      </c>
      <c r="AD44" s="44">
        <v>8569</v>
      </c>
      <c r="AE44" s="44">
        <v>137.80000000000001</v>
      </c>
      <c r="AF44" s="82">
        <v>20.5</v>
      </c>
      <c r="AG44" s="7"/>
      <c r="AH44" s="85" t="s">
        <v>29</v>
      </c>
      <c r="AI44" s="15">
        <v>3.9375</v>
      </c>
      <c r="AJ44" s="15">
        <v>4.25</v>
      </c>
      <c r="AK44" s="15">
        <v>3</v>
      </c>
      <c r="AL44" s="15">
        <v>23</v>
      </c>
      <c r="AM44" s="16">
        <v>0</v>
      </c>
      <c r="AN44" s="62"/>
      <c r="AO44" s="64" t="s">
        <v>40</v>
      </c>
      <c r="AP44" s="20">
        <v>18.3</v>
      </c>
      <c r="AQ44" s="21">
        <v>7.52</v>
      </c>
      <c r="AR44" s="7"/>
      <c r="AS44" s="31" t="s">
        <v>37</v>
      </c>
      <c r="AT44" s="52" t="s">
        <v>75</v>
      </c>
      <c r="AU44" s="32" t="s">
        <v>38</v>
      </c>
      <c r="AV44" s="53">
        <v>6.3E-2</v>
      </c>
      <c r="AW44" s="1"/>
      <c r="AX44" s="117" t="s">
        <v>45</v>
      </c>
      <c r="AY44" s="112">
        <v>804919000</v>
      </c>
      <c r="AZ44" s="112">
        <v>682512128</v>
      </c>
      <c r="BA44" s="113">
        <v>187632000</v>
      </c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83"/>
      <c r="B45" s="68" t="s">
        <v>44</v>
      </c>
      <c r="C45" s="73">
        <f t="shared" ref="C45:J45" si="47">C40</f>
        <v>467885000</v>
      </c>
      <c r="D45" s="74">
        <f t="shared" si="47"/>
        <v>3953250</v>
      </c>
      <c r="E45" s="74">
        <f t="shared" si="47"/>
        <v>10553900</v>
      </c>
      <c r="F45" s="75">
        <f t="shared" si="47"/>
        <v>16063400</v>
      </c>
      <c r="G45" s="73">
        <f t="shared" si="47"/>
        <v>611049000</v>
      </c>
      <c r="H45" s="74">
        <f t="shared" si="47"/>
        <v>5341210</v>
      </c>
      <c r="I45" s="74">
        <f t="shared" si="47"/>
        <v>14711100</v>
      </c>
      <c r="J45" s="75">
        <f t="shared" si="47"/>
        <v>22732600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398593500</v>
      </c>
      <c r="S45" s="57"/>
      <c r="T45" s="196"/>
      <c r="U45" s="199"/>
      <c r="V45" s="199"/>
      <c r="W45" s="57"/>
      <c r="X45" s="87" t="s">
        <v>7</v>
      </c>
      <c r="Y45" s="5">
        <f t="shared" ref="Y45:AF45" si="48">Y40</f>
        <v>6179.9</v>
      </c>
      <c r="Z45" s="5">
        <f t="shared" si="48"/>
        <v>8181.4</v>
      </c>
      <c r="AA45" s="5">
        <f t="shared" si="48"/>
        <v>75</v>
      </c>
      <c r="AB45" s="5">
        <f t="shared" si="48"/>
        <v>103.3</v>
      </c>
      <c r="AC45" s="5">
        <f t="shared" si="48"/>
        <v>6465</v>
      </c>
      <c r="AD45" s="5">
        <f t="shared" si="48"/>
        <v>8549.5</v>
      </c>
      <c r="AE45" s="5">
        <f t="shared" si="48"/>
        <v>137.80000000000001</v>
      </c>
      <c r="AF45" s="81">
        <f t="shared" si="48"/>
        <v>20.5</v>
      </c>
      <c r="AG45" s="7"/>
      <c r="AH45" s="87" t="s">
        <v>26</v>
      </c>
      <c r="AI45" s="6">
        <f>(AI44*10.74)</f>
        <v>42.28875</v>
      </c>
      <c r="AJ45" s="6">
        <f>(AJ44*2.2)</f>
        <v>9.3500000000000014</v>
      </c>
      <c r="AK45" s="6">
        <f>(AK44*0.25)</f>
        <v>0.75</v>
      </c>
      <c r="AL45" s="162">
        <f>AL44+AM44</f>
        <v>23</v>
      </c>
      <c r="AM45" s="163"/>
      <c r="AN45" s="10"/>
      <c r="AO45" s="22" t="s">
        <v>41</v>
      </c>
      <c r="AP45" s="23">
        <v>20.7</v>
      </c>
      <c r="AQ45" s="24">
        <v>7.78</v>
      </c>
      <c r="AR45" s="7"/>
      <c r="AS45" s="33" t="s">
        <v>36</v>
      </c>
      <c r="AT45" s="12" t="s">
        <v>75</v>
      </c>
      <c r="AU45" s="2" t="s">
        <v>39</v>
      </c>
      <c r="AV45" s="36">
        <v>0.27800000000000002</v>
      </c>
      <c r="AW45" s="1"/>
      <c r="AX45" s="118" t="s">
        <v>71</v>
      </c>
      <c r="AY45" s="111">
        <f t="shared" ref="AY45:BA45" si="49">AY40</f>
        <v>804747000</v>
      </c>
      <c r="AZ45" s="111">
        <f t="shared" si="49"/>
        <v>680857400</v>
      </c>
      <c r="BA45" s="114">
        <f t="shared" si="49"/>
        <v>187632000</v>
      </c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84"/>
      <c r="B46" s="66" t="s">
        <v>3</v>
      </c>
      <c r="C46" s="76">
        <f t="shared" ref="C46:J46" si="50">C44-C45</f>
        <v>132000</v>
      </c>
      <c r="D46" s="76">
        <f t="shared" si="50"/>
        <v>0</v>
      </c>
      <c r="E46" s="76">
        <f t="shared" si="50"/>
        <v>0</v>
      </c>
      <c r="F46" s="77">
        <f t="shared" si="50"/>
        <v>23000</v>
      </c>
      <c r="G46" s="76">
        <f t="shared" si="50"/>
        <v>1514000</v>
      </c>
      <c r="H46" s="76">
        <f t="shared" si="50"/>
        <v>7990</v>
      </c>
      <c r="I46" s="76">
        <f t="shared" si="50"/>
        <v>0</v>
      </c>
      <c r="J46" s="77">
        <f t="shared" si="50"/>
        <v>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1729400</v>
      </c>
      <c r="S46" s="58"/>
      <c r="T46" s="197"/>
      <c r="U46" s="200"/>
      <c r="V46" s="200"/>
      <c r="W46" s="58"/>
      <c r="X46" s="45" t="s">
        <v>3</v>
      </c>
      <c r="Y46" s="46">
        <f>Y44-Y45</f>
        <v>1.7000000000007276</v>
      </c>
      <c r="Z46" s="46">
        <f t="shared" ref="Z46:AF46" si="51">Z44-Z45</f>
        <v>19.399999999999636</v>
      </c>
      <c r="AA46" s="46">
        <f t="shared" si="51"/>
        <v>0</v>
      </c>
      <c r="AB46" s="46">
        <f t="shared" si="51"/>
        <v>0.10000000000000853</v>
      </c>
      <c r="AC46" s="46">
        <f t="shared" si="51"/>
        <v>2</v>
      </c>
      <c r="AD46" s="46">
        <f t="shared" si="51"/>
        <v>19.5</v>
      </c>
      <c r="AE46" s="46">
        <f t="shared" si="51"/>
        <v>0</v>
      </c>
      <c r="AF46" s="83">
        <f t="shared" si="51"/>
        <v>0</v>
      </c>
      <c r="AG46" s="7"/>
      <c r="AH46" s="88" t="s">
        <v>28</v>
      </c>
      <c r="AI46" s="86">
        <f>(AI45)/((K44/1000000)*8.34)</f>
        <v>3.0805549970716015</v>
      </c>
      <c r="AJ46" s="86">
        <f>(AJ45)/((K44/1000000)*8.34)</f>
        <v>0.68110760480315635</v>
      </c>
      <c r="AK46" s="86">
        <f>(AK45)/((K44/1000000)*8.34)</f>
        <v>5.4634299850520561E-2</v>
      </c>
      <c r="AL46" s="164">
        <f>(AL45)/((K44/1000000)*8.34)</f>
        <v>1.6754518620826304</v>
      </c>
      <c r="AM46" s="165"/>
      <c r="AN46" s="10"/>
      <c r="AO46" s="1"/>
      <c r="AP46" s="1"/>
      <c r="AQ46" s="1"/>
      <c r="AR46" s="7"/>
      <c r="AS46" s="89" t="s">
        <v>55</v>
      </c>
      <c r="AT46" s="79">
        <v>0.99</v>
      </c>
      <c r="AU46" s="90" t="s">
        <v>54</v>
      </c>
      <c r="AV46" s="35">
        <v>4.5999999999999999E-2</v>
      </c>
      <c r="AW46" s="1"/>
      <c r="AX46" s="110" t="s">
        <v>3</v>
      </c>
      <c r="AY46" s="115">
        <f>AY44-AY45</f>
        <v>172000</v>
      </c>
      <c r="AZ46" s="115">
        <f>AZ44-AZ45</f>
        <v>1654728</v>
      </c>
      <c r="BA46" s="116">
        <f>BA44-BA45</f>
        <v>0</v>
      </c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37"/>
      <c r="V47" s="78"/>
      <c r="W47" s="13"/>
      <c r="X47" s="3"/>
      <c r="Y47" s="84"/>
      <c r="Z47" s="84"/>
      <c r="AA47" s="84"/>
      <c r="AB47" s="84"/>
      <c r="AC47" s="84"/>
      <c r="AD47" s="84"/>
      <c r="AE47" s="84"/>
      <c r="AF47" s="84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7"/>
      <c r="AT47" s="7"/>
      <c r="AU47" s="7"/>
      <c r="AV47" s="7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82">
        <v>12</v>
      </c>
      <c r="B48" s="67" t="s">
        <v>45</v>
      </c>
      <c r="C48" s="72">
        <v>469765000</v>
      </c>
      <c r="D48" s="37">
        <v>3962250</v>
      </c>
      <c r="E48" s="37">
        <v>10585900</v>
      </c>
      <c r="F48" s="39">
        <v>16115400</v>
      </c>
      <c r="G48" s="72">
        <v>612563000</v>
      </c>
      <c r="H48" s="37">
        <v>5349200</v>
      </c>
      <c r="I48" s="37">
        <v>14711100</v>
      </c>
      <c r="J48" s="39">
        <v>22732600</v>
      </c>
      <c r="K48" s="185">
        <f>C50+G50</f>
        <v>1748000</v>
      </c>
      <c r="L48" s="186"/>
      <c r="M48" s="191">
        <f>D50+E50+F50+H50+I50+J50</f>
        <v>70000</v>
      </c>
      <c r="N48" s="186"/>
      <c r="O48" s="203">
        <f>M48+K48</f>
        <v>1818000</v>
      </c>
      <c r="P48" s="204"/>
      <c r="Q48" s="42" t="s">
        <v>6</v>
      </c>
      <c r="R48" s="39">
        <v>402053700</v>
      </c>
      <c r="S48" s="57"/>
      <c r="T48" s="195">
        <v>0</v>
      </c>
      <c r="U48" s="198">
        <v>1.38</v>
      </c>
      <c r="V48" s="198">
        <v>0.87</v>
      </c>
      <c r="W48" s="57"/>
      <c r="X48" s="85" t="s">
        <v>6</v>
      </c>
      <c r="Y48" s="44">
        <v>6203.4</v>
      </c>
      <c r="Z48" s="44">
        <v>8200.7999999999993</v>
      </c>
      <c r="AA48" s="44">
        <v>75</v>
      </c>
      <c r="AB48" s="44">
        <v>103.5</v>
      </c>
      <c r="AC48" s="44">
        <v>6489.3</v>
      </c>
      <c r="AD48" s="44">
        <v>8569</v>
      </c>
      <c r="AE48" s="44">
        <v>138</v>
      </c>
      <c r="AF48" s="82">
        <v>20.6</v>
      </c>
      <c r="AG48" s="7"/>
      <c r="AH48" s="85" t="s">
        <v>29</v>
      </c>
      <c r="AI48" s="15">
        <v>4</v>
      </c>
      <c r="AJ48" s="15">
        <v>4.5</v>
      </c>
      <c r="AK48" s="15">
        <v>3.125</v>
      </c>
      <c r="AL48" s="15">
        <v>20</v>
      </c>
      <c r="AM48" s="16">
        <v>0</v>
      </c>
      <c r="AN48" s="62"/>
      <c r="AO48" s="64" t="s">
        <v>40</v>
      </c>
      <c r="AP48" s="20">
        <v>19.3</v>
      </c>
      <c r="AQ48" s="21">
        <v>7.41</v>
      </c>
      <c r="AR48" s="7"/>
      <c r="AS48" s="31" t="s">
        <v>37</v>
      </c>
      <c r="AT48" s="52">
        <v>0.04</v>
      </c>
      <c r="AU48" s="32" t="s">
        <v>38</v>
      </c>
      <c r="AV48" s="53" t="s">
        <v>75</v>
      </c>
      <c r="AW48" s="1"/>
      <c r="AX48" s="117" t="s">
        <v>45</v>
      </c>
      <c r="AY48" s="112">
        <v>806840000</v>
      </c>
      <c r="AZ48" s="112">
        <v>682512128</v>
      </c>
      <c r="BA48" s="113">
        <v>187667000</v>
      </c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201"/>
      <c r="B49" s="68" t="s">
        <v>44</v>
      </c>
      <c r="C49" s="73">
        <f t="shared" ref="C49:J49" si="52">C44</f>
        <v>468017000</v>
      </c>
      <c r="D49" s="74">
        <f t="shared" si="52"/>
        <v>3953250</v>
      </c>
      <c r="E49" s="74">
        <f t="shared" si="52"/>
        <v>10553900</v>
      </c>
      <c r="F49" s="75">
        <f t="shared" si="52"/>
        <v>16086400</v>
      </c>
      <c r="G49" s="73">
        <f t="shared" si="52"/>
        <v>612563000</v>
      </c>
      <c r="H49" s="74">
        <f t="shared" si="52"/>
        <v>5349200</v>
      </c>
      <c r="I49" s="74">
        <f t="shared" si="52"/>
        <v>14711100</v>
      </c>
      <c r="J49" s="75">
        <f t="shared" si="52"/>
        <v>22732600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400322900</v>
      </c>
      <c r="S49" s="57"/>
      <c r="T49" s="196"/>
      <c r="U49" s="199"/>
      <c r="V49" s="199"/>
      <c r="W49" s="57"/>
      <c r="X49" s="87" t="s">
        <v>7</v>
      </c>
      <c r="Y49" s="5">
        <f t="shared" ref="Y49:AF49" si="53">Y44</f>
        <v>6181.6</v>
      </c>
      <c r="Z49" s="5">
        <f t="shared" si="53"/>
        <v>8200.7999999999993</v>
      </c>
      <c r="AA49" s="5">
        <f t="shared" si="53"/>
        <v>75</v>
      </c>
      <c r="AB49" s="5">
        <f t="shared" si="53"/>
        <v>103.4</v>
      </c>
      <c r="AC49" s="5">
        <f t="shared" si="53"/>
        <v>6467</v>
      </c>
      <c r="AD49" s="5">
        <f t="shared" si="53"/>
        <v>8569</v>
      </c>
      <c r="AE49" s="5">
        <f t="shared" si="53"/>
        <v>137.80000000000001</v>
      </c>
      <c r="AF49" s="81">
        <f t="shared" si="53"/>
        <v>20.5</v>
      </c>
      <c r="AG49" s="7"/>
      <c r="AH49" s="87" t="s">
        <v>26</v>
      </c>
      <c r="AI49" s="6">
        <f>(AI48*10.74)</f>
        <v>42.96</v>
      </c>
      <c r="AJ49" s="6">
        <f>(AJ48*2.2)</f>
        <v>9.9</v>
      </c>
      <c r="AK49" s="6">
        <f>(AK48*0.25)</f>
        <v>0.78125</v>
      </c>
      <c r="AL49" s="166">
        <f>AL48+AM48</f>
        <v>20</v>
      </c>
      <c r="AM49" s="167"/>
      <c r="AN49" s="10"/>
      <c r="AO49" s="22" t="s">
        <v>41</v>
      </c>
      <c r="AP49" s="23">
        <v>20.6</v>
      </c>
      <c r="AQ49" s="24">
        <v>7.79</v>
      </c>
      <c r="AR49" s="7"/>
      <c r="AS49" s="33" t="s">
        <v>36</v>
      </c>
      <c r="AT49" s="12">
        <v>0.19500000000000001</v>
      </c>
      <c r="AU49" s="2" t="s">
        <v>39</v>
      </c>
      <c r="AV49" s="36" t="s">
        <v>75</v>
      </c>
      <c r="AW49" s="1"/>
      <c r="AX49" s="118" t="s">
        <v>71</v>
      </c>
      <c r="AY49" s="111">
        <f t="shared" ref="AY49:BA49" si="54">AY44</f>
        <v>804919000</v>
      </c>
      <c r="AZ49" s="111">
        <f t="shared" si="54"/>
        <v>682512128</v>
      </c>
      <c r="BA49" s="114">
        <f t="shared" si="54"/>
        <v>187632000</v>
      </c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202"/>
      <c r="B50" s="66" t="s">
        <v>3</v>
      </c>
      <c r="C50" s="76">
        <f t="shared" ref="C50:J50" si="55">C48-C49</f>
        <v>1748000</v>
      </c>
      <c r="D50" s="76">
        <f t="shared" si="55"/>
        <v>9000</v>
      </c>
      <c r="E50" s="76">
        <f t="shared" si="55"/>
        <v>32000</v>
      </c>
      <c r="F50" s="77">
        <f t="shared" si="55"/>
        <v>29000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1730800</v>
      </c>
      <c r="S50" s="58"/>
      <c r="T50" s="197"/>
      <c r="U50" s="200"/>
      <c r="V50" s="200"/>
      <c r="W50" s="58"/>
      <c r="X50" s="45" t="s">
        <v>3</v>
      </c>
      <c r="Y50" s="46">
        <f>Y48-Y49</f>
        <v>21.799999999999272</v>
      </c>
      <c r="Z50" s="46">
        <f t="shared" ref="Z50:AF50" si="56">Z48-Z49</f>
        <v>0</v>
      </c>
      <c r="AA50" s="46">
        <f t="shared" si="56"/>
        <v>0</v>
      </c>
      <c r="AB50" s="46">
        <f t="shared" si="56"/>
        <v>9.9999999999994316E-2</v>
      </c>
      <c r="AC50" s="46">
        <f t="shared" si="56"/>
        <v>22.300000000000182</v>
      </c>
      <c r="AD50" s="46">
        <f t="shared" si="56"/>
        <v>0</v>
      </c>
      <c r="AE50" s="46">
        <f t="shared" si="56"/>
        <v>0.19999999999998863</v>
      </c>
      <c r="AF50" s="83">
        <f t="shared" si="56"/>
        <v>0.10000000000000142</v>
      </c>
      <c r="AG50" s="7"/>
      <c r="AH50" s="88" t="s">
        <v>28</v>
      </c>
      <c r="AI50" s="86">
        <f>(AI49)/((K48/1000000)*8.34)</f>
        <v>2.9468416113790892</v>
      </c>
      <c r="AJ50" s="86">
        <f>(AJ49)/((K48/1000000)*8.34)</f>
        <v>0.67909059480104705</v>
      </c>
      <c r="AK50" s="86">
        <f>(AK49)/((K48/1000000)*8.34)</f>
        <v>5.358985123114323E-2</v>
      </c>
      <c r="AL50" s="168">
        <f>(AL49)/((K48/1000000)*8.34)</f>
        <v>1.3719001915172668</v>
      </c>
      <c r="AM50" s="169"/>
      <c r="AN50" s="10"/>
      <c r="AO50" s="1"/>
      <c r="AP50" s="1"/>
      <c r="AQ50" s="1"/>
      <c r="AR50" s="7"/>
      <c r="AS50" s="89" t="s">
        <v>55</v>
      </c>
      <c r="AT50" s="79">
        <v>1.1299999999999999</v>
      </c>
      <c r="AU50" s="90" t="s">
        <v>54</v>
      </c>
      <c r="AV50" s="35">
        <v>3.7999999999999999E-2</v>
      </c>
      <c r="AW50" s="1"/>
      <c r="AX50" s="110" t="s">
        <v>3</v>
      </c>
      <c r="AY50" s="115">
        <f>AY48-AY49</f>
        <v>1921000</v>
      </c>
      <c r="AZ50" s="115">
        <f>AZ48-AZ49</f>
        <v>0</v>
      </c>
      <c r="BA50" s="116">
        <f>BA48-BA49</f>
        <v>35000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37"/>
      <c r="V51" s="78"/>
      <c r="W51" s="13"/>
      <c r="X51" s="3"/>
      <c r="Y51" s="84"/>
      <c r="Z51" s="84"/>
      <c r="AA51" s="84"/>
      <c r="AB51" s="84"/>
      <c r="AC51" s="84"/>
      <c r="AD51" s="84"/>
      <c r="AE51" s="84"/>
      <c r="AF51" s="84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7"/>
      <c r="AT51" s="7"/>
      <c r="AU51" s="7"/>
      <c r="AV51" s="7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82">
        <v>13</v>
      </c>
      <c r="B52" s="67" t="s">
        <v>45</v>
      </c>
      <c r="C52" s="72">
        <v>471638000</v>
      </c>
      <c r="D52" s="37">
        <v>3971250</v>
      </c>
      <c r="E52" s="37">
        <v>10618900</v>
      </c>
      <c r="F52" s="39">
        <v>16137400</v>
      </c>
      <c r="G52" s="72">
        <v>612563000</v>
      </c>
      <c r="H52" s="37">
        <v>5349200</v>
      </c>
      <c r="I52" s="37">
        <v>14711100</v>
      </c>
      <c r="J52" s="39">
        <v>22732600</v>
      </c>
      <c r="K52" s="185">
        <f>C54+G54</f>
        <v>1873000</v>
      </c>
      <c r="L52" s="186"/>
      <c r="M52" s="191">
        <f>D54+E54+F54+H54+I54+J54</f>
        <v>64000</v>
      </c>
      <c r="N52" s="186"/>
      <c r="O52" s="203">
        <f>M52+K52</f>
        <v>1937000</v>
      </c>
      <c r="P52" s="204"/>
      <c r="Q52" s="42" t="s">
        <v>6</v>
      </c>
      <c r="R52" s="39">
        <v>404015800</v>
      </c>
      <c r="S52" s="57"/>
      <c r="T52" s="195">
        <v>0</v>
      </c>
      <c r="U52" s="198">
        <v>1.26</v>
      </c>
      <c r="V52" s="198">
        <v>0.93</v>
      </c>
      <c r="W52" s="57"/>
      <c r="X52" s="85" t="s">
        <v>6</v>
      </c>
      <c r="Y52" s="44">
        <v>6226.6</v>
      </c>
      <c r="Z52" s="44">
        <v>8200.7999999999993</v>
      </c>
      <c r="AA52" s="44">
        <v>75</v>
      </c>
      <c r="AB52" s="44">
        <v>103.6</v>
      </c>
      <c r="AC52" s="44">
        <v>6512.9</v>
      </c>
      <c r="AD52" s="44">
        <v>8569</v>
      </c>
      <c r="AE52" s="44">
        <v>138.1</v>
      </c>
      <c r="AF52" s="82">
        <v>20.7</v>
      </c>
      <c r="AG52" s="7"/>
      <c r="AH52" s="85" t="s">
        <v>29</v>
      </c>
      <c r="AI52" s="15">
        <v>4.25</v>
      </c>
      <c r="AJ52" s="15">
        <v>5</v>
      </c>
      <c r="AK52" s="15">
        <v>3.25</v>
      </c>
      <c r="AL52" s="15">
        <v>22</v>
      </c>
      <c r="AM52" s="16">
        <v>0</v>
      </c>
      <c r="AN52" s="62"/>
      <c r="AO52" s="64" t="s">
        <v>40</v>
      </c>
      <c r="AP52" s="20">
        <v>19.5</v>
      </c>
      <c r="AQ52" s="21">
        <v>7.44</v>
      </c>
      <c r="AR52" s="7"/>
      <c r="AS52" s="31" t="s">
        <v>37</v>
      </c>
      <c r="AT52" s="52">
        <v>3.7999999999999999E-2</v>
      </c>
      <c r="AU52" s="32" t="s">
        <v>38</v>
      </c>
      <c r="AV52" s="53" t="s">
        <v>75</v>
      </c>
      <c r="AW52" s="1"/>
      <c r="AX52" s="117" t="s">
        <v>45</v>
      </c>
      <c r="AY52" s="112">
        <v>808881000</v>
      </c>
      <c r="AZ52" s="112">
        <v>682512128</v>
      </c>
      <c r="BA52" s="113">
        <v>187703000</v>
      </c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201"/>
      <c r="B53" s="68" t="s">
        <v>44</v>
      </c>
      <c r="C53" s="73">
        <f t="shared" ref="C53:J53" si="57">C48</f>
        <v>469765000</v>
      </c>
      <c r="D53" s="74">
        <f t="shared" si="57"/>
        <v>3962250</v>
      </c>
      <c r="E53" s="74">
        <f t="shared" si="57"/>
        <v>10585900</v>
      </c>
      <c r="F53" s="75">
        <f t="shared" si="57"/>
        <v>16115400</v>
      </c>
      <c r="G53" s="73">
        <f t="shared" si="57"/>
        <v>612563000</v>
      </c>
      <c r="H53" s="74">
        <f t="shared" si="57"/>
        <v>5349200</v>
      </c>
      <c r="I53" s="74">
        <f t="shared" si="57"/>
        <v>14711100</v>
      </c>
      <c r="J53" s="75">
        <f t="shared" si="57"/>
        <v>22732600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402053700</v>
      </c>
      <c r="S53" s="57"/>
      <c r="T53" s="196"/>
      <c r="U53" s="199"/>
      <c r="V53" s="199"/>
      <c r="W53" s="57"/>
      <c r="X53" s="87" t="s">
        <v>7</v>
      </c>
      <c r="Y53" s="5">
        <f t="shared" ref="Y53:AF53" si="58">Y48</f>
        <v>6203.4</v>
      </c>
      <c r="Z53" s="5">
        <f t="shared" si="58"/>
        <v>8200.7999999999993</v>
      </c>
      <c r="AA53" s="5">
        <f t="shared" si="58"/>
        <v>75</v>
      </c>
      <c r="AB53" s="5">
        <f t="shared" si="58"/>
        <v>103.5</v>
      </c>
      <c r="AC53" s="5">
        <f t="shared" si="58"/>
        <v>6489.3</v>
      </c>
      <c r="AD53" s="5">
        <f t="shared" si="58"/>
        <v>8569</v>
      </c>
      <c r="AE53" s="5">
        <f t="shared" si="58"/>
        <v>138</v>
      </c>
      <c r="AF53" s="81">
        <f t="shared" si="58"/>
        <v>20.6</v>
      </c>
      <c r="AG53" s="7"/>
      <c r="AH53" s="87" t="s">
        <v>26</v>
      </c>
      <c r="AI53" s="6">
        <f>(AI52*10.74)</f>
        <v>45.645000000000003</v>
      </c>
      <c r="AJ53" s="6">
        <f>(AJ52*2.2)</f>
        <v>11</v>
      </c>
      <c r="AK53" s="6">
        <f>(AK52*0.25)</f>
        <v>0.8125</v>
      </c>
      <c r="AL53" s="166">
        <f>AL52+AM52</f>
        <v>22</v>
      </c>
      <c r="AM53" s="167"/>
      <c r="AN53" s="10"/>
      <c r="AO53" s="22" t="s">
        <v>41</v>
      </c>
      <c r="AP53" s="23">
        <v>21.2</v>
      </c>
      <c r="AQ53" s="24">
        <v>7.75</v>
      </c>
      <c r="AR53" s="7"/>
      <c r="AS53" s="33" t="s">
        <v>36</v>
      </c>
      <c r="AT53" s="12">
        <v>0.26900000000000002</v>
      </c>
      <c r="AU53" s="2" t="s">
        <v>39</v>
      </c>
      <c r="AV53" s="36" t="s">
        <v>75</v>
      </c>
      <c r="AW53" s="1"/>
      <c r="AX53" s="118" t="s">
        <v>71</v>
      </c>
      <c r="AY53" s="111">
        <f t="shared" ref="AY53:BA53" si="59">AY48</f>
        <v>806840000</v>
      </c>
      <c r="AZ53" s="111">
        <f t="shared" si="59"/>
        <v>682512128</v>
      </c>
      <c r="BA53" s="114">
        <f t="shared" si="59"/>
        <v>187667000</v>
      </c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202"/>
      <c r="B54" s="66" t="s">
        <v>3</v>
      </c>
      <c r="C54" s="76">
        <f t="shared" ref="C54:J54" si="60">C52-C53</f>
        <v>1873000</v>
      </c>
      <c r="D54" s="76">
        <f t="shared" si="60"/>
        <v>9000</v>
      </c>
      <c r="E54" s="76">
        <f t="shared" si="60"/>
        <v>33000</v>
      </c>
      <c r="F54" s="77">
        <f t="shared" si="60"/>
        <v>22000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1962100</v>
      </c>
      <c r="S54" s="58"/>
      <c r="T54" s="197"/>
      <c r="U54" s="200"/>
      <c r="V54" s="200"/>
      <c r="W54" s="58"/>
      <c r="X54" s="45" t="s">
        <v>3</v>
      </c>
      <c r="Y54" s="46">
        <f>Y52-Y53</f>
        <v>23.200000000000728</v>
      </c>
      <c r="Z54" s="46">
        <f t="shared" ref="Z54:AF54" si="61">Z52-Z53</f>
        <v>0</v>
      </c>
      <c r="AA54" s="46">
        <f t="shared" si="61"/>
        <v>0</v>
      </c>
      <c r="AB54" s="46">
        <f t="shared" si="61"/>
        <v>9.9999999999994316E-2</v>
      </c>
      <c r="AC54" s="46">
        <f t="shared" si="61"/>
        <v>23.599999999999454</v>
      </c>
      <c r="AD54" s="46">
        <f t="shared" si="61"/>
        <v>0</v>
      </c>
      <c r="AE54" s="46">
        <f t="shared" si="61"/>
        <v>9.9999999999994316E-2</v>
      </c>
      <c r="AF54" s="83">
        <f t="shared" si="61"/>
        <v>9.9999999999997868E-2</v>
      </c>
      <c r="AG54" s="7"/>
      <c r="AH54" s="88" t="s">
        <v>28</v>
      </c>
      <c r="AI54" s="86">
        <f>(AI53)/((K52/1000000)*8.34)</f>
        <v>2.9220617099486454</v>
      </c>
      <c r="AJ54" s="86">
        <f>(AJ53)/((K52/1000000)*8.34)</f>
        <v>0.70418838447661514</v>
      </c>
      <c r="AK54" s="86">
        <f>(AK53)/((K52/1000000)*8.34)</f>
        <v>5.2013914762477256E-2</v>
      </c>
      <c r="AL54" s="168">
        <f>(AL53)/((K52/1000000)*8.34)</f>
        <v>1.4083767689532303</v>
      </c>
      <c r="AM54" s="169"/>
      <c r="AN54" s="10"/>
      <c r="AO54" s="1"/>
      <c r="AP54" s="1"/>
      <c r="AQ54" s="1"/>
      <c r="AR54" s="7"/>
      <c r="AS54" s="89" t="s">
        <v>55</v>
      </c>
      <c r="AT54" s="79">
        <v>1.42</v>
      </c>
      <c r="AU54" s="90" t="s">
        <v>54</v>
      </c>
      <c r="AV54" s="35">
        <v>3.6999999999999998E-2</v>
      </c>
      <c r="AW54" s="1"/>
      <c r="AX54" s="110" t="s">
        <v>3</v>
      </c>
      <c r="AY54" s="115">
        <f>AY52-AY53</f>
        <v>2041000</v>
      </c>
      <c r="AZ54" s="115">
        <f>AZ52-AZ53</f>
        <v>0</v>
      </c>
      <c r="BA54" s="116">
        <f>BA52-BA53</f>
        <v>36000</v>
      </c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37"/>
      <c r="V55" s="78"/>
      <c r="W55" s="13"/>
      <c r="X55" s="3"/>
      <c r="Y55" s="84"/>
      <c r="Z55" s="84"/>
      <c r="AA55" s="84"/>
      <c r="AB55" s="84"/>
      <c r="AC55" s="84"/>
      <c r="AD55" s="84"/>
      <c r="AE55" s="84"/>
      <c r="AF55" s="84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7"/>
      <c r="AT55" s="7"/>
      <c r="AU55" s="7"/>
      <c r="AV55" s="7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82">
        <v>14</v>
      </c>
      <c r="B56" s="67" t="s">
        <v>45</v>
      </c>
      <c r="C56" s="72">
        <v>473434000</v>
      </c>
      <c r="D56" s="37">
        <v>3980250</v>
      </c>
      <c r="E56" s="37">
        <v>10651000</v>
      </c>
      <c r="F56" s="39">
        <v>16160400</v>
      </c>
      <c r="G56" s="72">
        <v>612563000</v>
      </c>
      <c r="H56" s="37">
        <v>5349200</v>
      </c>
      <c r="I56" s="37">
        <v>14711100</v>
      </c>
      <c r="J56" s="39">
        <v>22732600</v>
      </c>
      <c r="K56" s="185">
        <f>C58+G58</f>
        <v>1796000</v>
      </c>
      <c r="L56" s="186"/>
      <c r="M56" s="191">
        <f>D58+E58+F58+H58+I58+J58</f>
        <v>64100</v>
      </c>
      <c r="N56" s="186"/>
      <c r="O56" s="203">
        <f>M56+K56</f>
        <v>1860100</v>
      </c>
      <c r="P56" s="204"/>
      <c r="Q56" s="42" t="s">
        <v>6</v>
      </c>
      <c r="R56" s="39">
        <v>405863900</v>
      </c>
      <c r="S56" s="57"/>
      <c r="T56" s="195">
        <v>0</v>
      </c>
      <c r="U56" s="198">
        <v>1.35</v>
      </c>
      <c r="V56" s="198">
        <v>0.84</v>
      </c>
      <c r="W56" s="57"/>
      <c r="X56" s="85" t="s">
        <v>6</v>
      </c>
      <c r="Y56" s="44">
        <v>6248.9</v>
      </c>
      <c r="Z56" s="44">
        <v>8200.7999999999993</v>
      </c>
      <c r="AA56" s="44">
        <v>75</v>
      </c>
      <c r="AB56" s="44">
        <v>103.7</v>
      </c>
      <c r="AC56" s="44">
        <v>6535.6</v>
      </c>
      <c r="AD56" s="44">
        <v>8569</v>
      </c>
      <c r="AE56" s="44">
        <v>138.30000000000001</v>
      </c>
      <c r="AF56" s="82">
        <v>20.7</v>
      </c>
      <c r="AG56" s="7"/>
      <c r="AH56" s="85" t="s">
        <v>29</v>
      </c>
      <c r="AI56" s="15">
        <v>4.5</v>
      </c>
      <c r="AJ56" s="15">
        <v>5.125</v>
      </c>
      <c r="AK56" s="15">
        <v>3.75</v>
      </c>
      <c r="AL56" s="15">
        <v>28</v>
      </c>
      <c r="AM56" s="16">
        <v>0</v>
      </c>
      <c r="AN56" s="62"/>
      <c r="AO56" s="64" t="s">
        <v>40</v>
      </c>
      <c r="AP56" s="20">
        <v>20.2</v>
      </c>
      <c r="AQ56" s="21">
        <v>7.51</v>
      </c>
      <c r="AR56" s="7"/>
      <c r="AS56" s="31" t="s">
        <v>37</v>
      </c>
      <c r="AT56" s="52">
        <v>3.9E-2</v>
      </c>
      <c r="AU56" s="32" t="s">
        <v>38</v>
      </c>
      <c r="AV56" s="53" t="s">
        <v>75</v>
      </c>
      <c r="AW56" s="1"/>
      <c r="AX56" s="117" t="s">
        <v>45</v>
      </c>
      <c r="AY56" s="112">
        <v>810854000</v>
      </c>
      <c r="AZ56" s="112">
        <v>682512128</v>
      </c>
      <c r="BA56" s="113">
        <v>187739000</v>
      </c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201"/>
      <c r="B57" s="68" t="s">
        <v>44</v>
      </c>
      <c r="C57" s="73">
        <f t="shared" ref="C57:J57" si="62">C52</f>
        <v>471638000</v>
      </c>
      <c r="D57" s="74">
        <f t="shared" si="62"/>
        <v>3971250</v>
      </c>
      <c r="E57" s="74">
        <f t="shared" si="62"/>
        <v>10618900</v>
      </c>
      <c r="F57" s="75">
        <f t="shared" si="62"/>
        <v>16137400</v>
      </c>
      <c r="G57" s="73">
        <f t="shared" si="62"/>
        <v>612563000</v>
      </c>
      <c r="H57" s="74">
        <f t="shared" si="62"/>
        <v>5349200</v>
      </c>
      <c r="I57" s="74">
        <f t="shared" si="62"/>
        <v>14711100</v>
      </c>
      <c r="J57" s="75">
        <f t="shared" si="62"/>
        <v>22732600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404015800</v>
      </c>
      <c r="S57" s="57"/>
      <c r="T57" s="196"/>
      <c r="U57" s="199"/>
      <c r="V57" s="199"/>
      <c r="W57" s="57"/>
      <c r="X57" s="87" t="s">
        <v>7</v>
      </c>
      <c r="Y57" s="5">
        <f t="shared" ref="Y57:AF57" si="63">Y52</f>
        <v>6226.6</v>
      </c>
      <c r="Z57" s="5">
        <f t="shared" si="63"/>
        <v>8200.7999999999993</v>
      </c>
      <c r="AA57" s="5">
        <f t="shared" si="63"/>
        <v>75</v>
      </c>
      <c r="AB57" s="5">
        <f t="shared" si="63"/>
        <v>103.6</v>
      </c>
      <c r="AC57" s="5">
        <f t="shared" si="63"/>
        <v>6512.9</v>
      </c>
      <c r="AD57" s="5">
        <f t="shared" si="63"/>
        <v>8569</v>
      </c>
      <c r="AE57" s="5">
        <f t="shared" si="63"/>
        <v>138.1</v>
      </c>
      <c r="AF57" s="81">
        <f t="shared" si="63"/>
        <v>20.7</v>
      </c>
      <c r="AG57" s="7"/>
      <c r="AH57" s="87" t="s">
        <v>26</v>
      </c>
      <c r="AI57" s="6">
        <f>(AI56*10.74)</f>
        <v>48.33</v>
      </c>
      <c r="AJ57" s="6">
        <f>(AJ56*2.2)</f>
        <v>11.275</v>
      </c>
      <c r="AK57" s="6">
        <f>(AK56*0.25)</f>
        <v>0.9375</v>
      </c>
      <c r="AL57" s="166">
        <f>AL56+AM56</f>
        <v>28</v>
      </c>
      <c r="AM57" s="167"/>
      <c r="AN57" s="10"/>
      <c r="AO57" s="22" t="s">
        <v>41</v>
      </c>
      <c r="AP57" s="23">
        <v>20.5</v>
      </c>
      <c r="AQ57" s="24">
        <v>7.69</v>
      </c>
      <c r="AR57" s="7"/>
      <c r="AS57" s="33" t="s">
        <v>36</v>
      </c>
      <c r="AT57" s="12">
        <v>0.27100000000000002</v>
      </c>
      <c r="AU57" s="2" t="s">
        <v>39</v>
      </c>
      <c r="AV57" s="36" t="s">
        <v>75</v>
      </c>
      <c r="AW57" s="1"/>
      <c r="AX57" s="118" t="s">
        <v>71</v>
      </c>
      <c r="AY57" s="111">
        <f t="shared" ref="AY57:BA57" si="64">AY52</f>
        <v>808881000</v>
      </c>
      <c r="AZ57" s="111">
        <f t="shared" si="64"/>
        <v>682512128</v>
      </c>
      <c r="BA57" s="114">
        <f t="shared" si="64"/>
        <v>187703000</v>
      </c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202"/>
      <c r="B58" s="66" t="s">
        <v>3</v>
      </c>
      <c r="C58" s="76">
        <f t="shared" ref="C58:J58" si="65">C56-C57</f>
        <v>1796000</v>
      </c>
      <c r="D58" s="76">
        <f t="shared" si="65"/>
        <v>9000</v>
      </c>
      <c r="E58" s="76">
        <f t="shared" si="65"/>
        <v>32100</v>
      </c>
      <c r="F58" s="77">
        <f t="shared" si="65"/>
        <v>23000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1848100</v>
      </c>
      <c r="S58" s="58"/>
      <c r="T58" s="197"/>
      <c r="U58" s="200"/>
      <c r="V58" s="200"/>
      <c r="W58" s="58"/>
      <c r="X58" s="45" t="s">
        <v>3</v>
      </c>
      <c r="Y58" s="46">
        <f>Y56-Y57</f>
        <v>22.299999999999272</v>
      </c>
      <c r="Z58" s="46">
        <f t="shared" ref="Z58:AF58" si="66">Z56-Z57</f>
        <v>0</v>
      </c>
      <c r="AA58" s="46">
        <f t="shared" si="66"/>
        <v>0</v>
      </c>
      <c r="AB58" s="46">
        <f t="shared" si="66"/>
        <v>0.10000000000000853</v>
      </c>
      <c r="AC58" s="46">
        <f t="shared" si="66"/>
        <v>22.700000000000728</v>
      </c>
      <c r="AD58" s="46">
        <f t="shared" si="66"/>
        <v>0</v>
      </c>
      <c r="AE58" s="46">
        <f t="shared" si="66"/>
        <v>0.20000000000001705</v>
      </c>
      <c r="AF58" s="83">
        <f t="shared" si="66"/>
        <v>0</v>
      </c>
      <c r="AG58" s="7"/>
      <c r="AH58" s="88" t="s">
        <v>28</v>
      </c>
      <c r="AI58" s="86">
        <f>(AI57)/((K56/1000000)*8.34)</f>
        <v>3.226594670811235</v>
      </c>
      <c r="AJ58" s="86">
        <f>(AJ57)/((K56/1000000)*8.34)</f>
        <v>0.7527385663851992</v>
      </c>
      <c r="AK58" s="86">
        <f>(AK57)/((K56/1000000)*8.34)</f>
        <v>6.2589126916729423E-2</v>
      </c>
      <c r="AL58" s="168">
        <f>(AL57)/((K56/1000000)*8.34)</f>
        <v>1.8693285905796519</v>
      </c>
      <c r="AM58" s="169"/>
      <c r="AN58" s="10"/>
      <c r="AO58" s="1"/>
      <c r="AP58" s="1"/>
      <c r="AQ58" s="1"/>
      <c r="AR58" s="7"/>
      <c r="AS58" s="89" t="s">
        <v>55</v>
      </c>
      <c r="AT58" s="79">
        <v>1.31</v>
      </c>
      <c r="AU58" s="90" t="s">
        <v>54</v>
      </c>
      <c r="AV58" s="35">
        <v>3.5000000000000003E-2</v>
      </c>
      <c r="AW58" s="1"/>
      <c r="AX58" s="110" t="s">
        <v>3</v>
      </c>
      <c r="AY58" s="115">
        <f>AY56-AY57</f>
        <v>1973000</v>
      </c>
      <c r="AZ58" s="115">
        <f>AZ56-AZ57</f>
        <v>0</v>
      </c>
      <c r="BA58" s="116">
        <f>BA56-BA57</f>
        <v>36000</v>
      </c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37"/>
      <c r="V59" s="78"/>
      <c r="W59" s="13"/>
      <c r="X59" s="3"/>
      <c r="Y59" s="84"/>
      <c r="Z59" s="84"/>
      <c r="AA59" s="84"/>
      <c r="AB59" s="84"/>
      <c r="AC59" s="84"/>
      <c r="AD59" s="84"/>
      <c r="AE59" s="84"/>
      <c r="AF59" s="84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7"/>
      <c r="AT59" s="7"/>
      <c r="AU59" s="7"/>
      <c r="AV59" s="7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82">
        <v>15</v>
      </c>
      <c r="B60" s="67" t="s">
        <v>45</v>
      </c>
      <c r="C60" s="72">
        <v>475088000</v>
      </c>
      <c r="D60" s="37">
        <v>3989250</v>
      </c>
      <c r="E60" s="37">
        <v>10684000</v>
      </c>
      <c r="F60" s="39">
        <v>16179400</v>
      </c>
      <c r="G60" s="72">
        <v>612685000</v>
      </c>
      <c r="H60" s="37">
        <v>5349200</v>
      </c>
      <c r="I60" s="37">
        <v>14711100</v>
      </c>
      <c r="J60" s="39">
        <v>22741600</v>
      </c>
      <c r="K60" s="185">
        <f>C62+G62</f>
        <v>1776000</v>
      </c>
      <c r="L60" s="186"/>
      <c r="M60" s="191">
        <f>D62+E62+F62+H62+I62+J62</f>
        <v>70000</v>
      </c>
      <c r="N60" s="186"/>
      <c r="O60" s="203">
        <f>M60+K60</f>
        <v>1846000</v>
      </c>
      <c r="P60" s="204"/>
      <c r="Q60" s="42" t="s">
        <v>6</v>
      </c>
      <c r="R60" s="39">
        <v>407611700</v>
      </c>
      <c r="S60" s="57"/>
      <c r="T60" s="195">
        <v>0</v>
      </c>
      <c r="U60" s="198">
        <v>1.33</v>
      </c>
      <c r="V60" s="198">
        <v>0.81</v>
      </c>
      <c r="W60" s="57"/>
      <c r="X60" s="85" t="s">
        <v>6</v>
      </c>
      <c r="Y60" s="44">
        <v>6269.7</v>
      </c>
      <c r="Z60" s="44">
        <v>8202.5</v>
      </c>
      <c r="AA60" s="44">
        <v>75</v>
      </c>
      <c r="AB60" s="44">
        <v>103.9</v>
      </c>
      <c r="AC60" s="44">
        <v>6556.9</v>
      </c>
      <c r="AD60" s="44">
        <v>8571</v>
      </c>
      <c r="AE60" s="44">
        <v>138.4</v>
      </c>
      <c r="AF60" s="82">
        <v>20.8</v>
      </c>
      <c r="AG60" s="7"/>
      <c r="AH60" s="85" t="s">
        <v>29</v>
      </c>
      <c r="AI60" s="15">
        <v>4.25</v>
      </c>
      <c r="AJ60" s="15">
        <v>4.5625</v>
      </c>
      <c r="AK60" s="15">
        <v>3.375</v>
      </c>
      <c r="AL60" s="15">
        <v>26</v>
      </c>
      <c r="AM60" s="16">
        <v>0</v>
      </c>
      <c r="AN60" s="62"/>
      <c r="AO60" s="64" t="s">
        <v>40</v>
      </c>
      <c r="AP60" s="20">
        <v>20</v>
      </c>
      <c r="AQ60" s="21">
        <v>7.54</v>
      </c>
      <c r="AR60" s="7"/>
      <c r="AS60" s="31" t="s">
        <v>37</v>
      </c>
      <c r="AT60" s="52">
        <v>3.6999999999999998E-2</v>
      </c>
      <c r="AU60" s="32" t="s">
        <v>38</v>
      </c>
      <c r="AV60" s="53" t="s">
        <v>75</v>
      </c>
      <c r="AW60" s="1"/>
      <c r="AX60" s="117" t="s">
        <v>45</v>
      </c>
      <c r="AY60" s="112">
        <v>812668000</v>
      </c>
      <c r="AZ60" s="112">
        <v>682655360</v>
      </c>
      <c r="BA60" s="113">
        <v>187775000</v>
      </c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201"/>
      <c r="B61" s="68" t="s">
        <v>44</v>
      </c>
      <c r="C61" s="73">
        <f t="shared" ref="C61:J61" si="67">C56</f>
        <v>473434000</v>
      </c>
      <c r="D61" s="74">
        <f t="shared" si="67"/>
        <v>3980250</v>
      </c>
      <c r="E61" s="74">
        <f t="shared" si="67"/>
        <v>10651000</v>
      </c>
      <c r="F61" s="75">
        <f t="shared" si="67"/>
        <v>16160400</v>
      </c>
      <c r="G61" s="73">
        <f t="shared" si="67"/>
        <v>612563000</v>
      </c>
      <c r="H61" s="74">
        <f t="shared" si="67"/>
        <v>5349200</v>
      </c>
      <c r="I61" s="74">
        <f t="shared" si="67"/>
        <v>14711100</v>
      </c>
      <c r="J61" s="75">
        <f t="shared" si="67"/>
        <v>22732600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405863900</v>
      </c>
      <c r="S61" s="57"/>
      <c r="T61" s="196"/>
      <c r="U61" s="199"/>
      <c r="V61" s="199"/>
      <c r="W61" s="57"/>
      <c r="X61" s="87" t="s">
        <v>7</v>
      </c>
      <c r="Y61" s="5">
        <f t="shared" ref="Y61:AF61" si="68">Y56</f>
        <v>6248.9</v>
      </c>
      <c r="Z61" s="5">
        <f t="shared" si="68"/>
        <v>8200.7999999999993</v>
      </c>
      <c r="AA61" s="5">
        <f t="shared" si="68"/>
        <v>75</v>
      </c>
      <c r="AB61" s="5">
        <f t="shared" si="68"/>
        <v>103.7</v>
      </c>
      <c r="AC61" s="5">
        <f t="shared" si="68"/>
        <v>6535.6</v>
      </c>
      <c r="AD61" s="5">
        <f t="shared" si="68"/>
        <v>8569</v>
      </c>
      <c r="AE61" s="5">
        <f t="shared" si="68"/>
        <v>138.30000000000001</v>
      </c>
      <c r="AF61" s="81">
        <f t="shared" si="68"/>
        <v>20.7</v>
      </c>
      <c r="AG61" s="7"/>
      <c r="AH61" s="87" t="s">
        <v>26</v>
      </c>
      <c r="AI61" s="6">
        <f>(AI60*10.74)</f>
        <v>45.645000000000003</v>
      </c>
      <c r="AJ61" s="6">
        <f>(AJ60*2.2)</f>
        <v>10.037500000000001</v>
      </c>
      <c r="AK61" s="6">
        <f>(AK60*0.25)</f>
        <v>0.84375</v>
      </c>
      <c r="AL61" s="166">
        <f>AL60+AM60</f>
        <v>26</v>
      </c>
      <c r="AM61" s="167"/>
      <c r="AN61" s="10"/>
      <c r="AO61" s="22" t="s">
        <v>41</v>
      </c>
      <c r="AP61" s="23">
        <v>22.3</v>
      </c>
      <c r="AQ61" s="24">
        <v>7.69</v>
      </c>
      <c r="AR61" s="7"/>
      <c r="AS61" s="33" t="s">
        <v>36</v>
      </c>
      <c r="AT61" s="12">
        <v>0.25600000000000001</v>
      </c>
      <c r="AU61" s="2" t="s">
        <v>39</v>
      </c>
      <c r="AV61" s="36" t="s">
        <v>75</v>
      </c>
      <c r="AW61" s="1"/>
      <c r="AX61" s="118" t="s">
        <v>71</v>
      </c>
      <c r="AY61" s="111">
        <f t="shared" ref="AY61:BA61" si="69">AY56</f>
        <v>810854000</v>
      </c>
      <c r="AZ61" s="111">
        <f t="shared" si="69"/>
        <v>682512128</v>
      </c>
      <c r="BA61" s="114">
        <f t="shared" si="69"/>
        <v>187739000</v>
      </c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202"/>
      <c r="B62" s="66" t="s">
        <v>3</v>
      </c>
      <c r="C62" s="76">
        <f t="shared" ref="C62:J62" si="70">C60-C61</f>
        <v>1654000</v>
      </c>
      <c r="D62" s="76">
        <f t="shared" si="70"/>
        <v>9000</v>
      </c>
      <c r="E62" s="76">
        <f t="shared" si="70"/>
        <v>33000</v>
      </c>
      <c r="F62" s="77">
        <f t="shared" si="70"/>
        <v>19000</v>
      </c>
      <c r="G62" s="76">
        <f t="shared" si="70"/>
        <v>122000</v>
      </c>
      <c r="H62" s="76">
        <f t="shared" si="70"/>
        <v>0</v>
      </c>
      <c r="I62" s="76">
        <f t="shared" si="70"/>
        <v>0</v>
      </c>
      <c r="J62" s="77">
        <f t="shared" si="70"/>
        <v>9000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1747800</v>
      </c>
      <c r="S62" s="58"/>
      <c r="T62" s="197"/>
      <c r="U62" s="200"/>
      <c r="V62" s="200"/>
      <c r="W62" s="58"/>
      <c r="X62" s="45" t="s">
        <v>3</v>
      </c>
      <c r="Y62" s="46">
        <f>Y60-Y61</f>
        <v>20.800000000000182</v>
      </c>
      <c r="Z62" s="46">
        <f t="shared" ref="Z62:AF62" si="71">Z60-Z61</f>
        <v>1.7000000000007276</v>
      </c>
      <c r="AA62" s="46">
        <f t="shared" si="71"/>
        <v>0</v>
      </c>
      <c r="AB62" s="46">
        <f t="shared" si="71"/>
        <v>0.20000000000000284</v>
      </c>
      <c r="AC62" s="46">
        <f t="shared" si="71"/>
        <v>21.299999999999272</v>
      </c>
      <c r="AD62" s="46">
        <f t="shared" si="71"/>
        <v>2</v>
      </c>
      <c r="AE62" s="46">
        <f t="shared" si="71"/>
        <v>9.9999999999994316E-2</v>
      </c>
      <c r="AF62" s="83">
        <f t="shared" si="71"/>
        <v>0.10000000000000142</v>
      </c>
      <c r="AG62" s="7"/>
      <c r="AH62" s="88" t="s">
        <v>28</v>
      </c>
      <c r="AI62" s="86">
        <f>(AI61)/((K60/1000000)*8.34)</f>
        <v>3.0816562965843541</v>
      </c>
      <c r="AJ62" s="86">
        <f>(AJ61)/((K60/1000000)*8.34)</f>
        <v>0.67766732559898035</v>
      </c>
      <c r="AK62" s="86">
        <f>(AK61)/((K60/1000000)*8.34)</f>
        <v>5.6964563484347655E-2</v>
      </c>
      <c r="AL62" s="168">
        <f>(AL61)/((K60/1000000)*8.34)</f>
        <v>1.7553524747769351</v>
      </c>
      <c r="AM62" s="169"/>
      <c r="AN62" s="10"/>
      <c r="AO62" s="1"/>
      <c r="AP62" s="1"/>
      <c r="AQ62" s="1"/>
      <c r="AR62" s="7"/>
      <c r="AS62" s="89" t="s">
        <v>55</v>
      </c>
      <c r="AT62" s="79">
        <v>1.34</v>
      </c>
      <c r="AU62" s="90" t="s">
        <v>54</v>
      </c>
      <c r="AV62" s="35">
        <v>3.5000000000000003E-2</v>
      </c>
      <c r="AW62" s="1"/>
      <c r="AX62" s="110" t="s">
        <v>3</v>
      </c>
      <c r="AY62" s="115">
        <f>AY60-AY61</f>
        <v>1814000</v>
      </c>
      <c r="AZ62" s="115">
        <f>AZ60-AZ61</f>
        <v>143232</v>
      </c>
      <c r="BA62" s="116">
        <f>BA60-BA61</f>
        <v>36000</v>
      </c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37"/>
      <c r="V63" s="78"/>
      <c r="W63" s="13"/>
      <c r="X63" s="3"/>
      <c r="Y63" s="84"/>
      <c r="Z63" s="84"/>
      <c r="AA63" s="84"/>
      <c r="AB63" s="84"/>
      <c r="AC63" s="84"/>
      <c r="AD63" s="84"/>
      <c r="AE63" s="84"/>
      <c r="AF63" s="84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7"/>
      <c r="AT63" s="7"/>
      <c r="AU63" s="7"/>
      <c r="AV63" s="7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82">
        <v>16</v>
      </c>
      <c r="B64" s="67" t="s">
        <v>45</v>
      </c>
      <c r="C64" s="72">
        <v>476113000</v>
      </c>
      <c r="D64" s="37">
        <v>3998250</v>
      </c>
      <c r="E64" s="37">
        <v>10716000</v>
      </c>
      <c r="F64" s="39">
        <v>16216300</v>
      </c>
      <c r="G64" s="72">
        <v>613538000</v>
      </c>
      <c r="H64" s="37">
        <v>5358200</v>
      </c>
      <c r="I64" s="37">
        <v>14743100</v>
      </c>
      <c r="J64" s="39">
        <v>22773600</v>
      </c>
      <c r="K64" s="185">
        <f>C66+G66</f>
        <v>1878000</v>
      </c>
      <c r="L64" s="186"/>
      <c r="M64" s="191">
        <f>D66+E66+F66+H66+I66+J66</f>
        <v>150900</v>
      </c>
      <c r="N64" s="186"/>
      <c r="O64" s="203">
        <f>M64+K64</f>
        <v>2028900</v>
      </c>
      <c r="P64" s="204"/>
      <c r="Q64" s="42" t="s">
        <v>6</v>
      </c>
      <c r="R64" s="39">
        <v>409572750</v>
      </c>
      <c r="S64" s="57"/>
      <c r="T64" s="195">
        <v>0</v>
      </c>
      <c r="U64" s="198">
        <v>1.4</v>
      </c>
      <c r="V64" s="198">
        <v>0.77</v>
      </c>
      <c r="W64" s="57"/>
      <c r="X64" s="85" t="s">
        <v>6</v>
      </c>
      <c r="Y64" s="44">
        <v>6282.8</v>
      </c>
      <c r="Z64" s="44">
        <v>8214</v>
      </c>
      <c r="AA64" s="44">
        <v>75</v>
      </c>
      <c r="AB64" s="44">
        <v>104.1</v>
      </c>
      <c r="AC64" s="44">
        <v>6570.7</v>
      </c>
      <c r="AD64" s="44">
        <v>8582.7999999999993</v>
      </c>
      <c r="AE64" s="44">
        <v>138.80000000000001</v>
      </c>
      <c r="AF64" s="82">
        <v>20.8</v>
      </c>
      <c r="AG64" s="7"/>
      <c r="AH64" s="85" t="s">
        <v>29</v>
      </c>
      <c r="AI64" s="15">
        <v>4.875</v>
      </c>
      <c r="AJ64" s="15">
        <v>5</v>
      </c>
      <c r="AK64" s="15">
        <v>3.75</v>
      </c>
      <c r="AL64" s="15">
        <v>30</v>
      </c>
      <c r="AM64" s="16">
        <v>2</v>
      </c>
      <c r="AN64" s="62"/>
      <c r="AO64" s="64" t="s">
        <v>40</v>
      </c>
      <c r="AP64" s="20">
        <v>20.3</v>
      </c>
      <c r="AQ64" s="21">
        <v>7.44</v>
      </c>
      <c r="AR64" s="7"/>
      <c r="AS64" s="31" t="s">
        <v>37</v>
      </c>
      <c r="AT64" s="52">
        <v>3.9E-2</v>
      </c>
      <c r="AU64" s="32" t="s">
        <v>38</v>
      </c>
      <c r="AV64" s="53">
        <v>5.2999999999999999E-2</v>
      </c>
      <c r="AW64" s="1"/>
      <c r="AX64" s="117" t="s">
        <v>45</v>
      </c>
      <c r="AY64" s="112">
        <v>813822000</v>
      </c>
      <c r="AZ64" s="112">
        <v>683633536</v>
      </c>
      <c r="BA64" s="113">
        <v>187845000</v>
      </c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201"/>
      <c r="B65" s="68" t="s">
        <v>44</v>
      </c>
      <c r="C65" s="73">
        <f t="shared" ref="C65:J65" si="72">C60</f>
        <v>475088000</v>
      </c>
      <c r="D65" s="74">
        <f t="shared" si="72"/>
        <v>3989250</v>
      </c>
      <c r="E65" s="74">
        <f t="shared" si="72"/>
        <v>10684000</v>
      </c>
      <c r="F65" s="75">
        <f t="shared" si="72"/>
        <v>16179400</v>
      </c>
      <c r="G65" s="73">
        <f t="shared" si="72"/>
        <v>612685000</v>
      </c>
      <c r="H65" s="74">
        <f t="shared" si="72"/>
        <v>5349200</v>
      </c>
      <c r="I65" s="74">
        <f t="shared" si="72"/>
        <v>14711100</v>
      </c>
      <c r="J65" s="75">
        <f t="shared" si="72"/>
        <v>22741600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407611700</v>
      </c>
      <c r="S65" s="57"/>
      <c r="T65" s="196"/>
      <c r="U65" s="199"/>
      <c r="V65" s="199"/>
      <c r="W65" s="57"/>
      <c r="X65" s="87" t="s">
        <v>7</v>
      </c>
      <c r="Y65" s="5">
        <f t="shared" ref="Y65:AF65" si="73">Y60</f>
        <v>6269.7</v>
      </c>
      <c r="Z65" s="5">
        <f t="shared" si="73"/>
        <v>8202.5</v>
      </c>
      <c r="AA65" s="5">
        <f t="shared" si="73"/>
        <v>75</v>
      </c>
      <c r="AB65" s="5">
        <f t="shared" si="73"/>
        <v>103.9</v>
      </c>
      <c r="AC65" s="5">
        <f t="shared" si="73"/>
        <v>6556.9</v>
      </c>
      <c r="AD65" s="5">
        <f t="shared" si="73"/>
        <v>8571</v>
      </c>
      <c r="AE65" s="5">
        <f t="shared" si="73"/>
        <v>138.4</v>
      </c>
      <c r="AF65" s="81">
        <f t="shared" si="73"/>
        <v>20.8</v>
      </c>
      <c r="AG65" s="7"/>
      <c r="AH65" s="87" t="s">
        <v>26</v>
      </c>
      <c r="AI65" s="6">
        <f>(AI64*10.74)</f>
        <v>52.357500000000002</v>
      </c>
      <c r="AJ65" s="6">
        <f>(AJ64*2.2)</f>
        <v>11</v>
      </c>
      <c r="AK65" s="6">
        <f>(AK64*0.25)</f>
        <v>0.9375</v>
      </c>
      <c r="AL65" s="166">
        <f>AL64+AM64</f>
        <v>32</v>
      </c>
      <c r="AM65" s="167"/>
      <c r="AN65" s="10"/>
      <c r="AO65" s="22" t="s">
        <v>41</v>
      </c>
      <c r="AP65" s="23">
        <v>22.5</v>
      </c>
      <c r="AQ65" s="24">
        <v>7.74</v>
      </c>
      <c r="AR65" s="7"/>
      <c r="AS65" s="33" t="s">
        <v>36</v>
      </c>
      <c r="AT65" s="12">
        <v>0.26300000000000001</v>
      </c>
      <c r="AU65" s="2" t="s">
        <v>39</v>
      </c>
      <c r="AV65" s="36">
        <v>0.23799999999999999</v>
      </c>
      <c r="AW65" s="1"/>
      <c r="AX65" s="118" t="s">
        <v>71</v>
      </c>
      <c r="AY65" s="111">
        <f t="shared" ref="AY65:BA65" si="74">AY60</f>
        <v>812668000</v>
      </c>
      <c r="AZ65" s="111">
        <f t="shared" si="74"/>
        <v>682655360</v>
      </c>
      <c r="BA65" s="114">
        <f t="shared" si="74"/>
        <v>187775000</v>
      </c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202"/>
      <c r="B66" s="66" t="s">
        <v>3</v>
      </c>
      <c r="C66" s="76">
        <f t="shared" ref="C66:J66" si="75">C64-C65</f>
        <v>1025000</v>
      </c>
      <c r="D66" s="76">
        <f t="shared" si="75"/>
        <v>9000</v>
      </c>
      <c r="E66" s="76">
        <f t="shared" si="75"/>
        <v>32000</v>
      </c>
      <c r="F66" s="77">
        <f t="shared" si="75"/>
        <v>36900</v>
      </c>
      <c r="G66" s="76">
        <f t="shared" si="75"/>
        <v>853000</v>
      </c>
      <c r="H66" s="76">
        <f t="shared" si="75"/>
        <v>9000</v>
      </c>
      <c r="I66" s="76">
        <f t="shared" si="75"/>
        <v>32000</v>
      </c>
      <c r="J66" s="77">
        <f t="shared" si="75"/>
        <v>32000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1961050</v>
      </c>
      <c r="S66" s="58"/>
      <c r="T66" s="197"/>
      <c r="U66" s="200"/>
      <c r="V66" s="200"/>
      <c r="W66" s="58"/>
      <c r="X66" s="45" t="s">
        <v>3</v>
      </c>
      <c r="Y66" s="46">
        <f>Y64-Y65</f>
        <v>13.100000000000364</v>
      </c>
      <c r="Z66" s="46">
        <f t="shared" ref="Z66:AF66" si="76">Z64-Z65</f>
        <v>11.5</v>
      </c>
      <c r="AA66" s="46">
        <f t="shared" si="76"/>
        <v>0</v>
      </c>
      <c r="AB66" s="46">
        <f t="shared" si="76"/>
        <v>0.19999999999998863</v>
      </c>
      <c r="AC66" s="46">
        <f t="shared" si="76"/>
        <v>13.800000000000182</v>
      </c>
      <c r="AD66" s="46">
        <f t="shared" si="76"/>
        <v>11.799999999999272</v>
      </c>
      <c r="AE66" s="46">
        <f t="shared" si="76"/>
        <v>0.40000000000000568</v>
      </c>
      <c r="AF66" s="83">
        <f t="shared" si="76"/>
        <v>0</v>
      </c>
      <c r="AG66" s="7"/>
      <c r="AH66" s="88" t="s">
        <v>28</v>
      </c>
      <c r="AI66" s="86">
        <f>(AI65)/((K64/1000000)*8.34)</f>
        <v>3.3428528742501209</v>
      </c>
      <c r="AJ66" s="86">
        <f>(AJ65)/((K64/1000000)*8.34)</f>
        <v>0.70231354852220462</v>
      </c>
      <c r="AK66" s="86">
        <f>(AK65)/((K64/1000000)*8.34)</f>
        <v>5.9856268339960626E-2</v>
      </c>
      <c r="AL66" s="168">
        <f>(AL65)/((K64/1000000)*8.34)</f>
        <v>2.0430939593373227</v>
      </c>
      <c r="AM66" s="169"/>
      <c r="AN66" s="10"/>
      <c r="AO66" s="1"/>
      <c r="AP66" s="1"/>
      <c r="AQ66" s="1"/>
      <c r="AR66" s="7"/>
      <c r="AS66" s="89" t="s">
        <v>55</v>
      </c>
      <c r="AT66" s="79">
        <v>1.41</v>
      </c>
      <c r="AU66" s="90" t="s">
        <v>54</v>
      </c>
      <c r="AV66" s="35">
        <v>3.6999999999999998E-2</v>
      </c>
      <c r="AW66" s="1"/>
      <c r="AX66" s="110" t="s">
        <v>3</v>
      </c>
      <c r="AY66" s="115">
        <f>AY64-AY65</f>
        <v>1154000</v>
      </c>
      <c r="AZ66" s="115">
        <f>AZ64-AZ65</f>
        <v>978176</v>
      </c>
      <c r="BA66" s="116">
        <f>BA64-BA65</f>
        <v>70000</v>
      </c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37"/>
      <c r="V67" s="78"/>
      <c r="W67" s="13"/>
      <c r="X67" s="3"/>
      <c r="Y67" s="84"/>
      <c r="Z67" s="84"/>
      <c r="AA67" s="84"/>
      <c r="AB67" s="84"/>
      <c r="AC67" s="84"/>
      <c r="AD67" s="84"/>
      <c r="AE67" s="84"/>
      <c r="AF67" s="84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7"/>
      <c r="AT67" s="7"/>
      <c r="AU67" s="7"/>
      <c r="AV67" s="7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82">
        <v>17</v>
      </c>
      <c r="B68" s="67" t="s">
        <v>45</v>
      </c>
      <c r="C68" s="72">
        <v>477544000</v>
      </c>
      <c r="D68" s="37">
        <v>3998250</v>
      </c>
      <c r="E68" s="37">
        <v>10749000</v>
      </c>
      <c r="F68" s="39">
        <v>16245300</v>
      </c>
      <c r="G68" s="72">
        <v>613837000</v>
      </c>
      <c r="H68" s="37">
        <v>5358200</v>
      </c>
      <c r="I68" s="37">
        <v>14743100</v>
      </c>
      <c r="J68" s="39">
        <v>22780600</v>
      </c>
      <c r="K68" s="185">
        <f>C70+G70</f>
        <v>1730000</v>
      </c>
      <c r="L68" s="186"/>
      <c r="M68" s="191">
        <f>D70+E70+F70+H70+I70+J70</f>
        <v>69000</v>
      </c>
      <c r="N68" s="186"/>
      <c r="O68" s="203">
        <f>M68+K68</f>
        <v>1799000</v>
      </c>
      <c r="P68" s="204"/>
      <c r="Q68" s="42" t="s">
        <v>6</v>
      </c>
      <c r="R68" s="39">
        <v>411115200</v>
      </c>
      <c r="S68" s="57"/>
      <c r="T68" s="195">
        <v>0</v>
      </c>
      <c r="U68" s="198">
        <v>1.41</v>
      </c>
      <c r="V68" s="198">
        <v>0.76</v>
      </c>
      <c r="W68" s="57"/>
      <c r="X68" s="85" t="s">
        <v>6</v>
      </c>
      <c r="Y68" s="44">
        <v>6301.3</v>
      </c>
      <c r="Z68" s="44">
        <v>8218.2999999999993</v>
      </c>
      <c r="AA68" s="44">
        <v>75</v>
      </c>
      <c r="AB68" s="44">
        <v>104.1</v>
      </c>
      <c r="AC68" s="44">
        <v>6589.6</v>
      </c>
      <c r="AD68" s="44">
        <v>8587.4</v>
      </c>
      <c r="AE68" s="44">
        <v>138.9</v>
      </c>
      <c r="AF68" s="82">
        <v>20.9</v>
      </c>
      <c r="AG68" s="7"/>
      <c r="AH68" s="85" t="s">
        <v>29</v>
      </c>
      <c r="AI68" s="15">
        <v>4.25</v>
      </c>
      <c r="AJ68" s="15">
        <v>5.75</v>
      </c>
      <c r="AK68" s="15">
        <v>3.25</v>
      </c>
      <c r="AL68" s="15">
        <v>19</v>
      </c>
      <c r="AM68" s="16">
        <v>4</v>
      </c>
      <c r="AN68" s="62"/>
      <c r="AO68" s="64" t="s">
        <v>40</v>
      </c>
      <c r="AP68" s="20">
        <v>21</v>
      </c>
      <c r="AQ68" s="21">
        <v>7.53</v>
      </c>
      <c r="AR68" s="7"/>
      <c r="AS68" s="31" t="s">
        <v>37</v>
      </c>
      <c r="AT68" s="52">
        <v>3.6999999999999998E-2</v>
      </c>
      <c r="AU68" s="32" t="s">
        <v>38</v>
      </c>
      <c r="AV68" s="53">
        <v>5.5E-2</v>
      </c>
      <c r="AW68" s="1"/>
      <c r="AX68" s="117" t="s">
        <v>45</v>
      </c>
      <c r="AY68" s="112">
        <v>815396000</v>
      </c>
      <c r="AZ68" s="112">
        <v>683964352</v>
      </c>
      <c r="BA68" s="113">
        <v>187881000</v>
      </c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201"/>
      <c r="B69" s="68" t="s">
        <v>44</v>
      </c>
      <c r="C69" s="73">
        <f t="shared" ref="C69:J69" si="77">C64</f>
        <v>476113000</v>
      </c>
      <c r="D69" s="73">
        <f t="shared" si="77"/>
        <v>3998250</v>
      </c>
      <c r="E69" s="73">
        <f t="shared" si="77"/>
        <v>10716000</v>
      </c>
      <c r="F69" s="73">
        <f t="shared" si="77"/>
        <v>16216300</v>
      </c>
      <c r="G69" s="73">
        <f t="shared" si="77"/>
        <v>613538000</v>
      </c>
      <c r="H69" s="73">
        <f t="shared" si="77"/>
        <v>5358200</v>
      </c>
      <c r="I69" s="73">
        <f t="shared" si="77"/>
        <v>14743100</v>
      </c>
      <c r="J69" s="73">
        <f t="shared" si="77"/>
        <v>22773600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409572750</v>
      </c>
      <c r="S69" s="57"/>
      <c r="T69" s="196"/>
      <c r="U69" s="199"/>
      <c r="V69" s="199"/>
      <c r="W69" s="57"/>
      <c r="X69" s="87" t="s">
        <v>7</v>
      </c>
      <c r="Y69" s="5">
        <f>Y64</f>
        <v>6282.8</v>
      </c>
      <c r="Z69" s="5">
        <f t="shared" ref="Z69:AF69" si="78">Z64</f>
        <v>8214</v>
      </c>
      <c r="AA69" s="5">
        <f t="shared" si="78"/>
        <v>75</v>
      </c>
      <c r="AB69" s="5">
        <f t="shared" si="78"/>
        <v>104.1</v>
      </c>
      <c r="AC69" s="5">
        <f t="shared" si="78"/>
        <v>6570.7</v>
      </c>
      <c r="AD69" s="5">
        <f t="shared" si="78"/>
        <v>8582.7999999999993</v>
      </c>
      <c r="AE69" s="5">
        <f t="shared" si="78"/>
        <v>138.80000000000001</v>
      </c>
      <c r="AF69" s="5">
        <f t="shared" si="78"/>
        <v>20.8</v>
      </c>
      <c r="AG69" s="7"/>
      <c r="AH69" s="87" t="s">
        <v>26</v>
      </c>
      <c r="AI69" s="6">
        <f>(AI68*10.74)</f>
        <v>45.645000000000003</v>
      </c>
      <c r="AJ69" s="6">
        <f>(AJ68*2.2)</f>
        <v>12.65</v>
      </c>
      <c r="AK69" s="6">
        <f>(AK68*0.25)</f>
        <v>0.8125</v>
      </c>
      <c r="AL69" s="166">
        <f>AL68+AM68</f>
        <v>23</v>
      </c>
      <c r="AM69" s="167"/>
      <c r="AN69" s="10"/>
      <c r="AO69" s="22" t="s">
        <v>41</v>
      </c>
      <c r="AP69" s="23">
        <v>23</v>
      </c>
      <c r="AQ69" s="24">
        <v>7.73</v>
      </c>
      <c r="AR69" s="7"/>
      <c r="AS69" s="33" t="s">
        <v>36</v>
      </c>
      <c r="AT69" s="12">
        <v>0.34599999999999997</v>
      </c>
      <c r="AU69" s="2" t="s">
        <v>39</v>
      </c>
      <c r="AV69" s="36">
        <v>0.40600000000000003</v>
      </c>
      <c r="AW69" s="1"/>
      <c r="AX69" s="118" t="s">
        <v>71</v>
      </c>
      <c r="AY69" s="111">
        <f t="shared" ref="AY69:BA69" si="79">AY64</f>
        <v>813822000</v>
      </c>
      <c r="AZ69" s="111">
        <f t="shared" si="79"/>
        <v>683633536</v>
      </c>
      <c r="BA69" s="114">
        <f t="shared" si="79"/>
        <v>187845000</v>
      </c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202"/>
      <c r="B70" s="66" t="s">
        <v>3</v>
      </c>
      <c r="C70" s="76">
        <f t="shared" ref="C70:J70" si="80">C68-C69</f>
        <v>1431000</v>
      </c>
      <c r="D70" s="76">
        <f t="shared" si="80"/>
        <v>0</v>
      </c>
      <c r="E70" s="76">
        <f t="shared" si="80"/>
        <v>33000</v>
      </c>
      <c r="F70" s="77">
        <f t="shared" si="80"/>
        <v>29000</v>
      </c>
      <c r="G70" s="76">
        <f t="shared" si="80"/>
        <v>299000</v>
      </c>
      <c r="H70" s="76">
        <f t="shared" si="80"/>
        <v>0</v>
      </c>
      <c r="I70" s="76">
        <f t="shared" si="80"/>
        <v>0</v>
      </c>
      <c r="J70" s="77">
        <f t="shared" si="80"/>
        <v>7000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1542450</v>
      </c>
      <c r="S70" s="58"/>
      <c r="T70" s="197"/>
      <c r="U70" s="200"/>
      <c r="V70" s="200"/>
      <c r="W70" s="58"/>
      <c r="X70" s="45" t="s">
        <v>3</v>
      </c>
      <c r="Y70" s="46">
        <f>Y68-Y69</f>
        <v>18.5</v>
      </c>
      <c r="Z70" s="46">
        <f t="shared" ref="Z70:AF70" si="81">Z68-Z69</f>
        <v>4.2999999999992724</v>
      </c>
      <c r="AA70" s="46">
        <f t="shared" si="81"/>
        <v>0</v>
      </c>
      <c r="AB70" s="46">
        <f t="shared" si="81"/>
        <v>0</v>
      </c>
      <c r="AC70" s="46">
        <f t="shared" si="81"/>
        <v>18.900000000000546</v>
      </c>
      <c r="AD70" s="46">
        <f t="shared" si="81"/>
        <v>4.6000000000003638</v>
      </c>
      <c r="AE70" s="46">
        <f t="shared" si="81"/>
        <v>9.9999999999994316E-2</v>
      </c>
      <c r="AF70" s="83">
        <f t="shared" si="81"/>
        <v>9.9999999999997868E-2</v>
      </c>
      <c r="AG70" s="7"/>
      <c r="AH70" s="88" t="s">
        <v>28</v>
      </c>
      <c r="AI70" s="86">
        <f>(AI69)/((K68/1000000)*8.34)</f>
        <v>3.1635962905975799</v>
      </c>
      <c r="AJ70" s="86">
        <f>(AJ69)/((K68/1000000)*8.34)</f>
        <v>0.87675524320428055</v>
      </c>
      <c r="AK70" s="86">
        <f>(AK69)/((K68/1000000)*8.34)</f>
        <v>5.63133308382196E-2</v>
      </c>
      <c r="AL70" s="168">
        <f>(AL69)/((K68/1000000)*8.34)</f>
        <v>1.5941004421896008</v>
      </c>
      <c r="AM70" s="169"/>
      <c r="AN70" s="10"/>
      <c r="AO70" s="1"/>
      <c r="AP70" s="1"/>
      <c r="AQ70" s="1"/>
      <c r="AR70" s="7"/>
      <c r="AS70" s="89" t="s">
        <v>55</v>
      </c>
      <c r="AT70" s="79">
        <v>2.0299999999999998</v>
      </c>
      <c r="AU70" s="90" t="s">
        <v>54</v>
      </c>
      <c r="AV70" s="35">
        <v>3.6999999999999998E-2</v>
      </c>
      <c r="AW70" s="1"/>
      <c r="AX70" s="110" t="s">
        <v>3</v>
      </c>
      <c r="AY70" s="115">
        <f>AY68-AY69</f>
        <v>1574000</v>
      </c>
      <c r="AZ70" s="115">
        <f>AZ68-AZ69</f>
        <v>330816</v>
      </c>
      <c r="BA70" s="116">
        <f>BA68-BA69</f>
        <v>36000</v>
      </c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37"/>
      <c r="V71" s="78"/>
      <c r="W71" s="13"/>
      <c r="X71" s="3"/>
      <c r="Y71" s="84"/>
      <c r="Z71" s="84"/>
      <c r="AA71" s="84"/>
      <c r="AB71" s="84"/>
      <c r="AC71" s="84"/>
      <c r="AD71" s="84"/>
      <c r="AE71" s="84"/>
      <c r="AF71" s="84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7"/>
      <c r="AT71" s="7"/>
      <c r="AU71" s="7"/>
      <c r="AV71" s="7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82">
        <v>18</v>
      </c>
      <c r="B72" s="67" t="s">
        <v>45</v>
      </c>
      <c r="C72" s="72">
        <v>478581000</v>
      </c>
      <c r="D72" s="37">
        <v>4007250</v>
      </c>
      <c r="E72" s="37">
        <v>10781000</v>
      </c>
      <c r="F72" s="39">
        <v>16293300</v>
      </c>
      <c r="G72" s="72">
        <v>614796000</v>
      </c>
      <c r="H72" s="37">
        <v>5358200</v>
      </c>
      <c r="I72" s="37">
        <v>14775200</v>
      </c>
      <c r="J72" s="39">
        <v>22842600</v>
      </c>
      <c r="K72" s="185">
        <f>C74+G74</f>
        <v>1996000</v>
      </c>
      <c r="L72" s="186"/>
      <c r="M72" s="191">
        <f>D74+E74+F74+H74+I74+J74</f>
        <v>183100</v>
      </c>
      <c r="N72" s="186"/>
      <c r="O72" s="203">
        <f>M72+K72</f>
        <v>2179100</v>
      </c>
      <c r="P72" s="204"/>
      <c r="Q72" s="42" t="s">
        <v>6</v>
      </c>
      <c r="R72" s="39">
        <v>413279500</v>
      </c>
      <c r="S72" s="57"/>
      <c r="T72" s="195">
        <v>0</v>
      </c>
      <c r="U72" s="198">
        <v>1.42</v>
      </c>
      <c r="V72" s="198">
        <v>0.79</v>
      </c>
      <c r="W72" s="57"/>
      <c r="X72" s="85" t="s">
        <v>6</v>
      </c>
      <c r="Y72" s="44">
        <v>6316.3</v>
      </c>
      <c r="Z72" s="44">
        <v>8232.9</v>
      </c>
      <c r="AA72" s="44">
        <v>75</v>
      </c>
      <c r="AB72" s="44">
        <v>104.3</v>
      </c>
      <c r="AC72" s="44">
        <v>6605.5</v>
      </c>
      <c r="AD72" s="44">
        <v>8602.6</v>
      </c>
      <c r="AE72" s="44">
        <v>139.30000000000001</v>
      </c>
      <c r="AF72" s="82">
        <v>21</v>
      </c>
      <c r="AG72" s="7"/>
      <c r="AH72" s="85" t="s">
        <v>29</v>
      </c>
      <c r="AI72" s="15">
        <v>5.125</v>
      </c>
      <c r="AJ72" s="15">
        <v>6.125</v>
      </c>
      <c r="AK72" s="15">
        <v>4.125</v>
      </c>
      <c r="AL72" s="15">
        <v>15</v>
      </c>
      <c r="AM72" s="16">
        <v>14</v>
      </c>
      <c r="AN72" s="62"/>
      <c r="AO72" s="64" t="s">
        <v>40</v>
      </c>
      <c r="AP72" s="20">
        <v>19</v>
      </c>
      <c r="AQ72" s="21">
        <v>7.39</v>
      </c>
      <c r="AR72" s="7"/>
      <c r="AS72" s="31" t="s">
        <v>37</v>
      </c>
      <c r="AT72" s="52">
        <v>4.1000000000000002E-2</v>
      </c>
      <c r="AU72" s="32" t="s">
        <v>38</v>
      </c>
      <c r="AV72" s="53" t="s">
        <v>75</v>
      </c>
      <c r="AW72" s="1"/>
      <c r="AX72" s="117" t="s">
        <v>45</v>
      </c>
      <c r="AY72" s="112">
        <v>816581000</v>
      </c>
      <c r="AZ72" s="112">
        <v>685080192</v>
      </c>
      <c r="BA72" s="113">
        <v>187951000</v>
      </c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201"/>
      <c r="B73" s="68" t="s">
        <v>44</v>
      </c>
      <c r="C73" s="73">
        <f t="shared" ref="C73:J73" si="82">C68</f>
        <v>477544000</v>
      </c>
      <c r="D73" s="74">
        <f t="shared" si="82"/>
        <v>3998250</v>
      </c>
      <c r="E73" s="74">
        <f t="shared" si="82"/>
        <v>10749000</v>
      </c>
      <c r="F73" s="75">
        <f t="shared" si="82"/>
        <v>16245300</v>
      </c>
      <c r="G73" s="73">
        <f t="shared" si="82"/>
        <v>613837000</v>
      </c>
      <c r="H73" s="74">
        <f t="shared" si="82"/>
        <v>5358200</v>
      </c>
      <c r="I73" s="74">
        <f t="shared" si="82"/>
        <v>14743100</v>
      </c>
      <c r="J73" s="75">
        <f t="shared" si="82"/>
        <v>22780600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411115200</v>
      </c>
      <c r="S73" s="57"/>
      <c r="T73" s="196"/>
      <c r="U73" s="199"/>
      <c r="V73" s="199"/>
      <c r="W73" s="57"/>
      <c r="X73" s="87" t="s">
        <v>7</v>
      </c>
      <c r="Y73" s="5">
        <f t="shared" ref="Y73:AF73" si="83">Y68</f>
        <v>6301.3</v>
      </c>
      <c r="Z73" s="5">
        <f t="shared" si="83"/>
        <v>8218.2999999999993</v>
      </c>
      <c r="AA73" s="5">
        <f t="shared" si="83"/>
        <v>75</v>
      </c>
      <c r="AB73" s="5">
        <f t="shared" si="83"/>
        <v>104.1</v>
      </c>
      <c r="AC73" s="5">
        <f t="shared" si="83"/>
        <v>6589.6</v>
      </c>
      <c r="AD73" s="5">
        <f t="shared" si="83"/>
        <v>8587.4</v>
      </c>
      <c r="AE73" s="5">
        <f t="shared" si="83"/>
        <v>138.9</v>
      </c>
      <c r="AF73" s="81">
        <f t="shared" si="83"/>
        <v>20.9</v>
      </c>
      <c r="AG73" s="7"/>
      <c r="AH73" s="87" t="s">
        <v>26</v>
      </c>
      <c r="AI73" s="6">
        <f>(AI72*10.74)</f>
        <v>55.042500000000004</v>
      </c>
      <c r="AJ73" s="6">
        <f>(AJ72*2.2)</f>
        <v>13.475000000000001</v>
      </c>
      <c r="AK73" s="6">
        <f>(AK72*0.25)</f>
        <v>1.03125</v>
      </c>
      <c r="AL73" s="166">
        <f>AL72+AM72</f>
        <v>29</v>
      </c>
      <c r="AM73" s="167"/>
      <c r="AN73" s="10"/>
      <c r="AO73" s="22" t="s">
        <v>41</v>
      </c>
      <c r="AP73" s="23">
        <v>21.6</v>
      </c>
      <c r="AQ73" s="24">
        <v>7.76</v>
      </c>
      <c r="AR73" s="7"/>
      <c r="AS73" s="33" t="s">
        <v>36</v>
      </c>
      <c r="AT73" s="12">
        <v>0.222</v>
      </c>
      <c r="AU73" s="2" t="s">
        <v>39</v>
      </c>
      <c r="AV73" s="36" t="s">
        <v>75</v>
      </c>
      <c r="AW73" s="1"/>
      <c r="AX73" s="118" t="s">
        <v>71</v>
      </c>
      <c r="AY73" s="111">
        <f t="shared" ref="AY73:BA73" si="84">AY68</f>
        <v>815396000</v>
      </c>
      <c r="AZ73" s="111">
        <f t="shared" si="84"/>
        <v>683964352</v>
      </c>
      <c r="BA73" s="114">
        <f t="shared" si="84"/>
        <v>187881000</v>
      </c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202"/>
      <c r="B74" s="66" t="s">
        <v>3</v>
      </c>
      <c r="C74" s="76">
        <f t="shared" ref="C74:J74" si="85">C72-C73</f>
        <v>1037000</v>
      </c>
      <c r="D74" s="76">
        <f t="shared" si="85"/>
        <v>9000</v>
      </c>
      <c r="E74" s="76">
        <f t="shared" si="85"/>
        <v>32000</v>
      </c>
      <c r="F74" s="77">
        <f t="shared" si="85"/>
        <v>48000</v>
      </c>
      <c r="G74" s="76">
        <f t="shared" si="85"/>
        <v>959000</v>
      </c>
      <c r="H74" s="76">
        <f t="shared" si="85"/>
        <v>0</v>
      </c>
      <c r="I74" s="76">
        <f t="shared" si="85"/>
        <v>32100</v>
      </c>
      <c r="J74" s="77">
        <f t="shared" si="85"/>
        <v>62000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2164300</v>
      </c>
      <c r="S74" s="58"/>
      <c r="T74" s="197"/>
      <c r="U74" s="200"/>
      <c r="V74" s="200"/>
      <c r="W74" s="58"/>
      <c r="X74" s="45" t="s">
        <v>3</v>
      </c>
      <c r="Y74" s="46">
        <f>Y72-Y73</f>
        <v>15</v>
      </c>
      <c r="Z74" s="46">
        <f t="shared" ref="Z74:AF74" si="86">Z72-Z73</f>
        <v>14.600000000000364</v>
      </c>
      <c r="AA74" s="46">
        <f t="shared" si="86"/>
        <v>0</v>
      </c>
      <c r="AB74" s="46">
        <f t="shared" si="86"/>
        <v>0.20000000000000284</v>
      </c>
      <c r="AC74" s="46">
        <f t="shared" si="86"/>
        <v>15.899999999999636</v>
      </c>
      <c r="AD74" s="46">
        <f t="shared" si="86"/>
        <v>15.200000000000728</v>
      </c>
      <c r="AE74" s="46">
        <f t="shared" si="86"/>
        <v>0.40000000000000568</v>
      </c>
      <c r="AF74" s="83">
        <f t="shared" si="86"/>
        <v>0.10000000000000142</v>
      </c>
      <c r="AG74" s="7"/>
      <c r="AH74" s="88" t="s">
        <v>28</v>
      </c>
      <c r="AI74" s="86">
        <f>(AI73)/((K72/1000000)*8.34)</f>
        <v>3.3065231181788035</v>
      </c>
      <c r="AJ74" s="86">
        <f>(AJ73)/((K72/1000000)*8.34)</f>
        <v>0.80947266235108106</v>
      </c>
      <c r="AK74" s="86">
        <f>(AK73)/((K72/1000000)*8.34)</f>
        <v>6.1949438445235788E-2</v>
      </c>
      <c r="AL74" s="168">
        <f>(AL73)/((K72/1000000)*8.34)</f>
        <v>1.7420932993084488</v>
      </c>
      <c r="AM74" s="169"/>
      <c r="AN74" s="10"/>
      <c r="AO74" s="1"/>
      <c r="AP74" s="1"/>
      <c r="AQ74" s="1"/>
      <c r="AR74" s="7"/>
      <c r="AS74" s="89" t="s">
        <v>55</v>
      </c>
      <c r="AT74" s="79">
        <v>1.48</v>
      </c>
      <c r="AU74" s="90" t="s">
        <v>54</v>
      </c>
      <c r="AV74" s="35">
        <v>3.6999999999999998E-2</v>
      </c>
      <c r="AW74" s="1"/>
      <c r="AX74" s="110" t="s">
        <v>3</v>
      </c>
      <c r="AY74" s="115">
        <f>AY72-AY73</f>
        <v>1185000</v>
      </c>
      <c r="AZ74" s="115">
        <f>AZ72-AZ73</f>
        <v>1115840</v>
      </c>
      <c r="BA74" s="116">
        <f>BA72-BA73</f>
        <v>70000</v>
      </c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37"/>
      <c r="V75" s="78"/>
      <c r="W75" s="13"/>
      <c r="X75" s="3"/>
      <c r="Y75" s="84"/>
      <c r="Z75" s="84"/>
      <c r="AA75" s="84"/>
      <c r="AB75" s="84"/>
      <c r="AC75" s="84"/>
      <c r="AD75" s="84"/>
      <c r="AE75" s="84"/>
      <c r="AF75" s="84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7"/>
      <c r="AT75" s="7"/>
      <c r="AU75" s="7"/>
      <c r="AV75" s="7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82">
        <v>19</v>
      </c>
      <c r="B76" s="67" t="s">
        <v>45</v>
      </c>
      <c r="C76" s="72">
        <v>478722000</v>
      </c>
      <c r="D76" s="37">
        <v>4007250</v>
      </c>
      <c r="E76" s="37">
        <v>10781000</v>
      </c>
      <c r="F76" s="39">
        <v>16293300</v>
      </c>
      <c r="G76" s="72">
        <v>616070000</v>
      </c>
      <c r="H76" s="37">
        <v>5366200</v>
      </c>
      <c r="I76" s="37">
        <v>14807200</v>
      </c>
      <c r="J76" s="39">
        <v>22873600</v>
      </c>
      <c r="K76" s="185">
        <f>C78+G78</f>
        <v>1415000</v>
      </c>
      <c r="L76" s="186"/>
      <c r="M76" s="191">
        <f>D78+E78+F78+H78+I78+J78</f>
        <v>71000</v>
      </c>
      <c r="N76" s="186"/>
      <c r="O76" s="203">
        <f>M76+K76</f>
        <v>1486000</v>
      </c>
      <c r="P76" s="204"/>
      <c r="Q76" s="42" t="s">
        <v>6</v>
      </c>
      <c r="R76" s="39">
        <v>414863600</v>
      </c>
      <c r="S76" s="57"/>
      <c r="T76" s="195">
        <v>0</v>
      </c>
      <c r="U76" s="198">
        <v>1.17</v>
      </c>
      <c r="V76" s="198">
        <v>0.78</v>
      </c>
      <c r="W76" s="57"/>
      <c r="X76" s="85" t="s">
        <v>6</v>
      </c>
      <c r="Y76" s="44">
        <v>6318.4</v>
      </c>
      <c r="Z76" s="44">
        <v>8249.2999999999993</v>
      </c>
      <c r="AA76" s="44">
        <v>75</v>
      </c>
      <c r="AB76" s="44">
        <v>104.5</v>
      </c>
      <c r="AC76" s="44">
        <v>6607.5</v>
      </c>
      <c r="AD76" s="44">
        <v>8619.6</v>
      </c>
      <c r="AE76" s="44">
        <v>139.4</v>
      </c>
      <c r="AF76" s="82">
        <v>21</v>
      </c>
      <c r="AG76" s="7"/>
      <c r="AH76" s="85" t="s">
        <v>29</v>
      </c>
      <c r="AI76" s="15">
        <v>4</v>
      </c>
      <c r="AJ76" s="15">
        <v>4</v>
      </c>
      <c r="AK76" s="15">
        <v>2.875</v>
      </c>
      <c r="AL76" s="15">
        <v>4</v>
      </c>
      <c r="AM76" s="16">
        <v>21</v>
      </c>
      <c r="AN76" s="62"/>
      <c r="AO76" s="64" t="s">
        <v>40</v>
      </c>
      <c r="AP76" s="20">
        <v>20.8</v>
      </c>
      <c r="AQ76" s="21">
        <v>7.77</v>
      </c>
      <c r="AR76" s="7"/>
      <c r="AS76" s="31" t="s">
        <v>37</v>
      </c>
      <c r="AT76" s="52">
        <v>4.3999999999999997E-2</v>
      </c>
      <c r="AU76" s="32" t="s">
        <v>38</v>
      </c>
      <c r="AV76" s="53">
        <v>5.2999999999999999E-2</v>
      </c>
      <c r="AW76" s="1"/>
      <c r="AX76" s="117" t="s">
        <v>45</v>
      </c>
      <c r="AY76" s="112">
        <v>816730000</v>
      </c>
      <c r="AZ76" s="112">
        <v>686507840</v>
      </c>
      <c r="BA76" s="113">
        <v>187986000</v>
      </c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201"/>
      <c r="B77" s="68" t="s">
        <v>44</v>
      </c>
      <c r="C77" s="73">
        <f t="shared" ref="C77:J77" si="87">C72</f>
        <v>478581000</v>
      </c>
      <c r="D77" s="74">
        <f t="shared" si="87"/>
        <v>4007250</v>
      </c>
      <c r="E77" s="74">
        <f t="shared" si="87"/>
        <v>10781000</v>
      </c>
      <c r="F77" s="75">
        <f t="shared" si="87"/>
        <v>16293300</v>
      </c>
      <c r="G77" s="73">
        <f t="shared" si="87"/>
        <v>614796000</v>
      </c>
      <c r="H77" s="74">
        <f t="shared" si="87"/>
        <v>5358200</v>
      </c>
      <c r="I77" s="74">
        <f t="shared" si="87"/>
        <v>14775200</v>
      </c>
      <c r="J77" s="75">
        <f t="shared" si="87"/>
        <v>22842600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413279500</v>
      </c>
      <c r="S77" s="57"/>
      <c r="T77" s="196"/>
      <c r="U77" s="199"/>
      <c r="V77" s="199"/>
      <c r="W77" s="57"/>
      <c r="X77" s="87" t="s">
        <v>7</v>
      </c>
      <c r="Y77" s="5">
        <f t="shared" ref="Y77:AF77" si="88">Y72</f>
        <v>6316.3</v>
      </c>
      <c r="Z77" s="5">
        <f t="shared" si="88"/>
        <v>8232.9</v>
      </c>
      <c r="AA77" s="5">
        <f t="shared" si="88"/>
        <v>75</v>
      </c>
      <c r="AB77" s="5">
        <f t="shared" si="88"/>
        <v>104.3</v>
      </c>
      <c r="AC77" s="5">
        <f t="shared" si="88"/>
        <v>6605.5</v>
      </c>
      <c r="AD77" s="5">
        <f t="shared" si="88"/>
        <v>8602.6</v>
      </c>
      <c r="AE77" s="5">
        <f t="shared" si="88"/>
        <v>139.30000000000001</v>
      </c>
      <c r="AF77" s="81">
        <f t="shared" si="88"/>
        <v>21</v>
      </c>
      <c r="AG77" s="7"/>
      <c r="AH77" s="87" t="s">
        <v>26</v>
      </c>
      <c r="AI77" s="6">
        <f>(AI76*10.74)</f>
        <v>42.96</v>
      </c>
      <c r="AJ77" s="6">
        <f>(AJ76*2.2)</f>
        <v>8.8000000000000007</v>
      </c>
      <c r="AK77" s="6">
        <f>(AK76*0.25)</f>
        <v>0.71875</v>
      </c>
      <c r="AL77" s="166">
        <f>AL76+AM76</f>
        <v>25</v>
      </c>
      <c r="AM77" s="167"/>
      <c r="AN77" s="10"/>
      <c r="AO77" s="22" t="s">
        <v>41</v>
      </c>
      <c r="AP77" s="23">
        <v>22.8</v>
      </c>
      <c r="AQ77" s="24">
        <v>7.78</v>
      </c>
      <c r="AR77" s="7"/>
      <c r="AS77" s="33" t="s">
        <v>36</v>
      </c>
      <c r="AT77" s="12">
        <v>0.23899999999999999</v>
      </c>
      <c r="AU77" s="2" t="s">
        <v>39</v>
      </c>
      <c r="AV77" s="36">
        <v>0.193</v>
      </c>
      <c r="AW77" s="1"/>
      <c r="AX77" s="118" t="s">
        <v>71</v>
      </c>
      <c r="AY77" s="111">
        <f t="shared" ref="AY77:BA77" si="89">AY72</f>
        <v>816581000</v>
      </c>
      <c r="AZ77" s="111">
        <f t="shared" si="89"/>
        <v>685080192</v>
      </c>
      <c r="BA77" s="114">
        <f t="shared" si="89"/>
        <v>187951000</v>
      </c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202"/>
      <c r="B78" s="66" t="s">
        <v>3</v>
      </c>
      <c r="C78" s="76">
        <f t="shared" ref="C78:J78" si="90">C76-C77</f>
        <v>141000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1274000</v>
      </c>
      <c r="H78" s="76">
        <f t="shared" si="90"/>
        <v>8000</v>
      </c>
      <c r="I78" s="76">
        <f t="shared" si="90"/>
        <v>32000</v>
      </c>
      <c r="J78" s="77">
        <f t="shared" si="90"/>
        <v>31000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1584100</v>
      </c>
      <c r="S78" s="58"/>
      <c r="T78" s="197"/>
      <c r="U78" s="200"/>
      <c r="V78" s="200"/>
      <c r="W78" s="58"/>
      <c r="X78" s="45" t="s">
        <v>3</v>
      </c>
      <c r="Y78" s="46">
        <f>Y76-Y77</f>
        <v>2.0999999999994543</v>
      </c>
      <c r="Z78" s="46">
        <f t="shared" ref="Z78:AF78" si="91">Z76-Z77</f>
        <v>16.399999999999636</v>
      </c>
      <c r="AA78" s="46">
        <f t="shared" si="91"/>
        <v>0</v>
      </c>
      <c r="AB78" s="46">
        <f t="shared" si="91"/>
        <v>0.20000000000000284</v>
      </c>
      <c r="AC78" s="46">
        <f t="shared" si="91"/>
        <v>2</v>
      </c>
      <c r="AD78" s="46">
        <f t="shared" si="91"/>
        <v>17</v>
      </c>
      <c r="AE78" s="46">
        <f t="shared" si="91"/>
        <v>9.9999999999994316E-2</v>
      </c>
      <c r="AF78" s="83">
        <f t="shared" si="91"/>
        <v>0</v>
      </c>
      <c r="AG78" s="7"/>
      <c r="AH78" s="88" t="s">
        <v>28</v>
      </c>
      <c r="AI78" s="86">
        <f>(AI77)/((K76/1000000)*8.34)</f>
        <v>3.6403386125022243</v>
      </c>
      <c r="AJ78" s="86">
        <f>(AJ77)/((K76/1000000)*8.34)</f>
        <v>0.74569319809170342</v>
      </c>
      <c r="AK78" s="86">
        <f>(AK77)/((K76/1000000)*8.34)</f>
        <v>6.0905339332774061E-2</v>
      </c>
      <c r="AL78" s="168">
        <f>(AL77)/((K76/1000000)*8.34)</f>
        <v>2.1184465854877934</v>
      </c>
      <c r="AM78" s="169"/>
      <c r="AN78" s="10"/>
      <c r="AO78" s="1"/>
      <c r="AP78" s="1"/>
      <c r="AQ78" s="1"/>
      <c r="AR78" s="7"/>
      <c r="AS78" s="89" t="s">
        <v>55</v>
      </c>
      <c r="AT78" s="79">
        <v>1.34</v>
      </c>
      <c r="AU78" s="90" t="s">
        <v>54</v>
      </c>
      <c r="AV78" s="35">
        <v>3.7999999999999999E-2</v>
      </c>
      <c r="AW78" s="1"/>
      <c r="AX78" s="110" t="s">
        <v>3</v>
      </c>
      <c r="AY78" s="115">
        <f>AY76-AY77</f>
        <v>149000</v>
      </c>
      <c r="AZ78" s="115">
        <f>AZ76-AZ77</f>
        <v>1427648</v>
      </c>
      <c r="BA78" s="116">
        <f>BA76-BA77</f>
        <v>35000</v>
      </c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37"/>
      <c r="V79" s="78"/>
      <c r="W79" s="13"/>
      <c r="X79" s="3"/>
      <c r="Y79" s="84"/>
      <c r="Z79" s="84"/>
      <c r="AA79" s="84"/>
      <c r="AB79" s="84"/>
      <c r="AC79" s="84"/>
      <c r="AD79" s="84"/>
      <c r="AE79" s="84"/>
      <c r="AF79" s="84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7"/>
      <c r="AT79" s="7"/>
      <c r="AU79" s="7"/>
      <c r="AV79" s="7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82">
        <v>20</v>
      </c>
      <c r="B80" s="67" t="s">
        <v>45</v>
      </c>
      <c r="C80" s="72">
        <v>478918000</v>
      </c>
      <c r="D80" s="37">
        <v>4015250</v>
      </c>
      <c r="E80" s="37">
        <v>10781000</v>
      </c>
      <c r="F80" s="39">
        <v>16302300</v>
      </c>
      <c r="G80" s="72">
        <v>617697000</v>
      </c>
      <c r="H80" s="37">
        <v>5375200</v>
      </c>
      <c r="I80" s="37">
        <v>14839200</v>
      </c>
      <c r="J80" s="39">
        <v>22895500</v>
      </c>
      <c r="K80" s="185">
        <f>C82+G82</f>
        <v>1823000</v>
      </c>
      <c r="L80" s="186"/>
      <c r="M80" s="191">
        <f>D82+E82+F82+H82+I82+J82</f>
        <v>79900</v>
      </c>
      <c r="N80" s="186"/>
      <c r="O80" s="203">
        <f>M80+K80</f>
        <v>1902900</v>
      </c>
      <c r="P80" s="204"/>
      <c r="Q80" s="42" t="s">
        <v>6</v>
      </c>
      <c r="R80" s="39">
        <v>416745300</v>
      </c>
      <c r="S80" s="57"/>
      <c r="T80" s="195">
        <v>0</v>
      </c>
      <c r="U80" s="198">
        <v>1.43</v>
      </c>
      <c r="V80" s="198">
        <v>0.74</v>
      </c>
      <c r="W80" s="57"/>
      <c r="X80" s="85" t="s">
        <v>6</v>
      </c>
      <c r="Y80" s="44">
        <v>6321.2</v>
      </c>
      <c r="Z80" s="44">
        <v>8270.5</v>
      </c>
      <c r="AA80" s="44">
        <v>75</v>
      </c>
      <c r="AB80" s="44">
        <v>104.8</v>
      </c>
      <c r="AC80" s="44">
        <v>6610.7</v>
      </c>
      <c r="AD80" s="44">
        <v>8641.2999999999993</v>
      </c>
      <c r="AE80" s="44">
        <v>139.6</v>
      </c>
      <c r="AF80" s="82">
        <v>21</v>
      </c>
      <c r="AG80" s="7"/>
      <c r="AH80" s="85" t="s">
        <v>29</v>
      </c>
      <c r="AI80" s="15">
        <v>5.0625</v>
      </c>
      <c r="AJ80" s="15">
        <v>5.125</v>
      </c>
      <c r="AK80" s="15">
        <v>3.75</v>
      </c>
      <c r="AL80" s="15">
        <v>26</v>
      </c>
      <c r="AM80" s="16">
        <v>6</v>
      </c>
      <c r="AN80" s="62"/>
      <c r="AO80" s="64" t="s">
        <v>40</v>
      </c>
      <c r="AP80" s="20">
        <v>20.2</v>
      </c>
      <c r="AQ80" s="21">
        <v>7.49</v>
      </c>
      <c r="AR80" s="7"/>
      <c r="AS80" s="31" t="s">
        <v>37</v>
      </c>
      <c r="AT80" s="52" t="s">
        <v>75</v>
      </c>
      <c r="AU80" s="32" t="s">
        <v>38</v>
      </c>
      <c r="AV80" s="53">
        <v>5.2999999999999999E-2</v>
      </c>
      <c r="AW80" s="1"/>
      <c r="AX80" s="117" t="s">
        <v>45</v>
      </c>
      <c r="AY80" s="112">
        <v>816962000</v>
      </c>
      <c r="AZ80" s="112">
        <v>688313000</v>
      </c>
      <c r="BA80" s="113">
        <v>188020000</v>
      </c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201"/>
      <c r="B81" s="68" t="s">
        <v>44</v>
      </c>
      <c r="C81" s="73">
        <f t="shared" ref="C81:J81" si="92">C76</f>
        <v>478722000</v>
      </c>
      <c r="D81" s="74">
        <f t="shared" si="92"/>
        <v>4007250</v>
      </c>
      <c r="E81" s="74">
        <f t="shared" si="92"/>
        <v>10781000</v>
      </c>
      <c r="F81" s="75">
        <f t="shared" si="92"/>
        <v>16293300</v>
      </c>
      <c r="G81" s="73">
        <f t="shared" si="92"/>
        <v>616070000</v>
      </c>
      <c r="H81" s="74">
        <f t="shared" si="92"/>
        <v>5366200</v>
      </c>
      <c r="I81" s="74">
        <f t="shared" si="92"/>
        <v>14807200</v>
      </c>
      <c r="J81" s="75">
        <f t="shared" si="92"/>
        <v>22873600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414863600</v>
      </c>
      <c r="S81" s="57"/>
      <c r="T81" s="196"/>
      <c r="U81" s="199"/>
      <c r="V81" s="199"/>
      <c r="W81" s="57"/>
      <c r="X81" s="87" t="s">
        <v>7</v>
      </c>
      <c r="Y81" s="5">
        <f t="shared" ref="Y81:AF81" si="93">Y76</f>
        <v>6318.4</v>
      </c>
      <c r="Z81" s="5">
        <f t="shared" si="93"/>
        <v>8249.2999999999993</v>
      </c>
      <c r="AA81" s="5">
        <f t="shared" si="93"/>
        <v>75</v>
      </c>
      <c r="AB81" s="5">
        <f t="shared" si="93"/>
        <v>104.5</v>
      </c>
      <c r="AC81" s="5">
        <f t="shared" si="93"/>
        <v>6607.5</v>
      </c>
      <c r="AD81" s="5">
        <f t="shared" si="93"/>
        <v>8619.6</v>
      </c>
      <c r="AE81" s="5">
        <f t="shared" si="93"/>
        <v>139.4</v>
      </c>
      <c r="AF81" s="81">
        <f t="shared" si="93"/>
        <v>21</v>
      </c>
      <c r="AG81" s="7"/>
      <c r="AH81" s="87" t="s">
        <v>26</v>
      </c>
      <c r="AI81" s="6">
        <f>(AI80*10.74)</f>
        <v>54.371250000000003</v>
      </c>
      <c r="AJ81" s="6">
        <f>(AJ80*2.2)</f>
        <v>11.275</v>
      </c>
      <c r="AK81" s="6">
        <f>(AK80*0.25)</f>
        <v>0.9375</v>
      </c>
      <c r="AL81" s="166">
        <f>AL80+AM80</f>
        <v>32</v>
      </c>
      <c r="AM81" s="167"/>
      <c r="AN81" s="10"/>
      <c r="AO81" s="22" t="s">
        <v>41</v>
      </c>
      <c r="AP81" s="23">
        <v>22.1</v>
      </c>
      <c r="AQ81" s="24">
        <v>7.8</v>
      </c>
      <c r="AR81" s="7"/>
      <c r="AS81" s="33" t="s">
        <v>36</v>
      </c>
      <c r="AT81" s="12" t="s">
        <v>75</v>
      </c>
      <c r="AU81" s="2" t="s">
        <v>39</v>
      </c>
      <c r="AV81" s="36">
        <v>0.24299999999999999</v>
      </c>
      <c r="AW81" s="1"/>
      <c r="AX81" s="118" t="s">
        <v>71</v>
      </c>
      <c r="AY81" s="111">
        <f t="shared" ref="AY81:BA81" si="94">AY76</f>
        <v>816730000</v>
      </c>
      <c r="AZ81" s="111">
        <f t="shared" si="94"/>
        <v>686507840</v>
      </c>
      <c r="BA81" s="114">
        <f t="shared" si="94"/>
        <v>187986000</v>
      </c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202"/>
      <c r="B82" s="66" t="s">
        <v>3</v>
      </c>
      <c r="C82" s="76">
        <f t="shared" ref="C82:J82" si="95">C80-C81</f>
        <v>196000</v>
      </c>
      <c r="D82" s="76">
        <f t="shared" si="95"/>
        <v>8000</v>
      </c>
      <c r="E82" s="76">
        <f t="shared" si="95"/>
        <v>0</v>
      </c>
      <c r="F82" s="77">
        <f t="shared" si="95"/>
        <v>9000</v>
      </c>
      <c r="G82" s="76">
        <f t="shared" si="95"/>
        <v>1627000</v>
      </c>
      <c r="H82" s="76">
        <f t="shared" si="95"/>
        <v>9000</v>
      </c>
      <c r="I82" s="76">
        <f t="shared" si="95"/>
        <v>32000</v>
      </c>
      <c r="J82" s="77">
        <f t="shared" si="95"/>
        <v>21900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1881700</v>
      </c>
      <c r="S82" s="58"/>
      <c r="T82" s="197"/>
      <c r="U82" s="200"/>
      <c r="V82" s="200"/>
      <c r="W82" s="58"/>
      <c r="X82" s="45" t="s">
        <v>3</v>
      </c>
      <c r="Y82" s="46">
        <f>Y80-Y81</f>
        <v>2.8000000000001819</v>
      </c>
      <c r="Z82" s="46">
        <f t="shared" ref="Z82:AF82" si="96">Z80-Z81</f>
        <v>21.200000000000728</v>
      </c>
      <c r="AA82" s="46">
        <f t="shared" si="96"/>
        <v>0</v>
      </c>
      <c r="AB82" s="46">
        <f t="shared" si="96"/>
        <v>0.29999999999999716</v>
      </c>
      <c r="AC82" s="46">
        <f t="shared" si="96"/>
        <v>3.1999999999998181</v>
      </c>
      <c r="AD82" s="46">
        <f t="shared" si="96"/>
        <v>21.699999999998909</v>
      </c>
      <c r="AE82" s="46">
        <f t="shared" si="96"/>
        <v>0.19999999999998863</v>
      </c>
      <c r="AF82" s="83">
        <f t="shared" si="96"/>
        <v>0</v>
      </c>
      <c r="AG82" s="7"/>
      <c r="AH82" s="88" t="s">
        <v>28</v>
      </c>
      <c r="AI82" s="86">
        <f>(AI81)/((K80/1000000)*8.34)</f>
        <v>3.5761571762885911</v>
      </c>
      <c r="AJ82" s="86">
        <f>(AJ81)/((K80/1000000)*8.34)</f>
        <v>0.74158994252760169</v>
      </c>
      <c r="AK82" s="86">
        <f>(AK81)/((K80/1000000)*8.34)</f>
        <v>6.1662134910831626E-2</v>
      </c>
      <c r="AL82" s="168">
        <f>(AL81)/((K80/1000000)*8.34)</f>
        <v>2.1047342049563862</v>
      </c>
      <c r="AM82" s="169"/>
      <c r="AN82" s="10"/>
      <c r="AO82" s="1"/>
      <c r="AP82" s="1"/>
      <c r="AQ82" s="1"/>
      <c r="AR82" s="7"/>
      <c r="AS82" s="89" t="s">
        <v>55</v>
      </c>
      <c r="AT82" s="79">
        <v>1.25</v>
      </c>
      <c r="AU82" s="90" t="s">
        <v>54</v>
      </c>
      <c r="AV82" s="35">
        <v>3.5000000000000003E-2</v>
      </c>
      <c r="AW82" s="1"/>
      <c r="AX82" s="110" t="s">
        <v>3</v>
      </c>
      <c r="AY82" s="115">
        <f>AY80-AY81</f>
        <v>232000</v>
      </c>
      <c r="AZ82" s="115">
        <f>AZ80-AZ81</f>
        <v>1805160</v>
      </c>
      <c r="BA82" s="116">
        <f>BA80-BA81</f>
        <v>34000</v>
      </c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37"/>
      <c r="V83" s="78"/>
      <c r="W83" s="13"/>
      <c r="X83" s="3"/>
      <c r="Y83" s="84"/>
      <c r="Z83" s="84"/>
      <c r="AA83" s="84"/>
      <c r="AB83" s="84"/>
      <c r="AC83" s="84"/>
      <c r="AD83" s="84"/>
      <c r="AE83" s="84"/>
      <c r="AF83" s="84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7"/>
      <c r="AT83" s="7"/>
      <c r="AU83" s="7"/>
      <c r="AV83" s="7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82">
        <v>21</v>
      </c>
      <c r="B84" s="67" t="s">
        <v>45</v>
      </c>
      <c r="C84" s="72">
        <v>479117000</v>
      </c>
      <c r="D84" s="37">
        <v>4015250</v>
      </c>
      <c r="E84" s="37">
        <v>10781000</v>
      </c>
      <c r="F84" s="39">
        <v>16316300</v>
      </c>
      <c r="G84" s="72">
        <v>619069000</v>
      </c>
      <c r="H84" s="37">
        <v>5383200</v>
      </c>
      <c r="I84" s="37">
        <v>14871200</v>
      </c>
      <c r="J84" s="39">
        <v>22923500</v>
      </c>
      <c r="K84" s="185">
        <f>C86+G86</f>
        <v>1571000</v>
      </c>
      <c r="L84" s="186"/>
      <c r="M84" s="191">
        <f>D86+E86+F86+H86+I86+J86</f>
        <v>82000</v>
      </c>
      <c r="N84" s="186"/>
      <c r="O84" s="203">
        <f>M84+K84</f>
        <v>1653000</v>
      </c>
      <c r="P84" s="204"/>
      <c r="Q84" s="42" t="s">
        <v>6</v>
      </c>
      <c r="R84" s="39">
        <v>418468900</v>
      </c>
      <c r="S84" s="57"/>
      <c r="T84" s="195">
        <v>0</v>
      </c>
      <c r="U84" s="198">
        <v>1.35</v>
      </c>
      <c r="V84" s="198">
        <v>0.84</v>
      </c>
      <c r="W84" s="57"/>
      <c r="X84" s="85" t="s">
        <v>6</v>
      </c>
      <c r="Y84" s="44">
        <v>6324.1</v>
      </c>
      <c r="Z84" s="44">
        <v>8288.2999999999993</v>
      </c>
      <c r="AA84" s="44">
        <v>75</v>
      </c>
      <c r="AB84" s="44">
        <v>105</v>
      </c>
      <c r="AC84" s="44">
        <v>6613.7</v>
      </c>
      <c r="AD84" s="44">
        <v>8659.6</v>
      </c>
      <c r="AE84" s="44">
        <v>139.80000000000001</v>
      </c>
      <c r="AF84" s="82">
        <v>21</v>
      </c>
      <c r="AG84" s="7"/>
      <c r="AH84" s="85" t="s">
        <v>29</v>
      </c>
      <c r="AI84" s="15">
        <v>5.5</v>
      </c>
      <c r="AJ84" s="15">
        <v>4.75</v>
      </c>
      <c r="AK84" s="15">
        <v>4.5625</v>
      </c>
      <c r="AL84" s="15">
        <v>25</v>
      </c>
      <c r="AM84" s="16">
        <v>3</v>
      </c>
      <c r="AN84" s="62"/>
      <c r="AO84" s="64" t="s">
        <v>40</v>
      </c>
      <c r="AP84" s="20">
        <v>20.5</v>
      </c>
      <c r="AQ84" s="21">
        <v>7.39</v>
      </c>
      <c r="AR84" s="7"/>
      <c r="AS84" s="31" t="s">
        <v>37</v>
      </c>
      <c r="AT84" s="52">
        <v>3.5999999999999997E-2</v>
      </c>
      <c r="AU84" s="32" t="s">
        <v>38</v>
      </c>
      <c r="AV84" s="53">
        <v>5.2999999999999999E-2</v>
      </c>
      <c r="AW84" s="1"/>
      <c r="AX84" s="117" t="s">
        <v>45</v>
      </c>
      <c r="AY84" s="112">
        <v>817193000</v>
      </c>
      <c r="AZ84" s="112">
        <v>689851200</v>
      </c>
      <c r="BA84" s="113">
        <v>188055000</v>
      </c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201"/>
      <c r="B85" s="68" t="s">
        <v>44</v>
      </c>
      <c r="C85" s="73">
        <f t="shared" ref="C85:J85" si="97">C80</f>
        <v>478918000</v>
      </c>
      <c r="D85" s="74">
        <f t="shared" si="97"/>
        <v>4015250</v>
      </c>
      <c r="E85" s="74">
        <f t="shared" si="97"/>
        <v>10781000</v>
      </c>
      <c r="F85" s="75">
        <f t="shared" si="97"/>
        <v>16302300</v>
      </c>
      <c r="G85" s="73">
        <f t="shared" si="97"/>
        <v>617697000</v>
      </c>
      <c r="H85" s="74">
        <f t="shared" si="97"/>
        <v>5375200</v>
      </c>
      <c r="I85" s="74">
        <f t="shared" si="97"/>
        <v>14839200</v>
      </c>
      <c r="J85" s="75">
        <f t="shared" si="97"/>
        <v>22895500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416745300</v>
      </c>
      <c r="S85" s="57"/>
      <c r="T85" s="196"/>
      <c r="U85" s="199"/>
      <c r="V85" s="199"/>
      <c r="W85" s="57"/>
      <c r="X85" s="87" t="s">
        <v>7</v>
      </c>
      <c r="Y85" s="5">
        <f t="shared" ref="Y85:AF85" si="98">Y80</f>
        <v>6321.2</v>
      </c>
      <c r="Z85" s="5">
        <f t="shared" si="98"/>
        <v>8270.5</v>
      </c>
      <c r="AA85" s="5">
        <f t="shared" si="98"/>
        <v>75</v>
      </c>
      <c r="AB85" s="5">
        <f t="shared" si="98"/>
        <v>104.8</v>
      </c>
      <c r="AC85" s="5">
        <f t="shared" si="98"/>
        <v>6610.7</v>
      </c>
      <c r="AD85" s="5">
        <f t="shared" si="98"/>
        <v>8641.2999999999993</v>
      </c>
      <c r="AE85" s="5">
        <f t="shared" si="98"/>
        <v>139.6</v>
      </c>
      <c r="AF85" s="81">
        <f t="shared" si="98"/>
        <v>21</v>
      </c>
      <c r="AG85" s="7"/>
      <c r="AH85" s="87" t="s">
        <v>26</v>
      </c>
      <c r="AI85" s="6">
        <f>(AI84*10.74)</f>
        <v>59.07</v>
      </c>
      <c r="AJ85" s="6">
        <f>(AJ84*2.2)</f>
        <v>10.450000000000001</v>
      </c>
      <c r="AK85" s="6">
        <f>(AK84*0.25)</f>
        <v>1.140625</v>
      </c>
      <c r="AL85" s="166">
        <f>AL84+AM84</f>
        <v>28</v>
      </c>
      <c r="AM85" s="167"/>
      <c r="AN85" s="10"/>
      <c r="AO85" s="22" t="s">
        <v>41</v>
      </c>
      <c r="AP85" s="23">
        <v>22.7</v>
      </c>
      <c r="AQ85" s="24">
        <v>7.74</v>
      </c>
      <c r="AR85" s="7"/>
      <c r="AS85" s="33" t="s">
        <v>36</v>
      </c>
      <c r="AT85" s="12">
        <v>0.378</v>
      </c>
      <c r="AU85" s="2" t="s">
        <v>39</v>
      </c>
      <c r="AV85" s="36">
        <v>0.26100000000000001</v>
      </c>
      <c r="AW85" s="1"/>
      <c r="AX85" s="118" t="s">
        <v>71</v>
      </c>
      <c r="AY85" s="111">
        <f t="shared" ref="AY85:BA85" si="99">AY80</f>
        <v>816962000</v>
      </c>
      <c r="AZ85" s="111">
        <f t="shared" si="99"/>
        <v>688313000</v>
      </c>
      <c r="BA85" s="114">
        <f t="shared" si="99"/>
        <v>188020000</v>
      </c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202"/>
      <c r="B86" s="66" t="s">
        <v>3</v>
      </c>
      <c r="C86" s="76">
        <f t="shared" ref="C86:J86" si="100">C84-C85</f>
        <v>199000</v>
      </c>
      <c r="D86" s="76">
        <f t="shared" si="100"/>
        <v>0</v>
      </c>
      <c r="E86" s="76">
        <f t="shared" si="100"/>
        <v>0</v>
      </c>
      <c r="F86" s="77">
        <f t="shared" si="100"/>
        <v>14000</v>
      </c>
      <c r="G86" s="76">
        <f t="shared" si="100"/>
        <v>1372000</v>
      </c>
      <c r="H86" s="76">
        <f t="shared" si="100"/>
        <v>8000</v>
      </c>
      <c r="I86" s="76">
        <f t="shared" si="100"/>
        <v>32000</v>
      </c>
      <c r="J86" s="77">
        <f t="shared" si="100"/>
        <v>28000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1723600</v>
      </c>
      <c r="S86" s="58"/>
      <c r="T86" s="197"/>
      <c r="U86" s="200"/>
      <c r="V86" s="200"/>
      <c r="W86" s="58"/>
      <c r="X86" s="45" t="s">
        <v>3</v>
      </c>
      <c r="Y86" s="46">
        <f>Y84-Y85</f>
        <v>2.9000000000005457</v>
      </c>
      <c r="Z86" s="46">
        <f t="shared" ref="Z86:AF86" si="101">Z84-Z85</f>
        <v>17.799999999999272</v>
      </c>
      <c r="AA86" s="46">
        <f t="shared" si="101"/>
        <v>0</v>
      </c>
      <c r="AB86" s="46">
        <f t="shared" si="101"/>
        <v>0.20000000000000284</v>
      </c>
      <c r="AC86" s="46">
        <f t="shared" si="101"/>
        <v>3</v>
      </c>
      <c r="AD86" s="46">
        <f t="shared" si="101"/>
        <v>18.300000000001091</v>
      </c>
      <c r="AE86" s="46">
        <f t="shared" si="101"/>
        <v>0.20000000000001705</v>
      </c>
      <c r="AF86" s="83">
        <f t="shared" si="101"/>
        <v>0</v>
      </c>
      <c r="AG86" s="7"/>
      <c r="AH86" s="88" t="s">
        <v>28</v>
      </c>
      <c r="AI86" s="86">
        <f>(AI85)/((K84/1000000)*8.34)</f>
        <v>4.5084238147356084</v>
      </c>
      <c r="AJ86" s="86">
        <f>(AJ85)/((K84/1000000)*8.34)</f>
        <v>0.79757963202957705</v>
      </c>
      <c r="AK86" s="86">
        <f>(AK85)/((K84/1000000)*8.34)</f>
        <v>8.7056389261601544E-2</v>
      </c>
      <c r="AL86" s="168">
        <f>(AL85)/((K84/1000000)*8.34)</f>
        <v>2.1370554733806846</v>
      </c>
      <c r="AM86" s="169"/>
      <c r="AN86" s="10"/>
      <c r="AO86" s="1"/>
      <c r="AP86" s="1"/>
      <c r="AQ86" s="1"/>
      <c r="AR86" s="7"/>
      <c r="AS86" s="89" t="s">
        <v>55</v>
      </c>
      <c r="AT86" s="79">
        <v>1.21</v>
      </c>
      <c r="AU86" s="90" t="s">
        <v>54</v>
      </c>
      <c r="AV86" s="35">
        <v>3.5000000000000003E-2</v>
      </c>
      <c r="AW86" s="1"/>
      <c r="AX86" s="110" t="s">
        <v>3</v>
      </c>
      <c r="AY86" s="115">
        <f>AY84-AY85</f>
        <v>231000</v>
      </c>
      <c r="AZ86" s="115">
        <f>AZ84-AZ85</f>
        <v>1538200</v>
      </c>
      <c r="BA86" s="116">
        <f>BA84-BA85</f>
        <v>35000</v>
      </c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37"/>
      <c r="V87" s="78"/>
      <c r="W87" s="13"/>
      <c r="X87" s="3"/>
      <c r="Y87" s="84"/>
      <c r="Z87" s="84"/>
      <c r="AA87" s="84"/>
      <c r="AB87" s="84"/>
      <c r="AC87" s="84"/>
      <c r="AD87" s="84"/>
      <c r="AE87" s="84"/>
      <c r="AF87" s="84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7"/>
      <c r="AT87" s="7"/>
      <c r="AU87" s="7"/>
      <c r="AV87" s="7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82">
        <v>22</v>
      </c>
      <c r="B88" s="67" t="s">
        <v>45</v>
      </c>
      <c r="C88" s="72">
        <v>479117000</v>
      </c>
      <c r="D88" s="37">
        <v>4015250</v>
      </c>
      <c r="E88" s="37">
        <v>10781000</v>
      </c>
      <c r="F88" s="39">
        <v>16316300</v>
      </c>
      <c r="G88" s="72">
        <v>620757000</v>
      </c>
      <c r="H88" s="37">
        <v>5392200</v>
      </c>
      <c r="I88" s="37">
        <v>14903200</v>
      </c>
      <c r="J88" s="39">
        <v>22954500</v>
      </c>
      <c r="K88" s="185">
        <f>C90+G90</f>
        <v>1688000</v>
      </c>
      <c r="L88" s="186"/>
      <c r="M88" s="191">
        <f>D90+E90+F90+H90+I90+J90</f>
        <v>72000</v>
      </c>
      <c r="N88" s="186"/>
      <c r="O88" s="203">
        <f>M88+K88</f>
        <v>1760000</v>
      </c>
      <c r="P88" s="204"/>
      <c r="Q88" s="42" t="s">
        <v>6</v>
      </c>
      <c r="R88" s="39">
        <v>420226700</v>
      </c>
      <c r="S88" s="57"/>
      <c r="T88" s="195">
        <v>0</v>
      </c>
      <c r="U88" s="198">
        <v>1.36</v>
      </c>
      <c r="V88" s="198">
        <v>0.85</v>
      </c>
      <c r="W88" s="57"/>
      <c r="X88" s="85" t="s">
        <v>6</v>
      </c>
      <c r="Y88" s="44">
        <v>6324.1</v>
      </c>
      <c r="Z88" s="44">
        <v>8310.2999999999993</v>
      </c>
      <c r="AA88" s="44">
        <v>75</v>
      </c>
      <c r="AB88" s="44">
        <v>105.2</v>
      </c>
      <c r="AC88" s="44">
        <v>6613.7</v>
      </c>
      <c r="AD88" s="44">
        <v>8682</v>
      </c>
      <c r="AE88" s="44">
        <v>140</v>
      </c>
      <c r="AF88" s="82">
        <v>21</v>
      </c>
      <c r="AG88" s="7"/>
      <c r="AH88" s="85" t="s">
        <v>29</v>
      </c>
      <c r="AI88" s="15">
        <v>4.625</v>
      </c>
      <c r="AJ88" s="15">
        <v>4.625</v>
      </c>
      <c r="AK88" s="15">
        <v>2.875</v>
      </c>
      <c r="AL88" s="15">
        <v>0</v>
      </c>
      <c r="AM88" s="16">
        <v>33</v>
      </c>
      <c r="AN88" s="62"/>
      <c r="AO88" s="64" t="s">
        <v>40</v>
      </c>
      <c r="AP88" s="20">
        <v>20.2</v>
      </c>
      <c r="AQ88" s="21">
        <v>7.24</v>
      </c>
      <c r="AR88" s="7"/>
      <c r="AS88" s="31" t="s">
        <v>37</v>
      </c>
      <c r="AT88" s="52" t="s">
        <v>75</v>
      </c>
      <c r="AU88" s="32" t="s">
        <v>38</v>
      </c>
      <c r="AV88" s="53">
        <v>5.3999999999999999E-2</v>
      </c>
      <c r="AW88" s="1"/>
      <c r="AX88" s="117" t="s">
        <v>45</v>
      </c>
      <c r="AY88" s="112">
        <v>817193000</v>
      </c>
      <c r="AZ88" s="112">
        <v>691737200</v>
      </c>
      <c r="BA88" s="113">
        <v>188090000</v>
      </c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201"/>
      <c r="B89" s="68" t="s">
        <v>44</v>
      </c>
      <c r="C89" s="73">
        <f t="shared" ref="C89:J89" si="102">C84</f>
        <v>479117000</v>
      </c>
      <c r="D89" s="74">
        <f t="shared" si="102"/>
        <v>4015250</v>
      </c>
      <c r="E89" s="74">
        <f t="shared" si="102"/>
        <v>10781000</v>
      </c>
      <c r="F89" s="75">
        <f t="shared" si="102"/>
        <v>16316300</v>
      </c>
      <c r="G89" s="73">
        <f t="shared" si="102"/>
        <v>619069000</v>
      </c>
      <c r="H89" s="74">
        <f t="shared" si="102"/>
        <v>5383200</v>
      </c>
      <c r="I89" s="74">
        <f t="shared" si="102"/>
        <v>14871200</v>
      </c>
      <c r="J89" s="75">
        <f t="shared" si="102"/>
        <v>22923500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418468900</v>
      </c>
      <c r="S89" s="57"/>
      <c r="T89" s="196"/>
      <c r="U89" s="199"/>
      <c r="V89" s="199"/>
      <c r="W89" s="57"/>
      <c r="X89" s="87" t="s">
        <v>7</v>
      </c>
      <c r="Y89" s="5">
        <f t="shared" ref="Y89:AF89" si="103">Y84</f>
        <v>6324.1</v>
      </c>
      <c r="Z89" s="5">
        <f t="shared" si="103"/>
        <v>8288.2999999999993</v>
      </c>
      <c r="AA89" s="5">
        <f t="shared" si="103"/>
        <v>75</v>
      </c>
      <c r="AB89" s="5">
        <f t="shared" si="103"/>
        <v>105</v>
      </c>
      <c r="AC89" s="5">
        <f t="shared" si="103"/>
        <v>6613.7</v>
      </c>
      <c r="AD89" s="5">
        <f t="shared" si="103"/>
        <v>8659.6</v>
      </c>
      <c r="AE89" s="5">
        <f t="shared" si="103"/>
        <v>139.80000000000001</v>
      </c>
      <c r="AF89" s="81">
        <f t="shared" si="103"/>
        <v>21</v>
      </c>
      <c r="AG89" s="7"/>
      <c r="AH89" s="87" t="s">
        <v>26</v>
      </c>
      <c r="AI89" s="6">
        <f>(AI88*10.74)</f>
        <v>49.672499999999999</v>
      </c>
      <c r="AJ89" s="6">
        <f>(AJ88*2.2)</f>
        <v>10.175000000000001</v>
      </c>
      <c r="AK89" s="6">
        <f>(AK88*0.25)</f>
        <v>0.71875</v>
      </c>
      <c r="AL89" s="166">
        <f>AL88+AM88</f>
        <v>33</v>
      </c>
      <c r="AM89" s="167"/>
      <c r="AN89" s="10"/>
      <c r="AO89" s="22" t="s">
        <v>41</v>
      </c>
      <c r="AP89" s="23">
        <v>22.3</v>
      </c>
      <c r="AQ89" s="24">
        <v>7.72</v>
      </c>
      <c r="AR89" s="7"/>
      <c r="AS89" s="33" t="s">
        <v>36</v>
      </c>
      <c r="AT89" s="12" t="s">
        <v>75</v>
      </c>
      <c r="AU89" s="2" t="s">
        <v>39</v>
      </c>
      <c r="AV89" s="36">
        <v>0.251</v>
      </c>
      <c r="AW89" s="1"/>
      <c r="AX89" s="118" t="s">
        <v>71</v>
      </c>
      <c r="AY89" s="111">
        <f t="shared" ref="AY89:BA89" si="104">AY84</f>
        <v>817193000</v>
      </c>
      <c r="AZ89" s="111">
        <f t="shared" si="104"/>
        <v>689851200</v>
      </c>
      <c r="BA89" s="114">
        <f t="shared" si="104"/>
        <v>188055000</v>
      </c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202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1688000</v>
      </c>
      <c r="H90" s="76">
        <f t="shared" si="105"/>
        <v>9000</v>
      </c>
      <c r="I90" s="76">
        <f t="shared" si="105"/>
        <v>32000</v>
      </c>
      <c r="J90" s="77">
        <f t="shared" si="105"/>
        <v>31000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1757800</v>
      </c>
      <c r="S90" s="58"/>
      <c r="T90" s="197"/>
      <c r="U90" s="200"/>
      <c r="V90" s="200"/>
      <c r="W90" s="58"/>
      <c r="X90" s="45" t="s">
        <v>3</v>
      </c>
      <c r="Y90" s="46">
        <f>Y88-Y89</f>
        <v>0</v>
      </c>
      <c r="Z90" s="46">
        <f t="shared" ref="Z90:AF90" si="106">Z88-Z89</f>
        <v>22</v>
      </c>
      <c r="AA90" s="46">
        <f t="shared" si="106"/>
        <v>0</v>
      </c>
      <c r="AB90" s="46">
        <f t="shared" si="106"/>
        <v>0.20000000000000284</v>
      </c>
      <c r="AC90" s="46">
        <f t="shared" si="106"/>
        <v>0</v>
      </c>
      <c r="AD90" s="46">
        <f t="shared" si="106"/>
        <v>22.399999999999636</v>
      </c>
      <c r="AE90" s="46">
        <f t="shared" si="106"/>
        <v>0.19999999999998863</v>
      </c>
      <c r="AF90" s="83">
        <f t="shared" si="106"/>
        <v>0</v>
      </c>
      <c r="AG90" s="7"/>
      <c r="AH90" s="88" t="s">
        <v>28</v>
      </c>
      <c r="AI90" s="86">
        <f>(AI89)/((K88/1000000)*8.34)</f>
        <v>3.5283976610181051</v>
      </c>
      <c r="AJ90" s="86">
        <f>(AJ89)/((K88/1000000)*8.34)</f>
        <v>0.72276302181004026</v>
      </c>
      <c r="AK90" s="86">
        <f>(AK89)/((K88/1000000)*8.34)</f>
        <v>5.1055127462011435E-2</v>
      </c>
      <c r="AL90" s="168">
        <f>(AL89)/((K88/1000000)*8.34)</f>
        <v>2.3440962869514816</v>
      </c>
      <c r="AM90" s="169"/>
      <c r="AN90" s="10"/>
      <c r="AO90" s="1"/>
      <c r="AP90" s="1"/>
      <c r="AQ90" s="1"/>
      <c r="AR90" s="7"/>
      <c r="AS90" s="89" t="s">
        <v>55</v>
      </c>
      <c r="AT90" s="79">
        <v>1.3</v>
      </c>
      <c r="AU90" s="90" t="s">
        <v>54</v>
      </c>
      <c r="AV90" s="35">
        <v>3.4000000000000002E-2</v>
      </c>
      <c r="AW90" s="1"/>
      <c r="AX90" s="110" t="s">
        <v>3</v>
      </c>
      <c r="AY90" s="115">
        <f>AY88-AY89</f>
        <v>0</v>
      </c>
      <c r="AZ90" s="115">
        <f>AZ88-AZ89</f>
        <v>1886000</v>
      </c>
      <c r="BA90" s="116">
        <f>BA88-BA89</f>
        <v>35000</v>
      </c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37"/>
      <c r="V91" s="78"/>
      <c r="W91" s="13"/>
      <c r="X91" s="3"/>
      <c r="Y91" s="84"/>
      <c r="Z91" s="84"/>
      <c r="AA91" s="84"/>
      <c r="AB91" s="84"/>
      <c r="AC91" s="84"/>
      <c r="AD91" s="84"/>
      <c r="AE91" s="84"/>
      <c r="AF91" s="84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7"/>
      <c r="AT91" s="7"/>
      <c r="AU91" s="7"/>
      <c r="AV91" s="7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82">
        <v>23</v>
      </c>
      <c r="B92" s="67" t="s">
        <v>45</v>
      </c>
      <c r="C92" s="72">
        <v>479117000</v>
      </c>
      <c r="D92" s="37">
        <v>4015250</v>
      </c>
      <c r="E92" s="37">
        <v>10781000</v>
      </c>
      <c r="F92" s="39">
        <v>16316300</v>
      </c>
      <c r="G92" s="72">
        <v>622366000</v>
      </c>
      <c r="H92" s="37">
        <v>5400200</v>
      </c>
      <c r="I92" s="37">
        <v>14935200</v>
      </c>
      <c r="J92" s="39">
        <v>22983500</v>
      </c>
      <c r="K92" s="185">
        <f>C94+G94</f>
        <v>1609000</v>
      </c>
      <c r="L92" s="186"/>
      <c r="M92" s="191">
        <f>D94+E94+F94+H94+I94+J94</f>
        <v>69000</v>
      </c>
      <c r="N92" s="186"/>
      <c r="O92" s="203">
        <f>M92+K92</f>
        <v>1678000</v>
      </c>
      <c r="P92" s="204"/>
      <c r="Q92" s="42" t="s">
        <v>6</v>
      </c>
      <c r="R92" s="39">
        <v>422039300</v>
      </c>
      <c r="S92" s="57"/>
      <c r="T92" s="195">
        <v>0</v>
      </c>
      <c r="U92" s="198">
        <v>1.46</v>
      </c>
      <c r="V92" s="198">
        <v>0.9</v>
      </c>
      <c r="W92" s="57"/>
      <c r="X92" s="85" t="s">
        <v>6</v>
      </c>
      <c r="Y92" s="44">
        <v>6324.1</v>
      </c>
      <c r="Z92" s="44">
        <v>8330.7999999999993</v>
      </c>
      <c r="AA92" s="44">
        <v>75</v>
      </c>
      <c r="AB92" s="44">
        <v>105.3</v>
      </c>
      <c r="AC92" s="44">
        <v>6613.7</v>
      </c>
      <c r="AD92" s="44">
        <v>8702.9</v>
      </c>
      <c r="AE92" s="44">
        <v>140.19999999999999</v>
      </c>
      <c r="AF92" s="82">
        <v>21</v>
      </c>
      <c r="AG92" s="7"/>
      <c r="AH92" s="85" t="s">
        <v>29</v>
      </c>
      <c r="AI92" s="15">
        <v>4.5</v>
      </c>
      <c r="AJ92" s="15">
        <v>4.125</v>
      </c>
      <c r="AK92" s="15">
        <v>3.25</v>
      </c>
      <c r="AL92" s="15">
        <v>0</v>
      </c>
      <c r="AM92" s="16">
        <v>31</v>
      </c>
      <c r="AN92" s="62"/>
      <c r="AO92" s="64" t="s">
        <v>40</v>
      </c>
      <c r="AP92" s="20">
        <v>20.9</v>
      </c>
      <c r="AQ92" s="21">
        <v>7.49</v>
      </c>
      <c r="AR92" s="7"/>
      <c r="AS92" s="31" t="s">
        <v>37</v>
      </c>
      <c r="AT92" s="52" t="s">
        <v>75</v>
      </c>
      <c r="AU92" s="32" t="s">
        <v>38</v>
      </c>
      <c r="AV92" s="53">
        <v>5.0999999999999997E-2</v>
      </c>
      <c r="AW92" s="1"/>
      <c r="AX92" s="117" t="s">
        <v>45</v>
      </c>
      <c r="AY92" s="112">
        <v>817193000</v>
      </c>
      <c r="AZ92" s="112">
        <v>693535900</v>
      </c>
      <c r="BA92" s="113">
        <v>188125000</v>
      </c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201"/>
      <c r="B93" s="68" t="s">
        <v>44</v>
      </c>
      <c r="C93" s="73">
        <f t="shared" ref="C93:J93" si="107">C88</f>
        <v>479117000</v>
      </c>
      <c r="D93" s="74">
        <f t="shared" si="107"/>
        <v>4015250</v>
      </c>
      <c r="E93" s="74">
        <f t="shared" si="107"/>
        <v>10781000</v>
      </c>
      <c r="F93" s="75">
        <f t="shared" si="107"/>
        <v>16316300</v>
      </c>
      <c r="G93" s="73">
        <f t="shared" si="107"/>
        <v>620757000</v>
      </c>
      <c r="H93" s="74">
        <f t="shared" si="107"/>
        <v>5392200</v>
      </c>
      <c r="I93" s="74">
        <f t="shared" si="107"/>
        <v>14903200</v>
      </c>
      <c r="J93" s="75">
        <f t="shared" si="107"/>
        <v>22954500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420226700</v>
      </c>
      <c r="S93" s="57"/>
      <c r="T93" s="196"/>
      <c r="U93" s="199"/>
      <c r="V93" s="199"/>
      <c r="W93" s="57"/>
      <c r="X93" s="87" t="s">
        <v>7</v>
      </c>
      <c r="Y93" s="5">
        <f t="shared" ref="Y93:AF93" si="108">Y88</f>
        <v>6324.1</v>
      </c>
      <c r="Z93" s="5">
        <f t="shared" si="108"/>
        <v>8310.2999999999993</v>
      </c>
      <c r="AA93" s="5">
        <f t="shared" si="108"/>
        <v>75</v>
      </c>
      <c r="AB93" s="5">
        <f t="shared" si="108"/>
        <v>105.2</v>
      </c>
      <c r="AC93" s="5">
        <f t="shared" si="108"/>
        <v>6613.7</v>
      </c>
      <c r="AD93" s="5">
        <f t="shared" si="108"/>
        <v>8682</v>
      </c>
      <c r="AE93" s="5">
        <f t="shared" si="108"/>
        <v>140</v>
      </c>
      <c r="AF93" s="81">
        <f t="shared" si="108"/>
        <v>21</v>
      </c>
      <c r="AG93" s="7"/>
      <c r="AH93" s="87" t="s">
        <v>26</v>
      </c>
      <c r="AI93" s="6">
        <f>(AI92*10.74)</f>
        <v>48.33</v>
      </c>
      <c r="AJ93" s="6">
        <f>(AJ92*2.2)</f>
        <v>9.0750000000000011</v>
      </c>
      <c r="AK93" s="6">
        <f>(AK92*0.25)</f>
        <v>0.8125</v>
      </c>
      <c r="AL93" s="166">
        <f>AL92+AM92</f>
        <v>31</v>
      </c>
      <c r="AM93" s="167"/>
      <c r="AN93" s="10"/>
      <c r="AO93" s="22" t="s">
        <v>41</v>
      </c>
      <c r="AP93" s="23">
        <v>22.9</v>
      </c>
      <c r="AQ93" s="24">
        <v>7.76</v>
      </c>
      <c r="AR93" s="7"/>
      <c r="AS93" s="33" t="s">
        <v>36</v>
      </c>
      <c r="AT93" s="12" t="s">
        <v>75</v>
      </c>
      <c r="AU93" s="2" t="s">
        <v>39</v>
      </c>
      <c r="AV93" s="36">
        <v>0.22500000000000001</v>
      </c>
      <c r="AW93" s="1"/>
      <c r="AX93" s="118" t="s">
        <v>71</v>
      </c>
      <c r="AY93" s="111">
        <f t="shared" ref="AY93:BA93" si="109">AY88</f>
        <v>817193000</v>
      </c>
      <c r="AZ93" s="111">
        <f t="shared" si="109"/>
        <v>691737200</v>
      </c>
      <c r="BA93" s="114">
        <f t="shared" si="109"/>
        <v>188090000</v>
      </c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202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1609000</v>
      </c>
      <c r="H94" s="76">
        <f t="shared" si="110"/>
        <v>8000</v>
      </c>
      <c r="I94" s="76">
        <f t="shared" si="110"/>
        <v>32000</v>
      </c>
      <c r="J94" s="77">
        <f t="shared" si="110"/>
        <v>29000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1812600</v>
      </c>
      <c r="S94" s="58"/>
      <c r="T94" s="197"/>
      <c r="U94" s="200"/>
      <c r="V94" s="200"/>
      <c r="W94" s="58"/>
      <c r="X94" s="45" t="s">
        <v>3</v>
      </c>
      <c r="Y94" s="46">
        <f>Y92-Y93</f>
        <v>0</v>
      </c>
      <c r="Z94" s="46">
        <f t="shared" ref="Z94:AF94" si="111">Z92-Z93</f>
        <v>20.5</v>
      </c>
      <c r="AA94" s="46">
        <f t="shared" si="111"/>
        <v>0</v>
      </c>
      <c r="AB94" s="46">
        <f t="shared" si="111"/>
        <v>9.9999999999994316E-2</v>
      </c>
      <c r="AC94" s="46">
        <f t="shared" si="111"/>
        <v>0</v>
      </c>
      <c r="AD94" s="46">
        <f t="shared" si="111"/>
        <v>20.899999999999636</v>
      </c>
      <c r="AE94" s="46">
        <f t="shared" si="111"/>
        <v>0.19999999999998863</v>
      </c>
      <c r="AF94" s="83">
        <f t="shared" si="111"/>
        <v>0</v>
      </c>
      <c r="AG94" s="7"/>
      <c r="AH94" s="88" t="s">
        <v>28</v>
      </c>
      <c r="AI94" s="86">
        <f>(AI93)/((K92/1000000)*8.34)</f>
        <v>3.6015935542429944</v>
      </c>
      <c r="AJ94" s="86">
        <f>(AJ93)/((K92/1000000)*8.34)</f>
        <v>0.6762768778140944</v>
      </c>
      <c r="AK94" s="86">
        <f>(AK93)/((K92/1000000)*8.34)</f>
        <v>6.054820531393406E-2</v>
      </c>
      <c r="AL94" s="168">
        <f>(AL93)/((K92/1000000)*8.34)</f>
        <v>2.3101469104393302</v>
      </c>
      <c r="AM94" s="169"/>
      <c r="AN94" s="10"/>
      <c r="AO94" s="1"/>
      <c r="AP94" s="1"/>
      <c r="AQ94" s="1"/>
      <c r="AR94" s="7"/>
      <c r="AS94" s="89" t="s">
        <v>55</v>
      </c>
      <c r="AT94" s="79">
        <v>1.23</v>
      </c>
      <c r="AU94" s="90" t="s">
        <v>54</v>
      </c>
      <c r="AV94" s="35">
        <v>3.4000000000000002E-2</v>
      </c>
      <c r="AW94" s="1"/>
      <c r="AX94" s="110" t="s">
        <v>3</v>
      </c>
      <c r="AY94" s="115">
        <f>AY92-AY93</f>
        <v>0</v>
      </c>
      <c r="AZ94" s="115">
        <f>AZ92-AZ93</f>
        <v>1798700</v>
      </c>
      <c r="BA94" s="116">
        <f>BA92-BA93</f>
        <v>35000</v>
      </c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37"/>
      <c r="V95" s="78"/>
      <c r="W95" s="13"/>
      <c r="X95" s="3"/>
      <c r="Y95" s="84"/>
      <c r="Z95" s="84"/>
      <c r="AA95" s="84"/>
      <c r="AB95" s="84"/>
      <c r="AC95" s="84"/>
      <c r="AD95" s="84"/>
      <c r="AE95" s="84"/>
      <c r="AF95" s="84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7"/>
      <c r="AT95" s="7"/>
      <c r="AU95" s="7"/>
      <c r="AV95" s="7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82">
        <v>24</v>
      </c>
      <c r="B96" s="67" t="s">
        <v>45</v>
      </c>
      <c r="C96" s="72">
        <v>479117000</v>
      </c>
      <c r="D96" s="37">
        <v>4015250</v>
      </c>
      <c r="E96" s="37">
        <v>10781000</v>
      </c>
      <c r="F96" s="39">
        <v>16316300</v>
      </c>
      <c r="G96" s="72">
        <v>623774000</v>
      </c>
      <c r="H96" s="37">
        <v>5410200</v>
      </c>
      <c r="I96" s="37">
        <v>14967200</v>
      </c>
      <c r="J96" s="39">
        <v>23013500</v>
      </c>
      <c r="K96" s="185">
        <f>C98+G98</f>
        <v>1408000</v>
      </c>
      <c r="L96" s="186"/>
      <c r="M96" s="191">
        <f>D98+E98+F98+H98+I98+J98</f>
        <v>72000</v>
      </c>
      <c r="N96" s="186"/>
      <c r="O96" s="203">
        <f>M96+K96</f>
        <v>1480000</v>
      </c>
      <c r="P96" s="204"/>
      <c r="Q96" s="42" t="s">
        <v>6</v>
      </c>
      <c r="R96" s="39">
        <v>423697900</v>
      </c>
      <c r="S96" s="57"/>
      <c r="T96" s="195">
        <v>0.06</v>
      </c>
      <c r="U96" s="198">
        <v>1.43</v>
      </c>
      <c r="V96" s="198">
        <v>0.84</v>
      </c>
      <c r="W96" s="57"/>
      <c r="X96" s="85" t="s">
        <v>6</v>
      </c>
      <c r="Y96" s="44">
        <v>6324.1</v>
      </c>
      <c r="Z96" s="44">
        <v>8348.7999999999993</v>
      </c>
      <c r="AA96" s="44">
        <v>75</v>
      </c>
      <c r="AB96" s="44">
        <v>105.5</v>
      </c>
      <c r="AC96" s="44">
        <v>6613.7</v>
      </c>
      <c r="AD96" s="44">
        <v>8721.5</v>
      </c>
      <c r="AE96" s="44">
        <v>140.30000000000001</v>
      </c>
      <c r="AF96" s="82">
        <v>21</v>
      </c>
      <c r="AG96" s="7"/>
      <c r="AH96" s="85" t="s">
        <v>29</v>
      </c>
      <c r="AI96" s="15">
        <v>3.9375</v>
      </c>
      <c r="AJ96" s="15">
        <v>3.75</v>
      </c>
      <c r="AK96" s="15">
        <v>2.5625</v>
      </c>
      <c r="AL96" s="15">
        <v>0</v>
      </c>
      <c r="AM96" s="16">
        <v>27</v>
      </c>
      <c r="AN96" s="62"/>
      <c r="AO96" s="64" t="s">
        <v>40</v>
      </c>
      <c r="AP96" s="20">
        <v>20</v>
      </c>
      <c r="AQ96" s="21">
        <v>7.42</v>
      </c>
      <c r="AR96" s="7"/>
      <c r="AS96" s="31" t="s">
        <v>37</v>
      </c>
      <c r="AT96" s="52" t="s">
        <v>75</v>
      </c>
      <c r="AU96" s="32" t="s">
        <v>38</v>
      </c>
      <c r="AV96" s="53">
        <v>5.1999999999999998E-2</v>
      </c>
      <c r="AW96" s="1"/>
      <c r="AX96" s="117" t="s">
        <v>45</v>
      </c>
      <c r="AY96" s="112">
        <v>817193000</v>
      </c>
      <c r="AZ96" s="112">
        <v>695106600</v>
      </c>
      <c r="BA96" s="113">
        <v>188159000</v>
      </c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201"/>
      <c r="B97" s="68" t="s">
        <v>44</v>
      </c>
      <c r="C97" s="73">
        <f t="shared" ref="C97:J97" si="112">C92</f>
        <v>479117000</v>
      </c>
      <c r="D97" s="74">
        <f t="shared" si="112"/>
        <v>4015250</v>
      </c>
      <c r="E97" s="74">
        <f t="shared" si="112"/>
        <v>10781000</v>
      </c>
      <c r="F97" s="75">
        <f t="shared" si="112"/>
        <v>16316300</v>
      </c>
      <c r="G97" s="73">
        <f t="shared" si="112"/>
        <v>622366000</v>
      </c>
      <c r="H97" s="74">
        <f t="shared" si="112"/>
        <v>5400200</v>
      </c>
      <c r="I97" s="74">
        <f t="shared" si="112"/>
        <v>14935200</v>
      </c>
      <c r="J97" s="75">
        <f t="shared" si="112"/>
        <v>22983500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422039300</v>
      </c>
      <c r="S97" s="57"/>
      <c r="T97" s="196"/>
      <c r="U97" s="199"/>
      <c r="V97" s="199"/>
      <c r="W97" s="57"/>
      <c r="X97" s="87" t="s">
        <v>7</v>
      </c>
      <c r="Y97" s="5">
        <f t="shared" ref="Y97:AF97" si="113">Y92</f>
        <v>6324.1</v>
      </c>
      <c r="Z97" s="5">
        <f t="shared" si="113"/>
        <v>8330.7999999999993</v>
      </c>
      <c r="AA97" s="5">
        <f t="shared" si="113"/>
        <v>75</v>
      </c>
      <c r="AB97" s="5">
        <f t="shared" si="113"/>
        <v>105.3</v>
      </c>
      <c r="AC97" s="5">
        <f t="shared" si="113"/>
        <v>6613.7</v>
      </c>
      <c r="AD97" s="5">
        <f t="shared" si="113"/>
        <v>8702.9</v>
      </c>
      <c r="AE97" s="5">
        <f t="shared" si="113"/>
        <v>140.19999999999999</v>
      </c>
      <c r="AF97" s="81">
        <f t="shared" si="113"/>
        <v>21</v>
      </c>
      <c r="AG97" s="7"/>
      <c r="AH97" s="87" t="s">
        <v>26</v>
      </c>
      <c r="AI97" s="6">
        <f>(AI96*10.74)</f>
        <v>42.28875</v>
      </c>
      <c r="AJ97" s="6">
        <f>(AJ96*2.2)</f>
        <v>8.25</v>
      </c>
      <c r="AK97" s="6">
        <f>(AK96*0.25)</f>
        <v>0.640625</v>
      </c>
      <c r="AL97" s="166">
        <f>AL96+AM96</f>
        <v>27</v>
      </c>
      <c r="AM97" s="167"/>
      <c r="AN97" s="10"/>
      <c r="AO97" s="22" t="s">
        <v>41</v>
      </c>
      <c r="AP97" s="23">
        <v>23.2</v>
      </c>
      <c r="AQ97" s="24">
        <v>7.78</v>
      </c>
      <c r="AR97" s="7"/>
      <c r="AS97" s="33" t="s">
        <v>36</v>
      </c>
      <c r="AT97" s="12" t="s">
        <v>75</v>
      </c>
      <c r="AU97" s="2" t="s">
        <v>39</v>
      </c>
      <c r="AV97" s="36">
        <v>0.23499999999999999</v>
      </c>
      <c r="AW97" s="1"/>
      <c r="AX97" s="118" t="s">
        <v>71</v>
      </c>
      <c r="AY97" s="111">
        <f t="shared" ref="AY97:AZ97" si="114">AY92</f>
        <v>817193000</v>
      </c>
      <c r="AZ97" s="111">
        <f t="shared" si="114"/>
        <v>693535900</v>
      </c>
      <c r="BA97" s="114">
        <f>BA92</f>
        <v>188125000</v>
      </c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202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1408000</v>
      </c>
      <c r="H98" s="76">
        <f t="shared" si="115"/>
        <v>10000</v>
      </c>
      <c r="I98" s="76">
        <f t="shared" si="115"/>
        <v>32000</v>
      </c>
      <c r="J98" s="77">
        <f t="shared" si="115"/>
        <v>30000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1658600</v>
      </c>
      <c r="S98" s="58"/>
      <c r="T98" s="197"/>
      <c r="U98" s="200"/>
      <c r="V98" s="200"/>
      <c r="W98" s="58"/>
      <c r="X98" s="45" t="s">
        <v>3</v>
      </c>
      <c r="Y98" s="46">
        <f>Y96-Y97</f>
        <v>0</v>
      </c>
      <c r="Z98" s="46">
        <f t="shared" ref="Z98:AF98" si="116">Z96-Z97</f>
        <v>18</v>
      </c>
      <c r="AA98" s="46">
        <f t="shared" si="116"/>
        <v>0</v>
      </c>
      <c r="AB98" s="46">
        <f t="shared" si="116"/>
        <v>0.20000000000000284</v>
      </c>
      <c r="AC98" s="46">
        <f t="shared" si="116"/>
        <v>0</v>
      </c>
      <c r="AD98" s="46">
        <f t="shared" si="116"/>
        <v>18.600000000000364</v>
      </c>
      <c r="AE98" s="46">
        <f t="shared" si="116"/>
        <v>0.10000000000002274</v>
      </c>
      <c r="AF98" s="83">
        <f t="shared" si="116"/>
        <v>0</v>
      </c>
      <c r="AG98" s="7"/>
      <c r="AH98" s="88" t="s">
        <v>28</v>
      </c>
      <c r="AI98" s="86">
        <f>(AI97)/((K96/1000000)*8.34)</f>
        <v>3.6012738104970574</v>
      </c>
      <c r="AJ98" s="86">
        <f>(AJ97)/((K96/1000000)*8.34)</f>
        <v>0.70256294964028787</v>
      </c>
      <c r="AK98" s="86">
        <f>(AK97)/((K96/1000000)*8.34)</f>
        <v>5.4555077528885991E-2</v>
      </c>
      <c r="AL98" s="168">
        <f>(AL97)/((K96/1000000)*8.34)</f>
        <v>2.2992969260954874</v>
      </c>
      <c r="AM98" s="169"/>
      <c r="AN98" s="10"/>
      <c r="AO98" s="1"/>
      <c r="AP98" s="1"/>
      <c r="AQ98" s="1"/>
      <c r="AR98" s="7"/>
      <c r="AS98" s="89" t="s">
        <v>55</v>
      </c>
      <c r="AT98" s="79">
        <v>1.36</v>
      </c>
      <c r="AU98" s="90" t="s">
        <v>54</v>
      </c>
      <c r="AV98" s="35">
        <v>3.4000000000000002E-2</v>
      </c>
      <c r="AW98" s="1"/>
      <c r="AX98" s="110" t="s">
        <v>3</v>
      </c>
      <c r="AY98" s="115">
        <f>AY96-AY97</f>
        <v>0</v>
      </c>
      <c r="AZ98" s="115">
        <f>AZ96-AZ97</f>
        <v>1570700</v>
      </c>
      <c r="BA98" s="116">
        <f>BA96-BA97</f>
        <v>34000</v>
      </c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37"/>
      <c r="V99" s="78"/>
      <c r="W99" s="13"/>
      <c r="X99" s="3"/>
      <c r="Y99" s="84"/>
      <c r="Z99" s="84"/>
      <c r="AA99" s="84"/>
      <c r="AB99" s="84"/>
      <c r="AC99" s="84"/>
      <c r="AD99" s="84"/>
      <c r="AE99" s="84"/>
      <c r="AF99" s="84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7"/>
      <c r="AT99" s="7"/>
      <c r="AU99" s="7"/>
      <c r="AV99" s="7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82">
        <v>25</v>
      </c>
      <c r="B100" s="67" t="s">
        <v>45</v>
      </c>
      <c r="C100" s="72">
        <v>479117000</v>
      </c>
      <c r="D100" s="37">
        <v>4015250</v>
      </c>
      <c r="E100" s="37">
        <v>10781000</v>
      </c>
      <c r="F100" s="39">
        <v>16316300</v>
      </c>
      <c r="G100" s="72">
        <v>625076000</v>
      </c>
      <c r="H100" s="37">
        <v>5420200</v>
      </c>
      <c r="I100" s="37">
        <v>14999200</v>
      </c>
      <c r="J100" s="39">
        <v>23043500</v>
      </c>
      <c r="K100" s="185">
        <f>C102+G102</f>
        <v>1302000</v>
      </c>
      <c r="L100" s="186"/>
      <c r="M100" s="191">
        <f>D102+E102+F102+H102+I102+J102</f>
        <v>72000</v>
      </c>
      <c r="N100" s="186"/>
      <c r="O100" s="203">
        <f>M100+K100</f>
        <v>1374000</v>
      </c>
      <c r="P100" s="204"/>
      <c r="Q100" s="42" t="s">
        <v>6</v>
      </c>
      <c r="R100" s="39">
        <v>425212300</v>
      </c>
      <c r="S100" s="57"/>
      <c r="T100" s="195">
        <v>0</v>
      </c>
      <c r="U100" s="198">
        <v>1.33</v>
      </c>
      <c r="V100" s="198">
        <v>0.86</v>
      </c>
      <c r="W100" s="57"/>
      <c r="X100" s="85" t="s">
        <v>6</v>
      </c>
      <c r="Y100" s="44">
        <v>6324.1</v>
      </c>
      <c r="Z100" s="44">
        <v>8366.2000000000007</v>
      </c>
      <c r="AA100" s="44">
        <v>75</v>
      </c>
      <c r="AB100" s="44">
        <v>105.7</v>
      </c>
      <c r="AC100" s="44">
        <v>6613.7</v>
      </c>
      <c r="AD100" s="44">
        <v>8739.1</v>
      </c>
      <c r="AE100" s="44">
        <v>140.5</v>
      </c>
      <c r="AF100" s="82">
        <v>21</v>
      </c>
      <c r="AG100" s="7"/>
      <c r="AH100" s="85" t="s">
        <v>29</v>
      </c>
      <c r="AI100" s="15">
        <v>3.625</v>
      </c>
      <c r="AJ100" s="15">
        <v>3.5</v>
      </c>
      <c r="AK100" s="15">
        <v>2.25</v>
      </c>
      <c r="AL100" s="15">
        <v>0</v>
      </c>
      <c r="AM100" s="16">
        <v>23</v>
      </c>
      <c r="AN100" s="62"/>
      <c r="AO100" s="64" t="s">
        <v>40</v>
      </c>
      <c r="AP100" s="20">
        <v>20.100000000000001</v>
      </c>
      <c r="AQ100" s="21">
        <v>7.39</v>
      </c>
      <c r="AR100" s="7"/>
      <c r="AS100" s="31" t="s">
        <v>37</v>
      </c>
      <c r="AT100" s="52" t="s">
        <v>75</v>
      </c>
      <c r="AU100" s="32" t="s">
        <v>38</v>
      </c>
      <c r="AV100" s="53">
        <v>4.2000000000000003E-2</v>
      </c>
      <c r="AW100" s="1"/>
      <c r="AX100" s="117" t="s">
        <v>45</v>
      </c>
      <c r="AY100" s="112">
        <v>817193000</v>
      </c>
      <c r="AZ100" s="112">
        <v>696572800</v>
      </c>
      <c r="BA100" s="113">
        <v>188194000</v>
      </c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201"/>
      <c r="B101" s="68" t="s">
        <v>44</v>
      </c>
      <c r="C101" s="73">
        <f t="shared" ref="C101:J101" si="117">C96</f>
        <v>479117000</v>
      </c>
      <c r="D101" s="74">
        <f t="shared" si="117"/>
        <v>4015250</v>
      </c>
      <c r="E101" s="74">
        <f t="shared" si="117"/>
        <v>10781000</v>
      </c>
      <c r="F101" s="75">
        <f t="shared" si="117"/>
        <v>16316300</v>
      </c>
      <c r="G101" s="73">
        <f t="shared" si="117"/>
        <v>623774000</v>
      </c>
      <c r="H101" s="74">
        <f t="shared" si="117"/>
        <v>5410200</v>
      </c>
      <c r="I101" s="74">
        <f t="shared" si="117"/>
        <v>14967200</v>
      </c>
      <c r="J101" s="75">
        <f t="shared" si="117"/>
        <v>23013500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423697900</v>
      </c>
      <c r="S101" s="57"/>
      <c r="T101" s="196"/>
      <c r="U101" s="199"/>
      <c r="V101" s="199"/>
      <c r="W101" s="57"/>
      <c r="X101" s="87" t="s">
        <v>7</v>
      </c>
      <c r="Y101" s="5">
        <f t="shared" ref="Y101:AF101" si="118">Y96</f>
        <v>6324.1</v>
      </c>
      <c r="Z101" s="5">
        <f t="shared" si="118"/>
        <v>8348.7999999999993</v>
      </c>
      <c r="AA101" s="5">
        <f t="shared" si="118"/>
        <v>75</v>
      </c>
      <c r="AB101" s="5">
        <f t="shared" si="118"/>
        <v>105.5</v>
      </c>
      <c r="AC101" s="5">
        <f t="shared" si="118"/>
        <v>6613.7</v>
      </c>
      <c r="AD101" s="5">
        <f t="shared" si="118"/>
        <v>8721.5</v>
      </c>
      <c r="AE101" s="5">
        <f t="shared" si="118"/>
        <v>140.30000000000001</v>
      </c>
      <c r="AF101" s="81">
        <f t="shared" si="118"/>
        <v>21</v>
      </c>
      <c r="AG101" s="7"/>
      <c r="AH101" s="87" t="s">
        <v>26</v>
      </c>
      <c r="AI101" s="6">
        <f>(AI100*10.74)</f>
        <v>38.932499999999997</v>
      </c>
      <c r="AJ101" s="6">
        <f>(AJ100*2.2)</f>
        <v>7.7000000000000011</v>
      </c>
      <c r="AK101" s="6">
        <f>(AK100*0.25)</f>
        <v>0.5625</v>
      </c>
      <c r="AL101" s="166">
        <f>AL100+AM100</f>
        <v>23</v>
      </c>
      <c r="AM101" s="167"/>
      <c r="AN101" s="10"/>
      <c r="AO101" s="22" t="s">
        <v>41</v>
      </c>
      <c r="AP101" s="23">
        <v>22.1</v>
      </c>
      <c r="AQ101" s="24">
        <v>7.72</v>
      </c>
      <c r="AR101" s="7"/>
      <c r="AS101" s="33" t="s">
        <v>36</v>
      </c>
      <c r="AT101" s="12" t="s">
        <v>75</v>
      </c>
      <c r="AU101" s="2" t="s">
        <v>39</v>
      </c>
      <c r="AV101" s="36">
        <v>0.248</v>
      </c>
      <c r="AW101" s="1"/>
      <c r="AX101" s="118" t="s">
        <v>71</v>
      </c>
      <c r="AY101" s="111">
        <f t="shared" ref="AY101:BA101" si="119">AY96</f>
        <v>817193000</v>
      </c>
      <c r="AZ101" s="111">
        <f t="shared" si="119"/>
        <v>695106600</v>
      </c>
      <c r="BA101" s="114">
        <f t="shared" si="119"/>
        <v>188159000</v>
      </c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202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1302000</v>
      </c>
      <c r="H102" s="76">
        <f t="shared" si="120"/>
        <v>10000</v>
      </c>
      <c r="I102" s="76">
        <f t="shared" si="120"/>
        <v>32000</v>
      </c>
      <c r="J102" s="77">
        <f t="shared" si="120"/>
        <v>30000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1514400</v>
      </c>
      <c r="S102" s="58"/>
      <c r="T102" s="197"/>
      <c r="U102" s="200"/>
      <c r="V102" s="200"/>
      <c r="W102" s="58"/>
      <c r="X102" s="45" t="s">
        <v>3</v>
      </c>
      <c r="Y102" s="46">
        <f>Y100-Y101</f>
        <v>0</v>
      </c>
      <c r="Z102" s="46">
        <f t="shared" ref="Z102:AF102" si="121">Z100-Z101</f>
        <v>17.400000000001455</v>
      </c>
      <c r="AA102" s="46">
        <f t="shared" si="121"/>
        <v>0</v>
      </c>
      <c r="AB102" s="46">
        <f t="shared" si="121"/>
        <v>0.20000000000000284</v>
      </c>
      <c r="AC102" s="46">
        <f t="shared" si="121"/>
        <v>0</v>
      </c>
      <c r="AD102" s="46">
        <f t="shared" si="121"/>
        <v>17.600000000000364</v>
      </c>
      <c r="AE102" s="46">
        <f t="shared" si="121"/>
        <v>0.19999999999998863</v>
      </c>
      <c r="AF102" s="83">
        <f t="shared" si="121"/>
        <v>0</v>
      </c>
      <c r="AG102" s="7"/>
      <c r="AH102" s="88" t="s">
        <v>28</v>
      </c>
      <c r="AI102" s="86">
        <f>(AI101)/((K100/1000000)*8.34)</f>
        <v>3.5853805434914738</v>
      </c>
      <c r="AJ102" s="86">
        <f>(AJ101)/((K100/1000000)*8.34)</f>
        <v>0.7091101312498389</v>
      </c>
      <c r="AK102" s="86">
        <f>(AK101)/((K100/1000000)*8.34)</f>
        <v>5.1801876471173292E-2</v>
      </c>
      <c r="AL102" s="168">
        <f>(AL101)/((K100/1000000)*8.34)</f>
        <v>2.1181211712657526</v>
      </c>
      <c r="AM102" s="169"/>
      <c r="AN102" s="10"/>
      <c r="AO102" s="1"/>
      <c r="AP102" s="1"/>
      <c r="AQ102" s="1"/>
      <c r="AR102" s="7"/>
      <c r="AS102" s="89" t="s">
        <v>55</v>
      </c>
      <c r="AT102" s="79">
        <v>1.42</v>
      </c>
      <c r="AU102" s="90" t="s">
        <v>54</v>
      </c>
      <c r="AV102" s="35">
        <v>3.4000000000000002E-2</v>
      </c>
      <c r="AW102" s="1"/>
      <c r="AX102" s="110" t="s">
        <v>3</v>
      </c>
      <c r="AY102" s="115">
        <f>AY100-AY101</f>
        <v>0</v>
      </c>
      <c r="AZ102" s="115">
        <f>AZ100-AZ101</f>
        <v>1466200</v>
      </c>
      <c r="BA102" s="116">
        <f>BA100-BA101</f>
        <v>35000</v>
      </c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37"/>
      <c r="V103" s="78"/>
      <c r="W103" s="13"/>
      <c r="X103" s="3"/>
      <c r="Y103" s="84"/>
      <c r="Z103" s="84"/>
      <c r="AA103" s="84"/>
      <c r="AB103" s="84"/>
      <c r="AC103" s="84"/>
      <c r="AD103" s="84"/>
      <c r="AE103" s="84"/>
      <c r="AF103" s="84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7"/>
      <c r="AT103" s="7"/>
      <c r="AU103" s="7"/>
      <c r="AV103" s="7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82">
        <v>26</v>
      </c>
      <c r="B104" s="67" t="s">
        <v>45</v>
      </c>
      <c r="C104" s="72">
        <v>479488000</v>
      </c>
      <c r="D104" s="37">
        <v>4015250</v>
      </c>
      <c r="E104" s="37">
        <v>10814000</v>
      </c>
      <c r="F104" s="39">
        <v>16342300</v>
      </c>
      <c r="G104" s="72">
        <v>626326000</v>
      </c>
      <c r="H104" s="37">
        <v>5429200</v>
      </c>
      <c r="I104" s="37">
        <v>15034300</v>
      </c>
      <c r="J104" s="39">
        <v>23078400</v>
      </c>
      <c r="K104" s="185">
        <f>C106+G106</f>
        <v>1621000</v>
      </c>
      <c r="L104" s="186"/>
      <c r="M104" s="191">
        <f>D106+E106+F106+H106+I106+J106</f>
        <v>138000</v>
      </c>
      <c r="N104" s="186"/>
      <c r="O104" s="203">
        <f>M104+K104</f>
        <v>1759000</v>
      </c>
      <c r="P104" s="204"/>
      <c r="Q104" s="42" t="s">
        <v>6</v>
      </c>
      <c r="R104" s="39">
        <v>426883400</v>
      </c>
      <c r="S104" s="57"/>
      <c r="T104" s="195">
        <v>0</v>
      </c>
      <c r="U104" s="198">
        <v>1.5</v>
      </c>
      <c r="V104" s="198">
        <v>0.79</v>
      </c>
      <c r="W104" s="57"/>
      <c r="X104" s="85" t="s">
        <v>6</v>
      </c>
      <c r="Y104" s="44">
        <v>6329.4</v>
      </c>
      <c r="Z104" s="44">
        <v>8383.5</v>
      </c>
      <c r="AA104" s="44">
        <v>75</v>
      </c>
      <c r="AB104" s="44">
        <v>105.9</v>
      </c>
      <c r="AC104" s="44">
        <v>6619.5</v>
      </c>
      <c r="AD104" s="44">
        <v>8757.1</v>
      </c>
      <c r="AE104" s="44">
        <v>140.9</v>
      </c>
      <c r="AF104" s="82">
        <v>21</v>
      </c>
      <c r="AG104" s="7"/>
      <c r="AH104" s="85" t="s">
        <v>29</v>
      </c>
      <c r="AI104" s="15">
        <v>4.25</v>
      </c>
      <c r="AJ104" s="15">
        <v>5</v>
      </c>
      <c r="AK104" s="15">
        <v>3.625</v>
      </c>
      <c r="AL104" s="15">
        <v>6</v>
      </c>
      <c r="AM104" s="16">
        <v>21</v>
      </c>
      <c r="AN104" s="62"/>
      <c r="AO104" s="64" t="s">
        <v>40</v>
      </c>
      <c r="AP104" s="20">
        <v>18.7</v>
      </c>
      <c r="AQ104" s="21">
        <v>7.24</v>
      </c>
      <c r="AR104" s="7"/>
      <c r="AS104" s="31" t="s">
        <v>37</v>
      </c>
      <c r="AT104" s="52" t="s">
        <v>75</v>
      </c>
      <c r="AU104" s="32" t="s">
        <v>38</v>
      </c>
      <c r="AV104" s="53">
        <v>0.05</v>
      </c>
      <c r="AW104" s="1"/>
      <c r="AX104" s="117" t="s">
        <v>45</v>
      </c>
      <c r="AY104" s="112">
        <v>817623000</v>
      </c>
      <c r="AZ104" s="112">
        <v>697984900</v>
      </c>
      <c r="BA104" s="113">
        <v>188264000</v>
      </c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201"/>
      <c r="B105" s="68" t="s">
        <v>44</v>
      </c>
      <c r="C105" s="73">
        <f t="shared" ref="C105:J105" si="122">C100</f>
        <v>479117000</v>
      </c>
      <c r="D105" s="74">
        <f t="shared" si="122"/>
        <v>4015250</v>
      </c>
      <c r="E105" s="74">
        <f t="shared" si="122"/>
        <v>10781000</v>
      </c>
      <c r="F105" s="75">
        <f t="shared" si="122"/>
        <v>16316300</v>
      </c>
      <c r="G105" s="73">
        <f t="shared" si="122"/>
        <v>625076000</v>
      </c>
      <c r="H105" s="74">
        <f t="shared" si="122"/>
        <v>5420200</v>
      </c>
      <c r="I105" s="74">
        <f t="shared" si="122"/>
        <v>14999200</v>
      </c>
      <c r="J105" s="75">
        <f t="shared" si="122"/>
        <v>23043500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425212300</v>
      </c>
      <c r="S105" s="57"/>
      <c r="T105" s="196"/>
      <c r="U105" s="199"/>
      <c r="V105" s="199"/>
      <c r="W105" s="57"/>
      <c r="X105" s="87" t="s">
        <v>7</v>
      </c>
      <c r="Y105" s="5">
        <f t="shared" ref="Y105:AF105" si="123">Y100</f>
        <v>6324.1</v>
      </c>
      <c r="Z105" s="5">
        <f t="shared" si="123"/>
        <v>8366.2000000000007</v>
      </c>
      <c r="AA105" s="5">
        <f t="shared" si="123"/>
        <v>75</v>
      </c>
      <c r="AB105" s="5">
        <f t="shared" si="123"/>
        <v>105.7</v>
      </c>
      <c r="AC105" s="5">
        <f t="shared" si="123"/>
        <v>6613.7</v>
      </c>
      <c r="AD105" s="5">
        <f t="shared" si="123"/>
        <v>8739.1</v>
      </c>
      <c r="AE105" s="5">
        <f t="shared" si="123"/>
        <v>140.5</v>
      </c>
      <c r="AF105" s="81">
        <f t="shared" si="123"/>
        <v>21</v>
      </c>
      <c r="AG105" s="7"/>
      <c r="AH105" s="87" t="s">
        <v>26</v>
      </c>
      <c r="AI105" s="6">
        <f>(AI104*10.74)</f>
        <v>45.645000000000003</v>
      </c>
      <c r="AJ105" s="6">
        <f>(AJ104*2.2)</f>
        <v>11</v>
      </c>
      <c r="AK105" s="6">
        <f>(AK104*0.25)</f>
        <v>0.90625</v>
      </c>
      <c r="AL105" s="166">
        <f>AL104+AM104</f>
        <v>27</v>
      </c>
      <c r="AM105" s="167"/>
      <c r="AN105" s="10"/>
      <c r="AO105" s="22" t="s">
        <v>41</v>
      </c>
      <c r="AP105" s="23">
        <v>21.8</v>
      </c>
      <c r="AQ105" s="24">
        <v>7.77</v>
      </c>
      <c r="AR105" s="7"/>
      <c r="AS105" s="33" t="s">
        <v>36</v>
      </c>
      <c r="AT105" s="12" t="s">
        <v>75</v>
      </c>
      <c r="AU105" s="2" t="s">
        <v>39</v>
      </c>
      <c r="AV105" s="36">
        <v>0.27800000000000002</v>
      </c>
      <c r="AW105" s="1"/>
      <c r="AX105" s="118" t="s">
        <v>71</v>
      </c>
      <c r="AY105" s="111">
        <f t="shared" ref="AY105:BA105" si="124">AY100</f>
        <v>817193000</v>
      </c>
      <c r="AZ105" s="111">
        <f t="shared" si="124"/>
        <v>696572800</v>
      </c>
      <c r="BA105" s="114">
        <f t="shared" si="124"/>
        <v>188194000</v>
      </c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202"/>
      <c r="B106" s="66" t="s">
        <v>3</v>
      </c>
      <c r="C106" s="76">
        <f t="shared" ref="C106:J106" si="125">C104-C105</f>
        <v>371000</v>
      </c>
      <c r="D106" s="76">
        <f t="shared" si="125"/>
        <v>0</v>
      </c>
      <c r="E106" s="76">
        <f t="shared" si="125"/>
        <v>33000</v>
      </c>
      <c r="F106" s="77">
        <f t="shared" si="125"/>
        <v>26000</v>
      </c>
      <c r="G106" s="76">
        <f t="shared" si="125"/>
        <v>1250000</v>
      </c>
      <c r="H106" s="76">
        <f t="shared" si="125"/>
        <v>9000</v>
      </c>
      <c r="I106" s="76">
        <f t="shared" si="125"/>
        <v>35100</v>
      </c>
      <c r="J106" s="77">
        <f t="shared" si="125"/>
        <v>34900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1671100</v>
      </c>
      <c r="S106" s="58"/>
      <c r="T106" s="197"/>
      <c r="U106" s="200"/>
      <c r="V106" s="200"/>
      <c r="W106" s="58"/>
      <c r="X106" s="45" t="s">
        <v>3</v>
      </c>
      <c r="Y106" s="46">
        <f>Y104-Y105</f>
        <v>5.2999999999992724</v>
      </c>
      <c r="Z106" s="46">
        <f t="shared" ref="Z106:AF106" si="126">Z104-Z105</f>
        <v>17.299999999999272</v>
      </c>
      <c r="AA106" s="46">
        <f t="shared" si="126"/>
        <v>0</v>
      </c>
      <c r="AB106" s="46">
        <f t="shared" si="126"/>
        <v>0.20000000000000284</v>
      </c>
      <c r="AC106" s="46">
        <f t="shared" si="126"/>
        <v>5.8000000000001819</v>
      </c>
      <c r="AD106" s="46">
        <f t="shared" si="126"/>
        <v>18</v>
      </c>
      <c r="AE106" s="46">
        <f t="shared" si="126"/>
        <v>0.40000000000000568</v>
      </c>
      <c r="AF106" s="83">
        <f t="shared" si="126"/>
        <v>0</v>
      </c>
      <c r="AG106" s="7"/>
      <c r="AH106" s="88" t="s">
        <v>28</v>
      </c>
      <c r="AI106" s="86">
        <f>(AI105)/((K104/1000000)*8.34)</f>
        <v>3.3763242336420811</v>
      </c>
      <c r="AJ106" s="86">
        <f>(AJ105)/((K104/1000000)*8.34)</f>
        <v>0.81366122401277008</v>
      </c>
      <c r="AK106" s="86">
        <f>(AK105)/((K104/1000000)*8.34)</f>
        <v>6.7034589478324802E-2</v>
      </c>
      <c r="AL106" s="168">
        <f>(AL105)/((K104/1000000)*8.34)</f>
        <v>1.9971684589404355</v>
      </c>
      <c r="AM106" s="169"/>
      <c r="AN106" s="10"/>
      <c r="AO106" s="1"/>
      <c r="AP106" s="1"/>
      <c r="AQ106" s="1"/>
      <c r="AR106" s="7"/>
      <c r="AS106" s="89" t="s">
        <v>55</v>
      </c>
      <c r="AT106" s="79">
        <v>1.32</v>
      </c>
      <c r="AU106" s="90" t="s">
        <v>54</v>
      </c>
      <c r="AV106" s="35">
        <v>3.4000000000000002E-2</v>
      </c>
      <c r="AW106" s="1"/>
      <c r="AX106" s="110" t="s">
        <v>3</v>
      </c>
      <c r="AY106" s="115">
        <f>AY104-AY105</f>
        <v>430000</v>
      </c>
      <c r="AZ106" s="115">
        <f>AZ104-AZ105</f>
        <v>1412100</v>
      </c>
      <c r="BA106" s="116">
        <f>BA104-BA105</f>
        <v>70000</v>
      </c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37"/>
      <c r="V107" s="78"/>
      <c r="W107" s="13"/>
      <c r="X107" s="3"/>
      <c r="Y107" s="84"/>
      <c r="Z107" s="84"/>
      <c r="AA107" s="84"/>
      <c r="AB107" s="84"/>
      <c r="AC107" s="84"/>
      <c r="AD107" s="84"/>
      <c r="AE107" s="84"/>
      <c r="AF107" s="84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7"/>
      <c r="AT107" s="7"/>
      <c r="AU107" s="7"/>
      <c r="AV107" s="7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82">
        <v>27</v>
      </c>
      <c r="B108" s="67" t="s">
        <v>45</v>
      </c>
      <c r="C108" s="72">
        <v>479845000</v>
      </c>
      <c r="D108" s="37">
        <v>4015250</v>
      </c>
      <c r="E108" s="37">
        <v>10814000</v>
      </c>
      <c r="F108" s="39">
        <v>16358300</v>
      </c>
      <c r="G108" s="72">
        <v>627783000</v>
      </c>
      <c r="H108" s="37">
        <v>5439200</v>
      </c>
      <c r="I108" s="37">
        <v>15063300</v>
      </c>
      <c r="J108" s="39">
        <v>23104400</v>
      </c>
      <c r="K108" s="185">
        <f>C110+G110</f>
        <v>1814000</v>
      </c>
      <c r="L108" s="186"/>
      <c r="M108" s="191">
        <f>D110+E110+F110+H110+I110+J110</f>
        <v>81000</v>
      </c>
      <c r="N108" s="186"/>
      <c r="O108" s="203">
        <f>M108+K108</f>
        <v>1895000</v>
      </c>
      <c r="P108" s="204"/>
      <c r="Q108" s="42" t="s">
        <v>6</v>
      </c>
      <c r="R108" s="39">
        <v>428720500</v>
      </c>
      <c r="S108" s="57"/>
      <c r="T108" s="195">
        <v>0</v>
      </c>
      <c r="U108" s="198">
        <v>1.36</v>
      </c>
      <c r="V108" s="198">
        <v>0.88</v>
      </c>
      <c r="W108" s="57"/>
      <c r="X108" s="85" t="s">
        <v>6</v>
      </c>
      <c r="Y108" s="44">
        <v>6334.7</v>
      </c>
      <c r="Z108" s="44">
        <v>8403.7000000000007</v>
      </c>
      <c r="AA108" s="44">
        <v>75</v>
      </c>
      <c r="AB108" s="44">
        <v>106</v>
      </c>
      <c r="AC108" s="44">
        <v>6625</v>
      </c>
      <c r="AD108" s="44">
        <v>8777.7000000000007</v>
      </c>
      <c r="AE108" s="44">
        <v>141</v>
      </c>
      <c r="AF108" s="82">
        <v>21</v>
      </c>
      <c r="AG108" s="7"/>
      <c r="AH108" s="85" t="s">
        <v>29</v>
      </c>
      <c r="AI108" s="15">
        <v>4.875</v>
      </c>
      <c r="AJ108" s="15">
        <v>5.5</v>
      </c>
      <c r="AK108" s="15">
        <v>3.875</v>
      </c>
      <c r="AL108" s="15">
        <v>5</v>
      </c>
      <c r="AM108" s="16">
        <v>25</v>
      </c>
      <c r="AN108" s="62"/>
      <c r="AO108" s="64" t="s">
        <v>40</v>
      </c>
      <c r="AP108" s="20">
        <v>19.100000000000001</v>
      </c>
      <c r="AQ108" s="21">
        <v>7.15</v>
      </c>
      <c r="AR108" s="7"/>
      <c r="AS108" s="31" t="s">
        <v>37</v>
      </c>
      <c r="AT108" s="52" t="s">
        <v>75</v>
      </c>
      <c r="AU108" s="32" t="s">
        <v>38</v>
      </c>
      <c r="AV108" s="53">
        <v>0.05</v>
      </c>
      <c r="AW108" s="1"/>
      <c r="AX108" s="117" t="s">
        <v>45</v>
      </c>
      <c r="AY108" s="112">
        <v>818028000</v>
      </c>
      <c r="AZ108" s="112">
        <v>699612700</v>
      </c>
      <c r="BA108" s="113">
        <v>188299000</v>
      </c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201"/>
      <c r="B109" s="68" t="s">
        <v>44</v>
      </c>
      <c r="C109" s="73">
        <f t="shared" ref="C109:J109" si="127">C104</f>
        <v>479488000</v>
      </c>
      <c r="D109" s="74">
        <f t="shared" si="127"/>
        <v>4015250</v>
      </c>
      <c r="E109" s="74">
        <f t="shared" si="127"/>
        <v>10814000</v>
      </c>
      <c r="F109" s="75">
        <f t="shared" si="127"/>
        <v>16342300</v>
      </c>
      <c r="G109" s="73">
        <f t="shared" si="127"/>
        <v>626326000</v>
      </c>
      <c r="H109" s="74">
        <f t="shared" si="127"/>
        <v>5429200</v>
      </c>
      <c r="I109" s="74">
        <f t="shared" si="127"/>
        <v>15034300</v>
      </c>
      <c r="J109" s="75">
        <f t="shared" si="127"/>
        <v>23078400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426883400</v>
      </c>
      <c r="S109" s="57"/>
      <c r="T109" s="196"/>
      <c r="U109" s="199"/>
      <c r="V109" s="199"/>
      <c r="W109" s="57"/>
      <c r="X109" s="87" t="s">
        <v>7</v>
      </c>
      <c r="Y109" s="5">
        <f t="shared" ref="Y109:AF109" si="128">Y104</f>
        <v>6329.4</v>
      </c>
      <c r="Z109" s="5">
        <f t="shared" si="128"/>
        <v>8383.5</v>
      </c>
      <c r="AA109" s="5">
        <f t="shared" si="128"/>
        <v>75</v>
      </c>
      <c r="AB109" s="5">
        <f t="shared" si="128"/>
        <v>105.9</v>
      </c>
      <c r="AC109" s="5">
        <f t="shared" si="128"/>
        <v>6619.5</v>
      </c>
      <c r="AD109" s="5">
        <f t="shared" si="128"/>
        <v>8757.1</v>
      </c>
      <c r="AE109" s="5">
        <f t="shared" si="128"/>
        <v>140.9</v>
      </c>
      <c r="AF109" s="81">
        <f t="shared" si="128"/>
        <v>21</v>
      </c>
      <c r="AG109" s="7"/>
      <c r="AH109" s="87" t="s">
        <v>26</v>
      </c>
      <c r="AI109" s="6">
        <f>(AI108*10.74)</f>
        <v>52.357500000000002</v>
      </c>
      <c r="AJ109" s="6">
        <f>(AJ108*2.2)</f>
        <v>12.100000000000001</v>
      </c>
      <c r="AK109" s="6">
        <f>(AK108*0.25)</f>
        <v>0.96875</v>
      </c>
      <c r="AL109" s="166">
        <f>AL108+AM108</f>
        <v>30</v>
      </c>
      <c r="AM109" s="167"/>
      <c r="AN109" s="10"/>
      <c r="AO109" s="22" t="s">
        <v>41</v>
      </c>
      <c r="AP109" s="23">
        <v>20.9</v>
      </c>
      <c r="AQ109" s="24">
        <v>7.63</v>
      </c>
      <c r="AR109" s="7"/>
      <c r="AS109" s="33" t="s">
        <v>36</v>
      </c>
      <c r="AT109" s="12" t="s">
        <v>75</v>
      </c>
      <c r="AU109" s="2" t="s">
        <v>39</v>
      </c>
      <c r="AV109" s="36">
        <v>0.27500000000000002</v>
      </c>
      <c r="AW109" s="1"/>
      <c r="AX109" s="118" t="s">
        <v>71</v>
      </c>
      <c r="AY109" s="111">
        <f t="shared" ref="AY109:BA109" si="129">AY104</f>
        <v>817623000</v>
      </c>
      <c r="AZ109" s="111">
        <f t="shared" si="129"/>
        <v>697984900</v>
      </c>
      <c r="BA109" s="114">
        <f t="shared" si="129"/>
        <v>188264000</v>
      </c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202"/>
      <c r="B110" s="66" t="s">
        <v>3</v>
      </c>
      <c r="C110" s="76">
        <f t="shared" ref="C110:J110" si="130">C108-C109</f>
        <v>357000</v>
      </c>
      <c r="D110" s="76">
        <f t="shared" si="130"/>
        <v>0</v>
      </c>
      <c r="E110" s="76">
        <f t="shared" si="130"/>
        <v>0</v>
      </c>
      <c r="F110" s="77">
        <f t="shared" si="130"/>
        <v>16000</v>
      </c>
      <c r="G110" s="76">
        <f t="shared" si="130"/>
        <v>1457000</v>
      </c>
      <c r="H110" s="76">
        <f t="shared" si="130"/>
        <v>10000</v>
      </c>
      <c r="I110" s="76">
        <f t="shared" si="130"/>
        <v>29000</v>
      </c>
      <c r="J110" s="77">
        <f t="shared" si="130"/>
        <v>26000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1837100</v>
      </c>
      <c r="S110" s="58"/>
      <c r="T110" s="197"/>
      <c r="U110" s="200"/>
      <c r="V110" s="200"/>
      <c r="W110" s="58"/>
      <c r="X110" s="45" t="s">
        <v>3</v>
      </c>
      <c r="Y110" s="46">
        <f>Y108-Y109</f>
        <v>5.3000000000001819</v>
      </c>
      <c r="Z110" s="46">
        <f t="shared" ref="Z110:AF110" si="131">Z108-Z109</f>
        <v>20.200000000000728</v>
      </c>
      <c r="AA110" s="46">
        <f t="shared" si="131"/>
        <v>0</v>
      </c>
      <c r="AB110" s="46">
        <f t="shared" si="131"/>
        <v>9.9999999999994316E-2</v>
      </c>
      <c r="AC110" s="46">
        <f t="shared" si="131"/>
        <v>5.5</v>
      </c>
      <c r="AD110" s="46">
        <f t="shared" si="131"/>
        <v>20.600000000000364</v>
      </c>
      <c r="AE110" s="46">
        <f t="shared" si="131"/>
        <v>9.9999999999994316E-2</v>
      </c>
      <c r="AF110" s="83">
        <f t="shared" si="131"/>
        <v>0</v>
      </c>
      <c r="AG110" s="7"/>
      <c r="AH110" s="88" t="s">
        <v>28</v>
      </c>
      <c r="AI110" s="86">
        <f>(AI109)/((K108/1000000)*8.34)</f>
        <v>3.4607925566933444</v>
      </c>
      <c r="AJ110" s="86">
        <f>(AJ109)/((K108/1000000)*8.34)</f>
        <v>0.7998011733942505</v>
      </c>
      <c r="AK110" s="86">
        <f>(AK109)/((K108/1000000)*8.34)</f>
        <v>6.4033668324436369E-2</v>
      </c>
      <c r="AL110" s="168">
        <f>(AL109)/((K108/1000000)*8.34)</f>
        <v>1.9829781158535136</v>
      </c>
      <c r="AM110" s="169"/>
      <c r="AN110" s="10"/>
      <c r="AO110" s="1"/>
      <c r="AP110" s="1"/>
      <c r="AQ110" s="1"/>
      <c r="AR110" s="7"/>
      <c r="AS110" s="89" t="s">
        <v>55</v>
      </c>
      <c r="AT110" s="79">
        <v>1.43</v>
      </c>
      <c r="AU110" s="90" t="s">
        <v>54</v>
      </c>
      <c r="AV110" s="35">
        <v>3.3000000000000002E-2</v>
      </c>
      <c r="AW110" s="1"/>
      <c r="AX110" s="110" t="s">
        <v>3</v>
      </c>
      <c r="AY110" s="115">
        <f>AY108-AY109</f>
        <v>405000</v>
      </c>
      <c r="AZ110" s="115">
        <f>AZ108-AZ109</f>
        <v>1627800</v>
      </c>
      <c r="BA110" s="116">
        <f>BA108-BA109</f>
        <v>35000</v>
      </c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37"/>
      <c r="V111" s="78"/>
      <c r="W111" s="13"/>
      <c r="X111" s="3"/>
      <c r="Y111" s="84"/>
      <c r="Z111" s="84"/>
      <c r="AA111" s="84"/>
      <c r="AB111" s="84"/>
      <c r="AC111" s="84"/>
      <c r="AD111" s="84"/>
      <c r="AE111" s="84"/>
      <c r="AF111" s="84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7"/>
      <c r="AT111" s="7"/>
      <c r="AU111" s="7"/>
      <c r="AV111" s="7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82">
        <v>28</v>
      </c>
      <c r="B112" s="67" t="s">
        <v>45</v>
      </c>
      <c r="C112" s="72">
        <v>480114000</v>
      </c>
      <c r="D112" s="37">
        <v>4024250</v>
      </c>
      <c r="E112" s="37">
        <v>10814000</v>
      </c>
      <c r="F112" s="39">
        <v>16371300</v>
      </c>
      <c r="G112" s="72">
        <v>629082000</v>
      </c>
      <c r="H112" s="37">
        <v>5458200</v>
      </c>
      <c r="I112" s="37">
        <v>15095300</v>
      </c>
      <c r="J112" s="39">
        <v>23131400</v>
      </c>
      <c r="K112" s="185">
        <f>C114+G114</f>
        <v>1568000</v>
      </c>
      <c r="L112" s="186"/>
      <c r="M112" s="191">
        <f>D114+E114+F114+H114+I114+J114</f>
        <v>100000</v>
      </c>
      <c r="N112" s="186"/>
      <c r="O112" s="203">
        <f>M112+K112</f>
        <v>1668000</v>
      </c>
      <c r="P112" s="204"/>
      <c r="Q112" s="42" t="s">
        <v>6</v>
      </c>
      <c r="R112" s="39">
        <v>430297700</v>
      </c>
      <c r="S112" s="57"/>
      <c r="T112" s="195">
        <v>0</v>
      </c>
      <c r="U112" s="198">
        <v>1.39</v>
      </c>
      <c r="V112" s="198">
        <v>0.86</v>
      </c>
      <c r="W112" s="57"/>
      <c r="X112" s="85" t="s">
        <v>6</v>
      </c>
      <c r="Y112" s="44">
        <v>6338.6</v>
      </c>
      <c r="Z112" s="44">
        <v>8421.5</v>
      </c>
      <c r="AA112" s="44">
        <v>75</v>
      </c>
      <c r="AB112" s="44">
        <v>106.5</v>
      </c>
      <c r="AC112" s="44">
        <v>6629.3</v>
      </c>
      <c r="AD112" s="44">
        <v>8796.2000000000007</v>
      </c>
      <c r="AE112" s="44">
        <v>141.19999999999999</v>
      </c>
      <c r="AF112" s="82">
        <v>21</v>
      </c>
      <c r="AG112" s="7"/>
      <c r="AH112" s="85" t="s">
        <v>29</v>
      </c>
      <c r="AI112" s="15">
        <v>4.125</v>
      </c>
      <c r="AJ112" s="15">
        <v>4.75</v>
      </c>
      <c r="AK112" s="15">
        <v>3.75</v>
      </c>
      <c r="AL112" s="15">
        <v>3</v>
      </c>
      <c r="AM112" s="16">
        <v>22</v>
      </c>
      <c r="AN112" s="62"/>
      <c r="AO112" s="64" t="s">
        <v>40</v>
      </c>
      <c r="AP112" s="20">
        <v>19.2</v>
      </c>
      <c r="AQ112" s="21">
        <v>7.42</v>
      </c>
      <c r="AR112" s="7"/>
      <c r="AS112" s="31" t="s">
        <v>37</v>
      </c>
      <c r="AT112" s="52">
        <v>3.9E-2</v>
      </c>
      <c r="AU112" s="32" t="s">
        <v>38</v>
      </c>
      <c r="AV112" s="53">
        <v>5.1999999999999998E-2</v>
      </c>
      <c r="AW112" s="1"/>
      <c r="AX112" s="117" t="s">
        <v>45</v>
      </c>
      <c r="AY112" s="112">
        <v>818345000</v>
      </c>
      <c r="AZ112" s="112">
        <v>701073900</v>
      </c>
      <c r="BA112" s="113">
        <v>188334000</v>
      </c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201"/>
      <c r="B113" s="68" t="s">
        <v>44</v>
      </c>
      <c r="C113" s="73">
        <f t="shared" ref="C113:J113" si="132">C108</f>
        <v>479845000</v>
      </c>
      <c r="D113" s="74">
        <f t="shared" si="132"/>
        <v>4015250</v>
      </c>
      <c r="E113" s="74">
        <f t="shared" si="132"/>
        <v>10814000</v>
      </c>
      <c r="F113" s="75">
        <f t="shared" si="132"/>
        <v>16358300</v>
      </c>
      <c r="G113" s="73">
        <f t="shared" si="132"/>
        <v>627783000</v>
      </c>
      <c r="H113" s="74">
        <f t="shared" si="132"/>
        <v>5439200</v>
      </c>
      <c r="I113" s="74">
        <f t="shared" si="132"/>
        <v>15063300</v>
      </c>
      <c r="J113" s="75">
        <f t="shared" si="132"/>
        <v>23104400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428720500</v>
      </c>
      <c r="S113" s="57"/>
      <c r="T113" s="196"/>
      <c r="U113" s="199"/>
      <c r="V113" s="199"/>
      <c r="W113" s="57"/>
      <c r="X113" s="87" t="s">
        <v>7</v>
      </c>
      <c r="Y113" s="5">
        <f t="shared" ref="Y113:AF113" si="133">Y108</f>
        <v>6334.7</v>
      </c>
      <c r="Z113" s="5">
        <f t="shared" si="133"/>
        <v>8403.7000000000007</v>
      </c>
      <c r="AA113" s="5">
        <f t="shared" si="133"/>
        <v>75</v>
      </c>
      <c r="AB113" s="5">
        <f t="shared" si="133"/>
        <v>106</v>
      </c>
      <c r="AC113" s="5">
        <f t="shared" si="133"/>
        <v>6625</v>
      </c>
      <c r="AD113" s="5">
        <f t="shared" si="133"/>
        <v>8777.7000000000007</v>
      </c>
      <c r="AE113" s="5">
        <f t="shared" si="133"/>
        <v>141</v>
      </c>
      <c r="AF113" s="81">
        <f t="shared" si="133"/>
        <v>21</v>
      </c>
      <c r="AG113" s="7"/>
      <c r="AH113" s="87" t="s">
        <v>26</v>
      </c>
      <c r="AI113" s="6">
        <f>(AI112*10.74)</f>
        <v>44.302500000000002</v>
      </c>
      <c r="AJ113" s="6">
        <f>(AJ112*2.2)</f>
        <v>10.450000000000001</v>
      </c>
      <c r="AK113" s="6">
        <f>(AK112*0.25)</f>
        <v>0.9375</v>
      </c>
      <c r="AL113" s="166">
        <f>AL112+AM112</f>
        <v>25</v>
      </c>
      <c r="AM113" s="167"/>
      <c r="AN113" s="10"/>
      <c r="AO113" s="22" t="s">
        <v>41</v>
      </c>
      <c r="AP113" s="23">
        <v>20.9</v>
      </c>
      <c r="AQ113" s="24">
        <v>7.56</v>
      </c>
      <c r="AR113" s="7"/>
      <c r="AS113" s="33" t="s">
        <v>36</v>
      </c>
      <c r="AT113" s="12">
        <v>0.17399999999999999</v>
      </c>
      <c r="AU113" s="2" t="s">
        <v>39</v>
      </c>
      <c r="AV113" s="36">
        <v>0.26500000000000001</v>
      </c>
      <c r="AW113" s="1"/>
      <c r="AX113" s="118" t="s">
        <v>71</v>
      </c>
      <c r="AY113" s="111">
        <f t="shared" ref="AY113:BA113" si="134">AY108</f>
        <v>818028000</v>
      </c>
      <c r="AZ113" s="111">
        <f t="shared" si="134"/>
        <v>699612700</v>
      </c>
      <c r="BA113" s="114">
        <f t="shared" si="134"/>
        <v>188299000</v>
      </c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202"/>
      <c r="B114" s="66" t="s">
        <v>3</v>
      </c>
      <c r="C114" s="76">
        <f t="shared" ref="C114:J114" si="135">C112-C113</f>
        <v>269000</v>
      </c>
      <c r="D114" s="76">
        <f t="shared" si="135"/>
        <v>9000</v>
      </c>
      <c r="E114" s="76">
        <f t="shared" si="135"/>
        <v>0</v>
      </c>
      <c r="F114" s="77">
        <f t="shared" si="135"/>
        <v>13000</v>
      </c>
      <c r="G114" s="76">
        <f t="shared" si="135"/>
        <v>1299000</v>
      </c>
      <c r="H114" s="76">
        <f t="shared" si="135"/>
        <v>19000</v>
      </c>
      <c r="I114" s="76">
        <f t="shared" si="135"/>
        <v>32000</v>
      </c>
      <c r="J114" s="77">
        <f t="shared" si="135"/>
        <v>27000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1577200</v>
      </c>
      <c r="S114" s="58"/>
      <c r="T114" s="197"/>
      <c r="U114" s="200"/>
      <c r="V114" s="200"/>
      <c r="W114" s="58"/>
      <c r="X114" s="45" t="s">
        <v>3</v>
      </c>
      <c r="Y114" s="46">
        <f>Y112-Y113</f>
        <v>3.9000000000005457</v>
      </c>
      <c r="Z114" s="46">
        <f t="shared" ref="Z114:AF114" si="136">Z112-Z113</f>
        <v>17.799999999999272</v>
      </c>
      <c r="AA114" s="46">
        <f t="shared" si="136"/>
        <v>0</v>
      </c>
      <c r="AB114" s="46">
        <f t="shared" si="136"/>
        <v>0.5</v>
      </c>
      <c r="AC114" s="46">
        <f t="shared" si="136"/>
        <v>4.3000000000001819</v>
      </c>
      <c r="AD114" s="46">
        <f t="shared" si="136"/>
        <v>18.5</v>
      </c>
      <c r="AE114" s="46">
        <f t="shared" si="136"/>
        <v>0.19999999999998863</v>
      </c>
      <c r="AF114" s="83">
        <f t="shared" si="136"/>
        <v>0</v>
      </c>
      <c r="AG114" s="7"/>
      <c r="AH114" s="88" t="s">
        <v>28</v>
      </c>
      <c r="AI114" s="86">
        <f>(AI113)/((K112/1000000)*8.34)</f>
        <v>3.3877872192042284</v>
      </c>
      <c r="AJ114" s="86">
        <f>(AJ113)/((K112/1000000)*8.34)</f>
        <v>0.79910561346840903</v>
      </c>
      <c r="AK114" s="86">
        <f>(AK113)/((K112/1000000)*8.34)</f>
        <v>7.1690096902070177E-2</v>
      </c>
      <c r="AL114" s="168">
        <f>(AL113)/((K112/1000000)*8.34)</f>
        <v>1.911735917388538</v>
      </c>
      <c r="AM114" s="169"/>
      <c r="AN114" s="10"/>
      <c r="AO114" s="1"/>
      <c r="AP114" s="1"/>
      <c r="AQ114" s="1"/>
      <c r="AR114" s="7"/>
      <c r="AS114" s="89" t="s">
        <v>55</v>
      </c>
      <c r="AT114" s="79">
        <v>1.7</v>
      </c>
      <c r="AU114" s="90" t="s">
        <v>54</v>
      </c>
      <c r="AV114" s="35">
        <v>3.4000000000000002E-2</v>
      </c>
      <c r="AW114" s="1"/>
      <c r="AX114" s="110" t="s">
        <v>3</v>
      </c>
      <c r="AY114" s="115">
        <f>AY112-AY113</f>
        <v>317000</v>
      </c>
      <c r="AZ114" s="115">
        <f>AZ112-AZ113</f>
        <v>1461200</v>
      </c>
      <c r="BA114" s="116">
        <f>BA112-BA113</f>
        <v>35000</v>
      </c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37"/>
      <c r="V115" s="78"/>
      <c r="W115" s="13"/>
      <c r="X115" s="3"/>
      <c r="Y115" s="84"/>
      <c r="Z115" s="84"/>
      <c r="AA115" s="84"/>
      <c r="AB115" s="84"/>
      <c r="AC115" s="84"/>
      <c r="AD115" s="84"/>
      <c r="AE115" s="84"/>
      <c r="AF115" s="84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7"/>
      <c r="AT115" s="7"/>
      <c r="AU115" s="7"/>
      <c r="AV115" s="7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82">
        <v>29</v>
      </c>
      <c r="B116" s="67" t="s">
        <v>45</v>
      </c>
      <c r="C116" s="72">
        <v>480114000</v>
      </c>
      <c r="D116" s="37">
        <v>4024250</v>
      </c>
      <c r="E116" s="37">
        <v>10814000</v>
      </c>
      <c r="F116" s="39">
        <v>16371300</v>
      </c>
      <c r="G116" s="72">
        <v>630641000</v>
      </c>
      <c r="H116" s="37">
        <v>5458200</v>
      </c>
      <c r="I116" s="37">
        <v>15127300</v>
      </c>
      <c r="J116" s="39">
        <v>23160400</v>
      </c>
      <c r="K116" s="185">
        <f>C118+G118</f>
        <v>1559000</v>
      </c>
      <c r="L116" s="186"/>
      <c r="M116" s="191">
        <f>D118+E118+F118+H118+I118+J118</f>
        <v>61000</v>
      </c>
      <c r="N116" s="186"/>
      <c r="O116" s="203">
        <f>M116+K116</f>
        <v>1620000</v>
      </c>
      <c r="P116" s="204"/>
      <c r="Q116" s="42" t="s">
        <v>6</v>
      </c>
      <c r="R116" s="39">
        <v>432244200</v>
      </c>
      <c r="S116" s="57"/>
      <c r="T116" s="195">
        <v>0</v>
      </c>
      <c r="U116" s="198">
        <v>1.39</v>
      </c>
      <c r="V116" s="198">
        <v>0.88</v>
      </c>
      <c r="W116" s="57"/>
      <c r="X116" s="85" t="s">
        <v>6</v>
      </c>
      <c r="Y116" s="44">
        <v>6338.6</v>
      </c>
      <c r="Z116" s="44">
        <v>8442.7000000000007</v>
      </c>
      <c r="AA116" s="44">
        <v>75</v>
      </c>
      <c r="AB116" s="44">
        <v>106.5</v>
      </c>
      <c r="AC116" s="44">
        <v>6629.3</v>
      </c>
      <c r="AD116" s="44">
        <v>8817.5</v>
      </c>
      <c r="AE116" s="44">
        <v>141.4</v>
      </c>
      <c r="AF116" s="82">
        <v>21</v>
      </c>
      <c r="AG116" s="7"/>
      <c r="AH116" s="85" t="s">
        <v>29</v>
      </c>
      <c r="AI116" s="15">
        <v>4</v>
      </c>
      <c r="AJ116" s="15">
        <v>4.375</v>
      </c>
      <c r="AK116" s="15">
        <v>3</v>
      </c>
      <c r="AL116" s="15">
        <v>0</v>
      </c>
      <c r="AM116" s="16">
        <v>27</v>
      </c>
      <c r="AN116" s="62"/>
      <c r="AO116" s="64" t="s">
        <v>40</v>
      </c>
      <c r="AP116" s="20">
        <v>18.7</v>
      </c>
      <c r="AQ116" s="21">
        <v>7.41</v>
      </c>
      <c r="AR116" s="7"/>
      <c r="AS116" s="31" t="s">
        <v>37</v>
      </c>
      <c r="AT116" s="52" t="s">
        <v>75</v>
      </c>
      <c r="AU116" s="32" t="s">
        <v>38</v>
      </c>
      <c r="AV116" s="53">
        <v>5.8000000000000003E-2</v>
      </c>
      <c r="AW116" s="1"/>
      <c r="AX116" s="117" t="s">
        <v>45</v>
      </c>
      <c r="AY116" s="112">
        <v>818345000</v>
      </c>
      <c r="AZ116" s="112">
        <v>702804700</v>
      </c>
      <c r="BA116" s="113">
        <v>188368000</v>
      </c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201"/>
      <c r="B117" s="68" t="s">
        <v>44</v>
      </c>
      <c r="C117" s="73">
        <f t="shared" ref="C117:J117" si="137">C112</f>
        <v>480114000</v>
      </c>
      <c r="D117" s="74">
        <f t="shared" si="137"/>
        <v>4024250</v>
      </c>
      <c r="E117" s="74">
        <f t="shared" si="137"/>
        <v>10814000</v>
      </c>
      <c r="F117" s="75">
        <f t="shared" si="137"/>
        <v>16371300</v>
      </c>
      <c r="G117" s="73">
        <f t="shared" si="137"/>
        <v>629082000</v>
      </c>
      <c r="H117" s="74">
        <f t="shared" si="137"/>
        <v>5458200</v>
      </c>
      <c r="I117" s="74">
        <f t="shared" si="137"/>
        <v>15095300</v>
      </c>
      <c r="J117" s="75">
        <f t="shared" si="137"/>
        <v>23131400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430297700</v>
      </c>
      <c r="S117" s="57"/>
      <c r="T117" s="196"/>
      <c r="U117" s="199"/>
      <c r="V117" s="199"/>
      <c r="W117" s="57"/>
      <c r="X117" s="87" t="s">
        <v>7</v>
      </c>
      <c r="Y117" s="5">
        <f t="shared" ref="Y117:AF117" si="138">Y112</f>
        <v>6338.6</v>
      </c>
      <c r="Z117" s="5">
        <f t="shared" si="138"/>
        <v>8421.5</v>
      </c>
      <c r="AA117" s="5">
        <f t="shared" si="138"/>
        <v>75</v>
      </c>
      <c r="AB117" s="5">
        <f t="shared" si="138"/>
        <v>106.5</v>
      </c>
      <c r="AC117" s="5">
        <f t="shared" si="138"/>
        <v>6629.3</v>
      </c>
      <c r="AD117" s="5">
        <f t="shared" si="138"/>
        <v>8796.2000000000007</v>
      </c>
      <c r="AE117" s="5">
        <f t="shared" si="138"/>
        <v>141.19999999999999</v>
      </c>
      <c r="AF117" s="81">
        <f t="shared" si="138"/>
        <v>21</v>
      </c>
      <c r="AG117" s="7"/>
      <c r="AH117" s="87" t="s">
        <v>26</v>
      </c>
      <c r="AI117" s="6">
        <f>(AI116*10.74)</f>
        <v>42.96</v>
      </c>
      <c r="AJ117" s="6">
        <f>(AJ116*2.2)</f>
        <v>9.625</v>
      </c>
      <c r="AK117" s="6">
        <f>(AK116*0.25)</f>
        <v>0.75</v>
      </c>
      <c r="AL117" s="166">
        <f>AL116+AM116</f>
        <v>27</v>
      </c>
      <c r="AM117" s="167"/>
      <c r="AN117" s="10"/>
      <c r="AO117" s="22" t="s">
        <v>41</v>
      </c>
      <c r="AP117" s="23">
        <v>20.9</v>
      </c>
      <c r="AQ117" s="24">
        <v>7.61</v>
      </c>
      <c r="AR117" s="7"/>
      <c r="AS117" s="33" t="s">
        <v>36</v>
      </c>
      <c r="AT117" s="12" t="s">
        <v>75</v>
      </c>
      <c r="AU117" s="2" t="s">
        <v>39</v>
      </c>
      <c r="AV117" s="36">
        <v>0.45100000000000001</v>
      </c>
      <c r="AW117" s="1"/>
      <c r="AX117" s="118" t="s">
        <v>71</v>
      </c>
      <c r="AY117" s="111">
        <f t="shared" ref="AY117:BA117" si="139">AY112</f>
        <v>818345000</v>
      </c>
      <c r="AZ117" s="111">
        <f t="shared" si="139"/>
        <v>701073900</v>
      </c>
      <c r="BA117" s="114">
        <f t="shared" si="139"/>
        <v>188334000</v>
      </c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202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1559000</v>
      </c>
      <c r="H118" s="76">
        <f t="shared" si="140"/>
        <v>0</v>
      </c>
      <c r="I118" s="76">
        <f t="shared" si="140"/>
        <v>32000</v>
      </c>
      <c r="J118" s="77">
        <f t="shared" si="140"/>
        <v>29000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1946500</v>
      </c>
      <c r="S118" s="58"/>
      <c r="T118" s="197"/>
      <c r="U118" s="200"/>
      <c r="V118" s="200"/>
      <c r="W118" s="58"/>
      <c r="X118" s="45" t="s">
        <v>3</v>
      </c>
      <c r="Y118" s="46">
        <f>Y116-Y117</f>
        <v>0</v>
      </c>
      <c r="Z118" s="46">
        <f t="shared" ref="Z118:AF118" si="141">Z116-Z117</f>
        <v>21.200000000000728</v>
      </c>
      <c r="AA118" s="46">
        <f t="shared" si="141"/>
        <v>0</v>
      </c>
      <c r="AB118" s="46">
        <f t="shared" si="141"/>
        <v>0</v>
      </c>
      <c r="AC118" s="46">
        <f t="shared" si="141"/>
        <v>0</v>
      </c>
      <c r="AD118" s="46">
        <f t="shared" si="141"/>
        <v>21.299999999999272</v>
      </c>
      <c r="AE118" s="46">
        <f t="shared" si="141"/>
        <v>0.20000000000001705</v>
      </c>
      <c r="AF118" s="83">
        <f t="shared" si="141"/>
        <v>0</v>
      </c>
      <c r="AG118" s="7"/>
      <c r="AH118" s="88" t="s">
        <v>28</v>
      </c>
      <c r="AI118" s="86">
        <f>(AI117)/((K116/1000000)*8.34)</f>
        <v>3.3040918131434558</v>
      </c>
      <c r="AJ118" s="86">
        <f>(AJ117)/((K116/1000000)*8.34)</f>
        <v>0.74026731148756431</v>
      </c>
      <c r="AK118" s="86">
        <f>(AK117)/((K116/1000000)*8.34)</f>
        <v>5.7683167128901112E-2</v>
      </c>
      <c r="AL118" s="168">
        <f>(AL117)/((K116/1000000)*8.34)</f>
        <v>2.0765940166404402</v>
      </c>
      <c r="AM118" s="169"/>
      <c r="AN118" s="10"/>
      <c r="AO118" s="1"/>
      <c r="AP118" s="1"/>
      <c r="AQ118" s="1"/>
      <c r="AR118" s="7"/>
      <c r="AS118" s="89" t="s">
        <v>55</v>
      </c>
      <c r="AT118" s="79">
        <v>1.48</v>
      </c>
      <c r="AU118" s="90" t="s">
        <v>54</v>
      </c>
      <c r="AV118" s="35">
        <v>3.9E-2</v>
      </c>
      <c r="AW118" s="1"/>
      <c r="AX118" s="110" t="s">
        <v>3</v>
      </c>
      <c r="AY118" s="115">
        <f>AY116-AY117</f>
        <v>0</v>
      </c>
      <c r="AZ118" s="115">
        <f>AZ116-AZ117</f>
        <v>1730800</v>
      </c>
      <c r="BA118" s="116">
        <f>BA116-BA117</f>
        <v>34000</v>
      </c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37"/>
      <c r="V119" s="78"/>
      <c r="W119" s="13"/>
      <c r="X119" s="3"/>
      <c r="Y119" s="84"/>
      <c r="Z119" s="84"/>
      <c r="AA119" s="84"/>
      <c r="AB119" s="84"/>
      <c r="AC119" s="84"/>
      <c r="AD119" s="84"/>
      <c r="AE119" s="84"/>
      <c r="AF119" s="84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7"/>
      <c r="AT119" s="7"/>
      <c r="AU119" s="7"/>
      <c r="AV119" s="7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82">
        <v>30</v>
      </c>
      <c r="B120" s="67" t="s">
        <v>45</v>
      </c>
      <c r="C120" s="72">
        <v>480114000</v>
      </c>
      <c r="D120" s="37">
        <v>4024250</v>
      </c>
      <c r="E120" s="37">
        <v>10814000</v>
      </c>
      <c r="F120" s="39">
        <v>16371300</v>
      </c>
      <c r="G120" s="72">
        <v>632109000</v>
      </c>
      <c r="H120" s="37">
        <v>5468200</v>
      </c>
      <c r="I120" s="37">
        <v>15159300</v>
      </c>
      <c r="J120" s="39">
        <v>23181400</v>
      </c>
      <c r="K120" s="185">
        <f>C122+G122</f>
        <v>1468000</v>
      </c>
      <c r="L120" s="186"/>
      <c r="M120" s="191">
        <f>D122+E122+F122+H122+I122+J122</f>
        <v>63000</v>
      </c>
      <c r="N120" s="186"/>
      <c r="O120" s="203">
        <f>M120+K120</f>
        <v>1531000</v>
      </c>
      <c r="P120" s="204"/>
      <c r="Q120" s="42" t="s">
        <v>6</v>
      </c>
      <c r="R120" s="39">
        <v>433789400</v>
      </c>
      <c r="S120" s="57"/>
      <c r="T120" s="195">
        <v>0</v>
      </c>
      <c r="U120" s="198">
        <v>1.36</v>
      </c>
      <c r="V120" s="198">
        <v>0.89</v>
      </c>
      <c r="W120" s="57"/>
      <c r="X120" s="85" t="s">
        <v>6</v>
      </c>
      <c r="Y120" s="44">
        <v>6338.6</v>
      </c>
      <c r="Z120" s="44">
        <v>8462.5</v>
      </c>
      <c r="AA120" s="44">
        <v>75</v>
      </c>
      <c r="AB120" s="44">
        <v>106.7</v>
      </c>
      <c r="AC120" s="44">
        <v>6629.3</v>
      </c>
      <c r="AD120" s="44">
        <v>8837.7999999999993</v>
      </c>
      <c r="AE120" s="44">
        <v>141.6</v>
      </c>
      <c r="AF120" s="82">
        <v>21</v>
      </c>
      <c r="AG120" s="7"/>
      <c r="AH120" s="85" t="s">
        <v>29</v>
      </c>
      <c r="AI120" s="15">
        <v>3.625</v>
      </c>
      <c r="AJ120" s="15">
        <v>4.125</v>
      </c>
      <c r="AK120" s="15">
        <v>2.9375</v>
      </c>
      <c r="AL120" s="15">
        <v>0</v>
      </c>
      <c r="AM120" s="16">
        <v>24</v>
      </c>
      <c r="AN120" s="62"/>
      <c r="AO120" s="64" t="s">
        <v>40</v>
      </c>
      <c r="AP120" s="20">
        <v>19.899999999999999</v>
      </c>
      <c r="AQ120" s="21">
        <v>7.4</v>
      </c>
      <c r="AR120" s="7"/>
      <c r="AS120" s="31" t="s">
        <v>37</v>
      </c>
      <c r="AT120" s="52" t="s">
        <v>75</v>
      </c>
      <c r="AU120" s="32" t="s">
        <v>38</v>
      </c>
      <c r="AV120" s="53">
        <v>5.1999999999999998E-2</v>
      </c>
      <c r="AW120" s="1"/>
      <c r="AX120" s="117" t="s">
        <v>45</v>
      </c>
      <c r="AY120" s="112">
        <v>818345000</v>
      </c>
      <c r="AZ120" s="112">
        <v>704439700</v>
      </c>
      <c r="BA120" s="113">
        <v>188403000</v>
      </c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201"/>
      <c r="B121" s="68" t="s">
        <v>44</v>
      </c>
      <c r="C121" s="73">
        <f t="shared" ref="C121:J121" si="142">C116</f>
        <v>480114000</v>
      </c>
      <c r="D121" s="74">
        <f t="shared" si="142"/>
        <v>4024250</v>
      </c>
      <c r="E121" s="74">
        <f t="shared" si="142"/>
        <v>10814000</v>
      </c>
      <c r="F121" s="75">
        <f t="shared" si="142"/>
        <v>16371300</v>
      </c>
      <c r="G121" s="73">
        <f t="shared" si="142"/>
        <v>630641000</v>
      </c>
      <c r="H121" s="74">
        <f t="shared" si="142"/>
        <v>5458200</v>
      </c>
      <c r="I121" s="74">
        <f t="shared" si="142"/>
        <v>15127300</v>
      </c>
      <c r="J121" s="75">
        <f t="shared" si="142"/>
        <v>23160400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432244200</v>
      </c>
      <c r="S121" s="57"/>
      <c r="T121" s="196"/>
      <c r="U121" s="199"/>
      <c r="V121" s="199"/>
      <c r="W121" s="57"/>
      <c r="X121" s="87" t="s">
        <v>7</v>
      </c>
      <c r="Y121" s="5">
        <f t="shared" ref="Y121:AF121" si="143">Y116</f>
        <v>6338.6</v>
      </c>
      <c r="Z121" s="5">
        <f t="shared" si="143"/>
        <v>8442.7000000000007</v>
      </c>
      <c r="AA121" s="5">
        <f t="shared" si="143"/>
        <v>75</v>
      </c>
      <c r="AB121" s="5">
        <f t="shared" si="143"/>
        <v>106.5</v>
      </c>
      <c r="AC121" s="5">
        <f t="shared" si="143"/>
        <v>6629.3</v>
      </c>
      <c r="AD121" s="5">
        <f t="shared" si="143"/>
        <v>8817.5</v>
      </c>
      <c r="AE121" s="5">
        <f t="shared" si="143"/>
        <v>141.4</v>
      </c>
      <c r="AF121" s="81">
        <f t="shared" si="143"/>
        <v>21</v>
      </c>
      <c r="AG121" s="7"/>
      <c r="AH121" s="87" t="s">
        <v>26</v>
      </c>
      <c r="AI121" s="6">
        <f>(AI120*10.74)</f>
        <v>38.932499999999997</v>
      </c>
      <c r="AJ121" s="6">
        <f>(AJ120*2.2)</f>
        <v>9.0750000000000011</v>
      </c>
      <c r="AK121" s="6">
        <f>(AK120*0.25)</f>
        <v>0.734375</v>
      </c>
      <c r="AL121" s="166">
        <f>AL120+AM120</f>
        <v>24</v>
      </c>
      <c r="AM121" s="167"/>
      <c r="AN121" s="10"/>
      <c r="AO121" s="22" t="s">
        <v>41</v>
      </c>
      <c r="AP121" s="23">
        <v>21.5</v>
      </c>
      <c r="AQ121" s="24">
        <v>7.61</v>
      </c>
      <c r="AR121" s="7"/>
      <c r="AS121" s="33" t="s">
        <v>36</v>
      </c>
      <c r="AT121" s="12" t="s">
        <v>75</v>
      </c>
      <c r="AU121" s="2" t="s">
        <v>39</v>
      </c>
      <c r="AV121" s="36">
        <v>0.22600000000000001</v>
      </c>
      <c r="AW121" s="1"/>
      <c r="AX121" s="118" t="s">
        <v>71</v>
      </c>
      <c r="AY121" s="111">
        <f t="shared" ref="AY121:BA121" si="144">AY116</f>
        <v>818345000</v>
      </c>
      <c r="AZ121" s="111">
        <f t="shared" si="144"/>
        <v>702804700</v>
      </c>
      <c r="BA121" s="114">
        <f t="shared" si="144"/>
        <v>188368000</v>
      </c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202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1468000</v>
      </c>
      <c r="H122" s="76">
        <f t="shared" si="145"/>
        <v>10000</v>
      </c>
      <c r="I122" s="76">
        <f t="shared" si="145"/>
        <v>32000</v>
      </c>
      <c r="J122" s="77">
        <f t="shared" si="145"/>
        <v>21000</v>
      </c>
      <c r="K122" s="189"/>
      <c r="L122" s="190"/>
      <c r="M122" s="190"/>
      <c r="N122" s="190"/>
      <c r="O122" s="207"/>
      <c r="P122" s="208"/>
      <c r="Q122" s="48" t="s">
        <v>3</v>
      </c>
      <c r="R122" s="41">
        <f>R120-R121</f>
        <v>1545200</v>
      </c>
      <c r="S122" s="58"/>
      <c r="T122" s="197"/>
      <c r="U122" s="200"/>
      <c r="V122" s="200"/>
      <c r="W122" s="58"/>
      <c r="X122" s="45" t="s">
        <v>3</v>
      </c>
      <c r="Y122" s="46">
        <f>Y120-Y121</f>
        <v>0</v>
      </c>
      <c r="Z122" s="46">
        <f t="shared" ref="Z122:AF122" si="146">Z120-Z121</f>
        <v>19.799999999999272</v>
      </c>
      <c r="AA122" s="46">
        <f t="shared" si="146"/>
        <v>0</v>
      </c>
      <c r="AB122" s="46">
        <f t="shared" si="146"/>
        <v>0.20000000000000284</v>
      </c>
      <c r="AC122" s="46">
        <f t="shared" si="146"/>
        <v>0</v>
      </c>
      <c r="AD122" s="46">
        <f t="shared" si="146"/>
        <v>20.299999999999272</v>
      </c>
      <c r="AE122" s="46">
        <f t="shared" si="146"/>
        <v>0.19999999999998863</v>
      </c>
      <c r="AF122" s="83">
        <f t="shared" si="146"/>
        <v>0</v>
      </c>
      <c r="AG122" s="7"/>
      <c r="AH122" s="88" t="s">
        <v>28</v>
      </c>
      <c r="AI122" s="86">
        <f>(AI121)/((K120/1000000)*8.34)</f>
        <v>3.1799492286279967</v>
      </c>
      <c r="AJ122" s="86">
        <f>(AJ121)/((K120/1000000)*8.34)</f>
        <v>0.7412326269774373</v>
      </c>
      <c r="AK122" s="86">
        <f>(AK121)/((K120/1000000)*8.34)</f>
        <v>5.9982667816700322E-2</v>
      </c>
      <c r="AL122" s="168">
        <f>(AL121)/((K120/1000000)*8.34)</f>
        <v>1.9602846333287594</v>
      </c>
      <c r="AM122" s="169"/>
      <c r="AN122" s="10"/>
      <c r="AO122" s="1"/>
      <c r="AP122" s="1"/>
      <c r="AQ122" s="1"/>
      <c r="AR122" s="7"/>
      <c r="AS122" s="89" t="s">
        <v>55</v>
      </c>
      <c r="AT122" s="79">
        <v>1.5</v>
      </c>
      <c r="AU122" s="90" t="s">
        <v>54</v>
      </c>
      <c r="AV122" s="35">
        <v>3.5000000000000003E-2</v>
      </c>
      <c r="AW122" s="1"/>
      <c r="AX122" s="110" t="s">
        <v>3</v>
      </c>
      <c r="AY122" s="115">
        <f>AY120-AY121</f>
        <v>0</v>
      </c>
      <c r="AZ122" s="115">
        <f>AZ120-AZ121</f>
        <v>1635000</v>
      </c>
      <c r="BA122" s="116">
        <f>BA120-BA121</f>
        <v>35000</v>
      </c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37"/>
      <c r="V123" s="78"/>
      <c r="W123" s="13"/>
      <c r="X123" s="3"/>
      <c r="Y123" s="84"/>
      <c r="Z123" s="84"/>
      <c r="AA123" s="84"/>
      <c r="AB123" s="84"/>
      <c r="AC123" s="84"/>
      <c r="AD123" s="84"/>
      <c r="AE123" s="84"/>
      <c r="AF123" s="84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7"/>
      <c r="AT123" s="7"/>
      <c r="AU123" s="7"/>
      <c r="AV123" s="7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182">
        <v>31</v>
      </c>
      <c r="B124" s="67" t="s">
        <v>45</v>
      </c>
      <c r="C124" s="72">
        <v>480114000</v>
      </c>
      <c r="D124" s="37">
        <v>4024250</v>
      </c>
      <c r="E124" s="37">
        <v>10814000</v>
      </c>
      <c r="F124" s="39">
        <v>16371300</v>
      </c>
      <c r="G124" s="72">
        <v>633544000</v>
      </c>
      <c r="H124" s="37">
        <v>5478200</v>
      </c>
      <c r="I124" s="37">
        <v>15190300</v>
      </c>
      <c r="J124" s="39">
        <v>23202400</v>
      </c>
      <c r="K124" s="185">
        <f>C126+G126</f>
        <v>1435000</v>
      </c>
      <c r="L124" s="186"/>
      <c r="M124" s="191">
        <f>D126+E126+F126+H126+I126+J126</f>
        <v>62000</v>
      </c>
      <c r="N124" s="186"/>
      <c r="O124" s="203">
        <f>M124+K124</f>
        <v>1497000</v>
      </c>
      <c r="P124" s="204"/>
      <c r="Q124" s="42" t="s">
        <v>6</v>
      </c>
      <c r="R124" s="39">
        <v>435393500</v>
      </c>
      <c r="S124" s="57"/>
      <c r="T124" s="195">
        <v>0</v>
      </c>
      <c r="U124" s="198">
        <v>1.37</v>
      </c>
      <c r="V124" s="198">
        <v>0.89</v>
      </c>
      <c r="W124" s="57"/>
      <c r="X124" s="85" t="s">
        <v>6</v>
      </c>
      <c r="Y124" s="44">
        <v>6338.6</v>
      </c>
      <c r="Z124" s="44">
        <v>8482</v>
      </c>
      <c r="AA124" s="44">
        <v>75</v>
      </c>
      <c r="AB124" s="44">
        <v>106.9</v>
      </c>
      <c r="AC124" s="44">
        <v>6629.3</v>
      </c>
      <c r="AD124" s="44">
        <v>8857.7000000000007</v>
      </c>
      <c r="AE124" s="44">
        <v>141.9</v>
      </c>
      <c r="AF124" s="82">
        <v>21.1</v>
      </c>
      <c r="AG124" s="7"/>
      <c r="AH124" s="85" t="s">
        <v>29</v>
      </c>
      <c r="AI124" s="15">
        <v>3.5</v>
      </c>
      <c r="AJ124" s="15">
        <v>4</v>
      </c>
      <c r="AK124" s="15">
        <v>2.875</v>
      </c>
      <c r="AL124" s="15">
        <v>0</v>
      </c>
      <c r="AM124" s="16">
        <v>24</v>
      </c>
      <c r="AN124" s="62"/>
      <c r="AO124" s="64" t="s">
        <v>40</v>
      </c>
      <c r="AP124" s="20">
        <v>20.100000000000001</v>
      </c>
      <c r="AQ124" s="21">
        <v>7.39</v>
      </c>
      <c r="AR124" s="7"/>
      <c r="AS124" s="31" t="s">
        <v>37</v>
      </c>
      <c r="AT124" s="52" t="s">
        <v>75</v>
      </c>
      <c r="AU124" s="32" t="s">
        <v>38</v>
      </c>
      <c r="AV124" s="53">
        <v>5.1999999999999998E-2</v>
      </c>
      <c r="AW124" s="1"/>
      <c r="AX124" s="117" t="s">
        <v>45</v>
      </c>
      <c r="AY124" s="112">
        <v>818345000</v>
      </c>
      <c r="AZ124" s="112">
        <v>706033300</v>
      </c>
      <c r="BA124" s="113">
        <v>188461000</v>
      </c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201"/>
      <c r="B125" s="68" t="s">
        <v>44</v>
      </c>
      <c r="C125" s="73">
        <f t="shared" ref="C125:J125" si="147">C120</f>
        <v>480114000</v>
      </c>
      <c r="D125" s="74">
        <f t="shared" si="147"/>
        <v>4024250</v>
      </c>
      <c r="E125" s="74">
        <f t="shared" si="147"/>
        <v>10814000</v>
      </c>
      <c r="F125" s="75">
        <f t="shared" si="147"/>
        <v>16371300</v>
      </c>
      <c r="G125" s="73">
        <f t="shared" si="147"/>
        <v>632109000</v>
      </c>
      <c r="H125" s="74">
        <f t="shared" si="147"/>
        <v>5468200</v>
      </c>
      <c r="I125" s="74">
        <f t="shared" si="147"/>
        <v>15159300</v>
      </c>
      <c r="J125" s="75">
        <f t="shared" si="147"/>
        <v>23181400</v>
      </c>
      <c r="K125" s="187"/>
      <c r="L125" s="188"/>
      <c r="M125" s="188"/>
      <c r="N125" s="188"/>
      <c r="O125" s="205"/>
      <c r="P125" s="206"/>
      <c r="Q125" s="14" t="s">
        <v>7</v>
      </c>
      <c r="R125" s="40">
        <f>R120</f>
        <v>433789400</v>
      </c>
      <c r="S125" s="57"/>
      <c r="T125" s="196"/>
      <c r="U125" s="199"/>
      <c r="V125" s="199"/>
      <c r="W125" s="57"/>
      <c r="X125" s="87" t="s">
        <v>7</v>
      </c>
      <c r="Y125" s="5">
        <f t="shared" ref="Y125:AF125" si="148">Y120</f>
        <v>6338.6</v>
      </c>
      <c r="Z125" s="5">
        <f t="shared" si="148"/>
        <v>8462.5</v>
      </c>
      <c r="AA125" s="5">
        <f t="shared" si="148"/>
        <v>75</v>
      </c>
      <c r="AB125" s="5">
        <f t="shared" si="148"/>
        <v>106.7</v>
      </c>
      <c r="AC125" s="5">
        <f t="shared" si="148"/>
        <v>6629.3</v>
      </c>
      <c r="AD125" s="5">
        <f t="shared" si="148"/>
        <v>8837.7999999999993</v>
      </c>
      <c r="AE125" s="5">
        <f t="shared" si="148"/>
        <v>141.6</v>
      </c>
      <c r="AF125" s="81">
        <f t="shared" si="148"/>
        <v>21</v>
      </c>
      <c r="AG125" s="7"/>
      <c r="AH125" s="87" t="s">
        <v>26</v>
      </c>
      <c r="AI125" s="6">
        <f>(AI124*10.74)</f>
        <v>37.590000000000003</v>
      </c>
      <c r="AJ125" s="6">
        <f>(AJ124*2.2)</f>
        <v>8.8000000000000007</v>
      </c>
      <c r="AK125" s="6">
        <f>(AK124*0.25)</f>
        <v>0.71875</v>
      </c>
      <c r="AL125" s="166">
        <f>AL124+AM124</f>
        <v>24</v>
      </c>
      <c r="AM125" s="167"/>
      <c r="AN125" s="10"/>
      <c r="AO125" s="22" t="s">
        <v>41</v>
      </c>
      <c r="AP125" s="23">
        <v>20.5</v>
      </c>
      <c r="AQ125" s="24">
        <v>7.77</v>
      </c>
      <c r="AR125" s="7"/>
      <c r="AS125" s="33" t="s">
        <v>36</v>
      </c>
      <c r="AT125" s="12" t="s">
        <v>75</v>
      </c>
      <c r="AU125" s="2" t="s">
        <v>39</v>
      </c>
      <c r="AV125" s="36">
        <v>0.23699999999999999</v>
      </c>
      <c r="AW125" s="1"/>
      <c r="AX125" s="118" t="s">
        <v>71</v>
      </c>
      <c r="AY125" s="111">
        <f t="shared" ref="AY125:BA125" si="149">AY120</f>
        <v>818345000</v>
      </c>
      <c r="AZ125" s="111">
        <f t="shared" si="149"/>
        <v>704439700</v>
      </c>
      <c r="BA125" s="114">
        <f t="shared" si="149"/>
        <v>188403000</v>
      </c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202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1435000</v>
      </c>
      <c r="H126" s="76">
        <f t="shared" si="150"/>
        <v>10000</v>
      </c>
      <c r="I126" s="76">
        <f t="shared" si="150"/>
        <v>31000</v>
      </c>
      <c r="J126" s="77">
        <f t="shared" si="150"/>
        <v>21000</v>
      </c>
      <c r="K126" s="211"/>
      <c r="L126" s="212"/>
      <c r="M126" s="212"/>
      <c r="N126" s="212"/>
      <c r="O126" s="205"/>
      <c r="P126" s="206"/>
      <c r="Q126" s="98" t="s">
        <v>3</v>
      </c>
      <c r="R126" s="99">
        <f>R124-R125</f>
        <v>1604100</v>
      </c>
      <c r="S126" s="58"/>
      <c r="T126" s="197"/>
      <c r="U126" s="200"/>
      <c r="V126" s="200"/>
      <c r="W126" s="58"/>
      <c r="X126" s="45" t="s">
        <v>3</v>
      </c>
      <c r="Y126" s="46">
        <f>Y124-Y125</f>
        <v>0</v>
      </c>
      <c r="Z126" s="46">
        <f t="shared" ref="Z126:AF126" si="151">Z124-Z125</f>
        <v>19.5</v>
      </c>
      <c r="AA126" s="46">
        <f t="shared" si="151"/>
        <v>0</v>
      </c>
      <c r="AB126" s="46">
        <f t="shared" si="151"/>
        <v>0.20000000000000284</v>
      </c>
      <c r="AC126" s="46">
        <f t="shared" si="151"/>
        <v>0</v>
      </c>
      <c r="AD126" s="46">
        <f t="shared" si="151"/>
        <v>19.900000000001455</v>
      </c>
      <c r="AE126" s="46">
        <f t="shared" si="151"/>
        <v>0.30000000000001137</v>
      </c>
      <c r="AF126" s="83">
        <f t="shared" si="151"/>
        <v>0.10000000000000142</v>
      </c>
      <c r="AG126" s="7"/>
      <c r="AH126" s="88" t="s">
        <v>28</v>
      </c>
      <c r="AI126" s="101">
        <f>(AI125)/((K124/1000000)*8.34)</f>
        <v>3.1409019126162487</v>
      </c>
      <c r="AJ126" s="101">
        <f>(AJ125)/((K124/1000000)*8.34)</f>
        <v>0.73530026153293393</v>
      </c>
      <c r="AK126" s="101">
        <f>(AK125)/((K124/1000000)*8.34)</f>
        <v>6.0056484429181392E-2</v>
      </c>
      <c r="AL126" s="209">
        <f>(AL125)/((K124/1000000)*8.34)</f>
        <v>2.0053643496352742</v>
      </c>
      <c r="AM126" s="210"/>
      <c r="AN126" s="10"/>
      <c r="AO126" s="1"/>
      <c r="AP126" s="1"/>
      <c r="AQ126" s="1"/>
      <c r="AR126" s="7"/>
      <c r="AS126" s="89" t="s">
        <v>55</v>
      </c>
      <c r="AT126" s="79">
        <v>1.37</v>
      </c>
      <c r="AU126" s="90" t="s">
        <v>54</v>
      </c>
      <c r="AV126" s="35">
        <v>3.4000000000000002E-2</v>
      </c>
      <c r="AW126" s="1"/>
      <c r="AX126" s="110" t="s">
        <v>3</v>
      </c>
      <c r="AY126" s="115">
        <f>AY124-AY125</f>
        <v>0</v>
      </c>
      <c r="AZ126" s="115">
        <f>AZ124-AZ125</f>
        <v>1593600</v>
      </c>
      <c r="BA126" s="116">
        <f>BA124-BA125</f>
        <v>58000</v>
      </c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61" t="s">
        <v>60</v>
      </c>
      <c r="L127" s="161"/>
      <c r="M127" s="161"/>
      <c r="N127" s="161"/>
      <c r="O127" s="161"/>
      <c r="P127" s="161"/>
      <c r="Q127" s="161"/>
      <c r="R127" s="161"/>
      <c r="S127" s="161"/>
      <c r="T127" s="220"/>
      <c r="U127" s="138"/>
      <c r="V127" s="139" t="s">
        <v>58</v>
      </c>
      <c r="W127" s="13"/>
      <c r="X127" s="3"/>
      <c r="Y127" s="3"/>
      <c r="Z127" s="3"/>
      <c r="AA127" s="3"/>
      <c r="AB127" s="3"/>
      <c r="AC127" s="3"/>
      <c r="AD127" s="3"/>
      <c r="AE127" s="3"/>
      <c r="AF127" s="3"/>
      <c r="AG127" s="1"/>
      <c r="AH127" s="1"/>
      <c r="AI127" s="161" t="s">
        <v>62</v>
      </c>
      <c r="AJ127" s="161"/>
      <c r="AK127" s="161"/>
      <c r="AL127" s="161"/>
      <c r="AM127" s="161"/>
      <c r="AN127" s="1"/>
      <c r="AO127" s="1"/>
      <c r="AP127" s="160" t="s">
        <v>59</v>
      </c>
      <c r="AQ127" s="160"/>
      <c r="AR127" s="1"/>
      <c r="AS127" s="7"/>
      <c r="AT127" s="7"/>
      <c r="AU127" s="153" t="s">
        <v>63</v>
      </c>
      <c r="AV127" s="153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55">
        <f>SUM(K4:L126)</f>
        <v>50893000</v>
      </c>
      <c r="L128" s="156"/>
      <c r="M128" s="157">
        <f t="shared" ref="M128" si="152">SUM(M4:N126)</f>
        <v>2456890</v>
      </c>
      <c r="N128" s="158"/>
      <c r="O128" s="157">
        <f t="shared" ref="O128" si="153">SUM(O4:P126)</f>
        <v>53349890</v>
      </c>
      <c r="P128" s="158"/>
      <c r="Q128" s="1"/>
      <c r="R128" s="100">
        <f>R124-R5</f>
        <v>54299800</v>
      </c>
      <c r="S128" s="1"/>
      <c r="T128" s="93">
        <f>SUM(T4:T126)</f>
        <v>0.06</v>
      </c>
      <c r="U128" s="93"/>
      <c r="V128" s="97">
        <f>AVERAGE(V4:V126)</f>
        <v>0.85870967741935467</v>
      </c>
      <c r="W128" s="13"/>
      <c r="X128" s="3"/>
      <c r="Y128" s="84"/>
      <c r="Z128" s="84"/>
      <c r="AA128" s="84"/>
      <c r="AB128" s="84"/>
      <c r="AC128" s="84">
        <f t="shared" ref="AC128:AD128" si="154">AC124-AC5</f>
        <v>189.40000000000055</v>
      </c>
      <c r="AD128" s="84">
        <f t="shared" si="154"/>
        <v>501.5</v>
      </c>
      <c r="AE128" s="84"/>
      <c r="AF128" s="84"/>
      <c r="AG128" s="1"/>
      <c r="AH128" s="1"/>
      <c r="AI128" s="93">
        <f>SUM(AI125,AI121,AI117,AI113,AI109,AI105,AI101,AI97,AI93,AI89,AI85,AI81,AI77,AI73,AI69,AI65,AI61,AI57,AI53,AI49,AI45,AI41,AI37,AI33,AI29,AI25,AI21,AI17,AI13,AI9,AI5)</f>
        <v>1418.3512499999999</v>
      </c>
      <c r="AJ128" s="93">
        <f t="shared" ref="AJ128:AK128" si="155">SUM(AJ125,AJ121,AJ117,AJ113,AJ109,AJ105,AJ101,AJ97,AJ93,AJ89,AJ85,AJ81,AJ77,AJ73,AJ69,AJ65,AJ61,AJ57,AJ53,AJ49,AJ45,AJ41,AJ37,AJ33,AJ29,AJ25,AJ21,AJ17,AJ13,AJ9,AJ5)</f>
        <v>311.71250000000003</v>
      </c>
      <c r="AK128" s="93">
        <f t="shared" si="155"/>
        <v>25.453125</v>
      </c>
      <c r="AL128" s="159">
        <f>SUM(AL125,AL121,AL117,AL113,AL109,AL105,AL101,AL97,AL93,AL89,AL85,AL81,AL77,AL73,AL69,AL65,AL61,AL57,AL53,AL49,AL45,AL41,AL37,AL33,AL29,AL25,AL21,AL17,AL13,AL9,AL5)</f>
        <v>809</v>
      </c>
      <c r="AM128" s="156"/>
      <c r="AN128" s="1"/>
      <c r="AO128" s="1"/>
      <c r="AP128" s="95">
        <f>AVERAGE(AP125,AP121,AP117,AP113,AP109,AP105,AP101,AP97,AP93,AP89,AP85,AP81,AP77,AP73,AP69,AP65,AP61,AP57,AP53,AP49,AP45,AP41,AP37,AP33,AP29,AP25,AP21,AP17,AP13,AP9,AP5)</f>
        <v>21.56451612903226</v>
      </c>
      <c r="AQ128" s="96">
        <f>AVERAGE(AQ125,AQ121,AQ117,AQ113,AQ109,AQ105,AQ101,AQ97,AQ93,AQ89,AQ85,AQ81,AQ77,AQ73,AQ69,AQ65,AQ61,AQ57,AQ53,AQ49,AQ45,AQ41,AQ37,AQ33,AQ29,AQ25,AQ21,AQ17,AQ13,AQ9,AQ5)</f>
        <v>7.7254838709677411</v>
      </c>
      <c r="AR128" s="1"/>
      <c r="AS128" s="7"/>
      <c r="AT128" s="7"/>
      <c r="AU128" s="154">
        <f>AVERAGE(AV126,AV122,AV118,AV114,AV110,AV106,AV102,AV98,AV94,AV90,AV86,AV82,AV78,AV74,AV70,AV66,AV62,AV58,AV54,AV50,AV46,AV42,AV38,AV34,AV30,AV26,AV22,AV18,AV14,AV10,AV6)</f>
        <v>3.6161290322580662E-2</v>
      </c>
      <c r="AV128" s="154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3"/>
      <c r="X129" s="3"/>
      <c r="Y129" s="3"/>
      <c r="Z129" s="3"/>
      <c r="AA129" s="3"/>
      <c r="AB129" s="94" t="s">
        <v>61</v>
      </c>
      <c r="AC129" s="170">
        <f>AC128+AD128</f>
        <v>690.90000000000055</v>
      </c>
      <c r="AD129" s="171"/>
      <c r="AE129" s="3"/>
      <c r="AF129" s="3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7"/>
      <c r="AT129" s="7"/>
      <c r="AU129" s="7"/>
      <c r="AV129" s="7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92"/>
      <c r="V130" s="1"/>
      <c r="W130" s="13"/>
      <c r="X130" s="3"/>
      <c r="Y130" s="3"/>
      <c r="Z130" s="3"/>
      <c r="AA130" s="3"/>
      <c r="AB130" s="3"/>
      <c r="AC130" s="3"/>
      <c r="AD130" s="3"/>
      <c r="AE130" s="3"/>
      <c r="AF130" s="3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7"/>
      <c r="AT130" s="7"/>
      <c r="AU130" s="7"/>
      <c r="AV130" s="7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3"/>
      <c r="X131" s="3"/>
      <c r="Y131" s="3"/>
      <c r="Z131" s="3"/>
      <c r="AA131" s="3"/>
      <c r="AB131" s="3"/>
      <c r="AC131" s="3"/>
      <c r="AD131" s="3"/>
      <c r="AE131" s="3"/>
      <c r="AF131" s="3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7"/>
      <c r="AT131" s="7"/>
      <c r="AU131" s="7"/>
      <c r="AV131" s="7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3"/>
      <c r="X132" s="3"/>
      <c r="Y132" s="3"/>
      <c r="Z132" s="3"/>
      <c r="AA132" s="3"/>
      <c r="AB132" s="3"/>
      <c r="AC132" s="3"/>
      <c r="AD132" s="3"/>
      <c r="AE132" s="3"/>
      <c r="AF132" s="3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7"/>
      <c r="AT132" s="7"/>
      <c r="AU132" s="7"/>
      <c r="AV132" s="7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3"/>
      <c r="X133" s="3"/>
      <c r="Y133" s="3"/>
      <c r="Z133" s="3"/>
      <c r="AA133" s="3"/>
      <c r="AB133" s="3"/>
      <c r="AC133" s="3"/>
      <c r="AD133" s="3"/>
      <c r="AE133" s="3"/>
      <c r="AF133" s="3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7"/>
      <c r="AT133" s="7"/>
      <c r="AU133" s="7"/>
      <c r="AV133" s="7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3"/>
      <c r="X134" s="3"/>
      <c r="Y134" s="3"/>
      <c r="Z134" s="3"/>
      <c r="AA134" s="3"/>
      <c r="AB134" s="3"/>
      <c r="AC134" s="3"/>
      <c r="AD134" s="3"/>
      <c r="AE134" s="3"/>
      <c r="AF134" s="3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7"/>
      <c r="AT134" s="7"/>
      <c r="AU134" s="7"/>
      <c r="AV134" s="7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3"/>
      <c r="X135" s="3"/>
      <c r="Y135" s="3"/>
      <c r="Z135" s="3"/>
      <c r="AA135" s="3"/>
      <c r="AB135" s="3"/>
      <c r="AC135" s="3"/>
      <c r="AD135" s="3"/>
      <c r="AE135" s="3"/>
      <c r="AF135" s="3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7"/>
      <c r="AT135" s="7"/>
      <c r="AU135" s="7"/>
      <c r="AV135" s="7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3"/>
      <c r="X136" s="3"/>
      <c r="Y136" s="3"/>
      <c r="Z136" s="3"/>
      <c r="AA136" s="3"/>
      <c r="AB136" s="3"/>
      <c r="AC136" s="3"/>
      <c r="AD136" s="3"/>
      <c r="AE136" s="3"/>
      <c r="AF136" s="3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7"/>
      <c r="AT136" s="7"/>
      <c r="AU136" s="7"/>
      <c r="AV136" s="7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3"/>
      <c r="X137" s="3"/>
      <c r="Y137" s="3"/>
      <c r="Z137" s="3"/>
      <c r="AA137" s="3"/>
      <c r="AB137" s="3"/>
      <c r="AC137" s="3"/>
      <c r="AD137" s="3"/>
      <c r="AE137" s="3"/>
      <c r="AF137" s="3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7"/>
      <c r="AT137" s="7"/>
      <c r="AU137" s="7"/>
      <c r="AV137" s="7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3"/>
      <c r="X138" s="3"/>
      <c r="Y138" s="3"/>
      <c r="Z138" s="3"/>
      <c r="AA138" s="3"/>
      <c r="AB138" s="3"/>
      <c r="AC138" s="3"/>
      <c r="AD138" s="3"/>
      <c r="AE138" s="3"/>
      <c r="AF138" s="3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7"/>
      <c r="AT138" s="7"/>
      <c r="AU138" s="7"/>
      <c r="AV138" s="7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3"/>
      <c r="X139" s="3"/>
      <c r="Y139" s="3"/>
      <c r="Z139" s="3"/>
      <c r="AA139" s="3"/>
      <c r="AB139" s="3"/>
      <c r="AC139" s="3"/>
      <c r="AD139" s="3"/>
      <c r="AE139" s="3"/>
      <c r="AF139" s="3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7"/>
      <c r="AT139" s="7"/>
      <c r="AU139" s="7"/>
      <c r="AV139" s="7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3"/>
      <c r="X140" s="3"/>
      <c r="Y140" s="3"/>
      <c r="Z140" s="3"/>
      <c r="AA140" s="3"/>
      <c r="AB140" s="3"/>
      <c r="AC140" s="3"/>
      <c r="AD140" s="3"/>
      <c r="AE140" s="3"/>
      <c r="AF140" s="3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7"/>
      <c r="AT140" s="7"/>
      <c r="AU140" s="7"/>
      <c r="AV140" s="7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3"/>
      <c r="X141" s="3"/>
      <c r="Y141" s="3"/>
      <c r="Z141" s="3"/>
      <c r="AA141" s="3"/>
      <c r="AB141" s="3"/>
      <c r="AC141" s="3"/>
      <c r="AD141" s="3"/>
      <c r="AE141" s="3"/>
      <c r="AF141" s="3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7"/>
      <c r="AT141" s="7"/>
      <c r="AU141" s="7"/>
      <c r="AV141" s="7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3"/>
      <c r="X142" s="3"/>
      <c r="Y142" s="3"/>
      <c r="Z142" s="3"/>
      <c r="AA142" s="3"/>
      <c r="AB142" s="3"/>
      <c r="AC142" s="3"/>
      <c r="AD142" s="3"/>
      <c r="AE142" s="3"/>
      <c r="AF142" s="3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7"/>
      <c r="AT142" s="7"/>
      <c r="AU142" s="7"/>
      <c r="AV142" s="7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3"/>
      <c r="X143" s="3"/>
      <c r="Y143" s="3"/>
      <c r="Z143" s="3"/>
      <c r="AA143" s="3"/>
      <c r="AB143" s="3"/>
      <c r="AC143" s="3"/>
      <c r="AD143" s="3"/>
      <c r="AE143" s="3"/>
      <c r="AF143" s="3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7"/>
      <c r="AT143" s="7"/>
      <c r="AU143" s="7"/>
      <c r="AV143" s="7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3"/>
      <c r="X144" s="3"/>
      <c r="Y144" s="3"/>
      <c r="Z144" s="3"/>
      <c r="AA144" s="3"/>
      <c r="AB144" s="3"/>
      <c r="AC144" s="3"/>
      <c r="AD144" s="3"/>
      <c r="AE144" s="3"/>
      <c r="AF144" s="3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7"/>
      <c r="AT144" s="7"/>
      <c r="AU144" s="7"/>
      <c r="AV144" s="7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3"/>
      <c r="X145" s="3"/>
      <c r="Y145" s="3"/>
      <c r="Z145" s="3"/>
      <c r="AA145" s="3"/>
      <c r="AB145" s="3"/>
      <c r="AC145" s="3"/>
      <c r="AD145" s="3"/>
      <c r="AE145" s="3"/>
      <c r="AF145" s="3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7"/>
      <c r="AT145" s="7"/>
      <c r="AU145" s="7"/>
      <c r="AV145" s="7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3"/>
      <c r="X146" s="3"/>
      <c r="Y146" s="3"/>
      <c r="Z146" s="3"/>
      <c r="AA146" s="3"/>
      <c r="AB146" s="3"/>
      <c r="AC146" s="3"/>
      <c r="AD146" s="3"/>
      <c r="AE146" s="3"/>
      <c r="AF146" s="3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7"/>
      <c r="AT146" s="7"/>
      <c r="AU146" s="7"/>
      <c r="AV146" s="7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3"/>
      <c r="X147" s="3"/>
      <c r="Y147" s="3"/>
      <c r="Z147" s="3"/>
      <c r="AA147" s="3"/>
      <c r="AB147" s="3"/>
      <c r="AC147" s="3"/>
      <c r="AD147" s="3"/>
      <c r="AE147" s="3"/>
      <c r="AF147" s="3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7"/>
      <c r="AT147" s="7"/>
      <c r="AU147" s="7"/>
      <c r="AV147" s="7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3"/>
      <c r="X148" s="3"/>
      <c r="Y148" s="3"/>
      <c r="Z148" s="3"/>
      <c r="AA148" s="3"/>
      <c r="AB148" s="3"/>
      <c r="AC148" s="3"/>
      <c r="AD148" s="3"/>
      <c r="AE148" s="3"/>
      <c r="AF148" s="3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7"/>
      <c r="AT148" s="7"/>
      <c r="AU148" s="7"/>
      <c r="AV148" s="7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3"/>
      <c r="X149" s="3"/>
      <c r="Y149" s="3"/>
      <c r="Z149" s="3"/>
      <c r="AA149" s="3"/>
      <c r="AB149" s="3"/>
      <c r="AC149" s="3"/>
      <c r="AD149" s="3"/>
      <c r="AE149" s="3"/>
      <c r="AF149" s="3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7"/>
      <c r="AT149" s="7"/>
      <c r="AU149" s="7"/>
      <c r="AV149" s="7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3"/>
      <c r="X150" s="3"/>
      <c r="Y150" s="3"/>
      <c r="Z150" s="3"/>
      <c r="AA150" s="3"/>
      <c r="AB150" s="3"/>
      <c r="AC150" s="3"/>
      <c r="AD150" s="3"/>
      <c r="AE150" s="3"/>
      <c r="AF150" s="3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7"/>
      <c r="AT150" s="7"/>
      <c r="AU150" s="7"/>
      <c r="AV150" s="7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3"/>
      <c r="X151" s="3"/>
      <c r="Y151" s="3"/>
      <c r="Z151" s="3"/>
      <c r="AA151" s="3"/>
      <c r="AB151" s="3"/>
      <c r="AC151" s="3"/>
      <c r="AD151" s="3"/>
      <c r="AE151" s="3"/>
      <c r="AF151" s="3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7"/>
      <c r="AT151" s="7"/>
      <c r="AU151" s="7"/>
      <c r="AV151" s="7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3"/>
      <c r="X152" s="3"/>
      <c r="Y152" s="3"/>
      <c r="Z152" s="3"/>
      <c r="AA152" s="3"/>
      <c r="AB152" s="3"/>
      <c r="AC152" s="3"/>
      <c r="AD152" s="3"/>
      <c r="AE152" s="3"/>
      <c r="AF152" s="3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7"/>
      <c r="AT152" s="7"/>
      <c r="AU152" s="7"/>
      <c r="AV152" s="7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3"/>
      <c r="X153" s="3"/>
      <c r="Y153" s="3"/>
      <c r="Z153" s="3"/>
      <c r="AA153" s="3"/>
      <c r="AB153" s="3"/>
      <c r="AC153" s="3"/>
      <c r="AD153" s="3"/>
      <c r="AE153" s="3"/>
      <c r="AF153" s="3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7"/>
      <c r="AT153" s="7"/>
      <c r="AU153" s="7"/>
      <c r="AV153" s="7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3"/>
      <c r="X154" s="3"/>
      <c r="Y154" s="3"/>
      <c r="Z154" s="3"/>
      <c r="AA154" s="3"/>
      <c r="AB154" s="3"/>
      <c r="AC154" s="3"/>
      <c r="AD154" s="3"/>
      <c r="AE154" s="3"/>
      <c r="AF154" s="3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7"/>
      <c r="AT154" s="7"/>
      <c r="AU154" s="7"/>
      <c r="AV154" s="7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3"/>
      <c r="X155" s="3"/>
      <c r="Y155" s="3"/>
      <c r="Z155" s="3"/>
      <c r="AA155" s="3"/>
      <c r="AB155" s="3"/>
      <c r="AC155" s="3"/>
      <c r="AD155" s="3"/>
      <c r="AE155" s="3"/>
      <c r="AF155" s="3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7"/>
      <c r="AT155" s="7"/>
      <c r="AU155" s="7"/>
      <c r="AV155" s="7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3"/>
      <c r="X156" s="3"/>
      <c r="Y156" s="3"/>
      <c r="Z156" s="3"/>
      <c r="AA156" s="3"/>
      <c r="AB156" s="3"/>
      <c r="AC156" s="3"/>
      <c r="AD156" s="3"/>
      <c r="AE156" s="3"/>
      <c r="AF156" s="3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7"/>
      <c r="AT156" s="7"/>
      <c r="AU156" s="7"/>
      <c r="AV156" s="7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3"/>
      <c r="X157" s="3"/>
      <c r="Y157" s="3"/>
      <c r="Z157" s="3"/>
      <c r="AA157" s="3"/>
      <c r="AB157" s="3"/>
      <c r="AC157" s="3"/>
      <c r="AD157" s="3"/>
      <c r="AE157" s="3"/>
      <c r="AF157" s="3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7"/>
      <c r="AT157" s="7"/>
      <c r="AU157" s="7"/>
      <c r="AV157" s="7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3"/>
      <c r="X158" s="3"/>
      <c r="Y158" s="3"/>
      <c r="Z158" s="3"/>
      <c r="AA158" s="3"/>
      <c r="AB158" s="3"/>
      <c r="AC158" s="3"/>
      <c r="AD158" s="3"/>
      <c r="AE158" s="3"/>
      <c r="AF158" s="3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7"/>
      <c r="AT158" s="7"/>
      <c r="AU158" s="7"/>
      <c r="AV158" s="7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3"/>
      <c r="X159" s="3"/>
      <c r="Y159" s="3"/>
      <c r="Z159" s="3"/>
      <c r="AA159" s="3"/>
      <c r="AB159" s="3"/>
      <c r="AC159" s="3"/>
      <c r="AD159" s="3"/>
      <c r="AE159" s="3"/>
      <c r="AF159" s="3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7"/>
      <c r="AT159" s="7"/>
      <c r="AU159" s="7"/>
      <c r="AV159" s="7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3"/>
      <c r="X160" s="3"/>
      <c r="Y160" s="3"/>
      <c r="Z160" s="3"/>
      <c r="AA160" s="3"/>
      <c r="AB160" s="3"/>
      <c r="AC160" s="3"/>
      <c r="AD160" s="3"/>
      <c r="AE160" s="3"/>
      <c r="AF160" s="3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7"/>
      <c r="AT160" s="7"/>
      <c r="AU160" s="7"/>
      <c r="AV160" s="7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3"/>
      <c r="X161" s="3"/>
      <c r="Y161" s="3"/>
      <c r="Z161" s="3"/>
      <c r="AA161" s="3"/>
      <c r="AB161" s="3"/>
      <c r="AC161" s="3"/>
      <c r="AD161" s="3"/>
      <c r="AE161" s="3"/>
      <c r="AF161" s="3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7"/>
      <c r="AT161" s="7"/>
      <c r="AU161" s="7"/>
      <c r="AV161" s="7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3"/>
      <c r="X162" s="3"/>
      <c r="Y162" s="3"/>
      <c r="Z162" s="3"/>
      <c r="AA162" s="3"/>
      <c r="AB162" s="3"/>
      <c r="AC162" s="3"/>
      <c r="AD162" s="3"/>
      <c r="AE162" s="3"/>
      <c r="AF162" s="3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7"/>
      <c r="AT162" s="7"/>
      <c r="AU162" s="7"/>
      <c r="AV162" s="7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3"/>
      <c r="X163" s="3"/>
      <c r="Y163" s="3"/>
      <c r="Z163" s="3"/>
      <c r="AA163" s="3"/>
      <c r="AB163" s="3"/>
      <c r="AC163" s="3"/>
      <c r="AD163" s="3"/>
      <c r="AE163" s="3"/>
      <c r="AF163" s="3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7"/>
      <c r="AT163" s="7"/>
      <c r="AU163" s="7"/>
      <c r="AV163" s="7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3"/>
      <c r="X164" s="3"/>
      <c r="Y164" s="3"/>
      <c r="Z164" s="3"/>
      <c r="AA164" s="3"/>
      <c r="AB164" s="3"/>
      <c r="AC164" s="3"/>
      <c r="AD164" s="3"/>
      <c r="AE164" s="3"/>
      <c r="AF164" s="3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7"/>
      <c r="AT164" s="7"/>
      <c r="AU164" s="7"/>
      <c r="AV164" s="7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3"/>
      <c r="X165" s="3"/>
      <c r="Y165" s="3"/>
      <c r="Z165" s="3"/>
      <c r="AA165" s="3"/>
      <c r="AB165" s="3"/>
      <c r="AC165" s="3"/>
      <c r="AD165" s="3"/>
      <c r="AE165" s="3"/>
      <c r="AF165" s="3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7"/>
      <c r="AT165" s="7"/>
      <c r="AU165" s="7"/>
      <c r="AV165" s="7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3"/>
      <c r="X166" s="3"/>
      <c r="Y166" s="3"/>
      <c r="Z166" s="3"/>
      <c r="AA166" s="3"/>
      <c r="AB166" s="3"/>
      <c r="AC166" s="3"/>
      <c r="AD166" s="3"/>
      <c r="AE166" s="3"/>
      <c r="AF166" s="3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7"/>
      <c r="AT166" s="7"/>
      <c r="AU166" s="7"/>
      <c r="AV166" s="7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3"/>
      <c r="X167" s="3"/>
      <c r="Y167" s="3"/>
      <c r="Z167" s="3"/>
      <c r="AA167" s="3"/>
      <c r="AB167" s="3"/>
      <c r="AC167" s="3"/>
      <c r="AD167" s="3"/>
      <c r="AE167" s="3"/>
      <c r="AF167" s="3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7"/>
      <c r="AT167" s="7"/>
      <c r="AU167" s="7"/>
      <c r="AV167" s="7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3"/>
      <c r="X168" s="3"/>
      <c r="Y168" s="3"/>
      <c r="Z168" s="3"/>
      <c r="AA168" s="3"/>
      <c r="AB168" s="3"/>
      <c r="AC168" s="3"/>
      <c r="AD168" s="3"/>
      <c r="AE168" s="3"/>
      <c r="AF168" s="3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7"/>
      <c r="AT168" s="7"/>
      <c r="AU168" s="7"/>
      <c r="AV168" s="7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3"/>
      <c r="X169" s="3"/>
      <c r="Y169" s="3"/>
      <c r="Z169" s="3"/>
      <c r="AA169" s="3"/>
      <c r="AB169" s="3"/>
      <c r="AC169" s="3"/>
      <c r="AD169" s="3"/>
      <c r="AE169" s="3"/>
      <c r="AF169" s="3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7"/>
      <c r="AT169" s="7"/>
      <c r="AU169" s="7"/>
      <c r="AV169" s="7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3"/>
      <c r="X170" s="3"/>
      <c r="Y170" s="3"/>
      <c r="Z170" s="3"/>
      <c r="AA170" s="3"/>
      <c r="AB170" s="3"/>
      <c r="AC170" s="3"/>
      <c r="AD170" s="3"/>
      <c r="AE170" s="3"/>
      <c r="AF170" s="3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7"/>
      <c r="AT170" s="7"/>
      <c r="AU170" s="7"/>
      <c r="AV170" s="7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3"/>
      <c r="X171" s="3"/>
      <c r="Y171" s="3"/>
      <c r="Z171" s="3"/>
      <c r="AA171" s="3"/>
      <c r="AB171" s="3"/>
      <c r="AC171" s="3"/>
      <c r="AD171" s="3"/>
      <c r="AE171" s="3"/>
      <c r="AF171" s="3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7"/>
      <c r="AT171" s="7"/>
      <c r="AU171" s="7"/>
      <c r="AV171" s="7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3"/>
      <c r="X172" s="3"/>
      <c r="Y172" s="3"/>
      <c r="Z172" s="3"/>
      <c r="AA172" s="3"/>
      <c r="AB172" s="3"/>
      <c r="AC172" s="3"/>
      <c r="AD172" s="3"/>
      <c r="AE172" s="3"/>
      <c r="AF172" s="3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7"/>
      <c r="AT172" s="7"/>
      <c r="AU172" s="7"/>
      <c r="AV172" s="7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3"/>
      <c r="X173" s="3"/>
      <c r="Y173" s="3"/>
      <c r="Z173" s="3"/>
      <c r="AA173" s="3"/>
      <c r="AB173" s="3"/>
      <c r="AC173" s="3"/>
      <c r="AD173" s="3"/>
      <c r="AE173" s="3"/>
      <c r="AF173" s="3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7"/>
      <c r="AT173" s="7"/>
      <c r="AU173" s="7"/>
      <c r="AV173" s="7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3"/>
      <c r="X174" s="3"/>
      <c r="Y174" s="3"/>
      <c r="Z174" s="3"/>
      <c r="AA174" s="3"/>
      <c r="AB174" s="3"/>
      <c r="AC174" s="3"/>
      <c r="AD174" s="3"/>
      <c r="AE174" s="3"/>
      <c r="AF174" s="3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7"/>
      <c r="AT174" s="7"/>
      <c r="AU174" s="7"/>
      <c r="AV174" s="7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3"/>
      <c r="X175" s="3"/>
      <c r="Y175" s="3"/>
      <c r="Z175" s="3"/>
      <c r="AA175" s="3"/>
      <c r="AB175" s="3"/>
      <c r="AC175" s="3"/>
      <c r="AD175" s="3"/>
      <c r="AE175" s="3"/>
      <c r="AF175" s="3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7"/>
      <c r="AT175" s="7"/>
      <c r="AU175" s="7"/>
      <c r="AV175" s="7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3"/>
      <c r="X176" s="3"/>
      <c r="Y176" s="3"/>
      <c r="Z176" s="3"/>
      <c r="AA176" s="3"/>
      <c r="AB176" s="3"/>
      <c r="AC176" s="3"/>
      <c r="AD176" s="3"/>
      <c r="AE176" s="3"/>
      <c r="AF176" s="3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7"/>
      <c r="AT176" s="7"/>
      <c r="AU176" s="7"/>
      <c r="AV176" s="7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3"/>
      <c r="X177" s="3"/>
      <c r="Y177" s="3"/>
      <c r="Z177" s="3"/>
      <c r="AA177" s="3"/>
      <c r="AB177" s="3"/>
      <c r="AC177" s="3"/>
      <c r="AD177" s="3"/>
      <c r="AE177" s="3"/>
      <c r="AF177" s="3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7"/>
      <c r="AT177" s="7"/>
      <c r="AU177" s="7"/>
      <c r="AV177" s="7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3"/>
      <c r="X178" s="3"/>
      <c r="Y178" s="3"/>
      <c r="Z178" s="3"/>
      <c r="AA178" s="3"/>
      <c r="AB178" s="3"/>
      <c r="AC178" s="3"/>
      <c r="AD178" s="3"/>
      <c r="AE178" s="3"/>
      <c r="AF178" s="3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7"/>
      <c r="AT178" s="7"/>
      <c r="AU178" s="7"/>
      <c r="AV178" s="7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3"/>
      <c r="X179" s="3"/>
      <c r="Y179" s="3"/>
      <c r="Z179" s="3"/>
      <c r="AA179" s="3"/>
      <c r="AB179" s="3"/>
      <c r="AC179" s="3"/>
      <c r="AD179" s="3"/>
      <c r="AE179" s="3"/>
      <c r="AF179" s="3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7"/>
      <c r="AT179" s="7"/>
      <c r="AU179" s="7"/>
      <c r="AV179" s="7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3"/>
      <c r="X180" s="3"/>
      <c r="Y180" s="3"/>
      <c r="Z180" s="3"/>
      <c r="AA180" s="3"/>
      <c r="AB180" s="3"/>
      <c r="AC180" s="3"/>
      <c r="AD180" s="3"/>
      <c r="AE180" s="3"/>
      <c r="AF180" s="3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7"/>
      <c r="AT180" s="7"/>
      <c r="AU180" s="7"/>
      <c r="AV180" s="7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3"/>
      <c r="X181" s="3"/>
      <c r="Y181" s="3"/>
      <c r="Z181" s="3"/>
      <c r="AA181" s="3"/>
      <c r="AB181" s="3"/>
      <c r="AC181" s="3"/>
      <c r="AD181" s="3"/>
      <c r="AE181" s="3"/>
      <c r="AF181" s="3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7"/>
      <c r="AT181" s="7"/>
      <c r="AU181" s="7"/>
      <c r="AV181" s="7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3"/>
      <c r="X182" s="3"/>
      <c r="Y182" s="3"/>
      <c r="Z182" s="3"/>
      <c r="AA182" s="3"/>
      <c r="AB182" s="3"/>
      <c r="AC182" s="3"/>
      <c r="AD182" s="3"/>
      <c r="AE182" s="3"/>
      <c r="AF182" s="3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7"/>
      <c r="AT182" s="7"/>
      <c r="AU182" s="7"/>
      <c r="AV182" s="7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3"/>
      <c r="X183" s="3"/>
      <c r="Y183" s="3"/>
      <c r="Z183" s="3"/>
      <c r="AA183" s="3"/>
      <c r="AB183" s="3"/>
      <c r="AC183" s="3"/>
      <c r="AD183" s="3"/>
      <c r="AE183" s="3"/>
      <c r="AF183" s="3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7"/>
      <c r="AT183" s="7"/>
      <c r="AU183" s="7"/>
      <c r="AV183" s="7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3"/>
      <c r="X184" s="3"/>
      <c r="Y184" s="3"/>
      <c r="Z184" s="3"/>
      <c r="AA184" s="3"/>
      <c r="AB184" s="3"/>
      <c r="AC184" s="3"/>
      <c r="AD184" s="3"/>
      <c r="AE184" s="3"/>
      <c r="AF184" s="3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7"/>
      <c r="AT184" s="7"/>
      <c r="AU184" s="7"/>
      <c r="AV184" s="7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3"/>
      <c r="X185" s="3"/>
      <c r="Y185" s="3"/>
      <c r="Z185" s="3"/>
      <c r="AA185" s="3"/>
      <c r="AB185" s="3"/>
      <c r="AC185" s="3"/>
      <c r="AD185" s="3"/>
      <c r="AE185" s="3"/>
      <c r="AF185" s="3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7"/>
      <c r="AT185" s="7"/>
      <c r="AU185" s="7"/>
      <c r="AV185" s="7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3"/>
      <c r="X186" s="3"/>
      <c r="Y186" s="3"/>
      <c r="Z186" s="3"/>
      <c r="AA186" s="3"/>
      <c r="AB186" s="3"/>
      <c r="AC186" s="3"/>
      <c r="AD186" s="3"/>
      <c r="AE186" s="3"/>
      <c r="AF186" s="3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7"/>
      <c r="AT186" s="7"/>
      <c r="AU186" s="7"/>
      <c r="AV186" s="7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3"/>
      <c r="X187" s="3"/>
      <c r="Y187" s="3"/>
      <c r="Z187" s="3"/>
      <c r="AA187" s="3"/>
      <c r="AB187" s="3"/>
      <c r="AC187" s="3"/>
      <c r="AD187" s="3"/>
      <c r="AE187" s="3"/>
      <c r="AF187" s="3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7"/>
      <c r="AT187" s="7"/>
      <c r="AU187" s="7"/>
      <c r="AV187" s="7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3"/>
      <c r="X188" s="3"/>
      <c r="Y188" s="3"/>
      <c r="Z188" s="3"/>
      <c r="AA188" s="3"/>
      <c r="AB188" s="3"/>
      <c r="AC188" s="3"/>
      <c r="AD188" s="3"/>
      <c r="AE188" s="3"/>
      <c r="AF188" s="3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7"/>
      <c r="AT188" s="7"/>
      <c r="AU188" s="7"/>
      <c r="AV188" s="7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3"/>
      <c r="X189" s="3"/>
      <c r="Y189" s="3"/>
      <c r="Z189" s="3"/>
      <c r="AA189" s="3"/>
      <c r="AB189" s="3"/>
      <c r="AC189" s="3"/>
      <c r="AD189" s="3"/>
      <c r="AE189" s="3"/>
      <c r="AF189" s="3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7"/>
      <c r="AT189" s="7"/>
      <c r="AU189" s="7"/>
      <c r="AV189" s="7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3"/>
      <c r="X190" s="3"/>
      <c r="Y190" s="3"/>
      <c r="Z190" s="3"/>
      <c r="AA190" s="3"/>
      <c r="AB190" s="3"/>
      <c r="AC190" s="3"/>
      <c r="AD190" s="3"/>
      <c r="AE190" s="3"/>
      <c r="AF190" s="3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7"/>
      <c r="AT190" s="7"/>
      <c r="AU190" s="7"/>
      <c r="AV190" s="7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3"/>
      <c r="X191" s="3"/>
      <c r="Y191" s="3"/>
      <c r="Z191" s="3"/>
      <c r="AA191" s="3"/>
      <c r="AB191" s="3"/>
      <c r="AC191" s="3"/>
      <c r="AD191" s="3"/>
      <c r="AE191" s="3"/>
      <c r="AF191" s="3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7"/>
      <c r="AT191" s="7"/>
      <c r="AU191" s="7"/>
      <c r="AV191" s="7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3"/>
      <c r="X192" s="3"/>
      <c r="Y192" s="3"/>
      <c r="Z192" s="3"/>
      <c r="AA192" s="3"/>
      <c r="AB192" s="3"/>
      <c r="AC192" s="3"/>
      <c r="AD192" s="3"/>
      <c r="AE192" s="3"/>
      <c r="AF192" s="3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7"/>
      <c r="AT192" s="7"/>
      <c r="AU192" s="7"/>
      <c r="AV192" s="7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3"/>
      <c r="X193" s="3"/>
      <c r="Y193" s="3"/>
      <c r="Z193" s="3"/>
      <c r="AA193" s="3"/>
      <c r="AB193" s="3"/>
      <c r="AC193" s="3"/>
      <c r="AD193" s="3"/>
      <c r="AE193" s="3"/>
      <c r="AF193" s="3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7"/>
      <c r="AT193" s="7"/>
      <c r="AU193" s="7"/>
      <c r="AV193" s="7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3"/>
      <c r="X194" s="3"/>
      <c r="Y194" s="3"/>
      <c r="Z194" s="3"/>
      <c r="AA194" s="3"/>
      <c r="AB194" s="3"/>
      <c r="AC194" s="3"/>
      <c r="AD194" s="3"/>
      <c r="AE194" s="3"/>
      <c r="AF194" s="3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7"/>
      <c r="AT194" s="7"/>
      <c r="AU194" s="7"/>
      <c r="AV194" s="7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3"/>
      <c r="X195" s="3"/>
      <c r="Y195" s="3"/>
      <c r="Z195" s="3"/>
      <c r="AA195" s="3"/>
      <c r="AB195" s="3"/>
      <c r="AC195" s="3"/>
      <c r="AD195" s="3"/>
      <c r="AE195" s="3"/>
      <c r="AF195" s="3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7"/>
      <c r="AT195" s="7"/>
      <c r="AU195" s="7"/>
      <c r="AV195" s="7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3"/>
      <c r="X196" s="3"/>
      <c r="Y196" s="3"/>
      <c r="Z196" s="3"/>
      <c r="AA196" s="3"/>
      <c r="AB196" s="3"/>
      <c r="AC196" s="3"/>
      <c r="AD196" s="3"/>
      <c r="AE196" s="3"/>
      <c r="AF196" s="3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7"/>
      <c r="AT196" s="7"/>
      <c r="AU196" s="7"/>
      <c r="AV196" s="7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3"/>
      <c r="X197" s="3"/>
      <c r="Y197" s="3"/>
      <c r="Z197" s="3"/>
      <c r="AA197" s="3"/>
      <c r="AB197" s="3"/>
      <c r="AC197" s="3"/>
      <c r="AD197" s="3"/>
      <c r="AE197" s="3"/>
      <c r="AF197" s="3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7"/>
      <c r="AT197" s="7"/>
      <c r="AU197" s="7"/>
      <c r="AV197" s="7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3"/>
      <c r="X198" s="3"/>
      <c r="Y198" s="3"/>
      <c r="Z198" s="3"/>
      <c r="AA198" s="3"/>
      <c r="AB198" s="3"/>
      <c r="AC198" s="3"/>
      <c r="AD198" s="3"/>
      <c r="AE198" s="3"/>
      <c r="AF198" s="3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7"/>
      <c r="AT198" s="7"/>
      <c r="AU198" s="7"/>
      <c r="AV198" s="7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3"/>
      <c r="X199" s="3"/>
      <c r="Y199" s="3"/>
      <c r="Z199" s="3"/>
      <c r="AA199" s="3"/>
      <c r="AB199" s="3"/>
      <c r="AC199" s="3"/>
      <c r="AD199" s="3"/>
      <c r="AE199" s="3"/>
      <c r="AF199" s="3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7"/>
      <c r="AT199" s="7"/>
      <c r="AU199" s="7"/>
      <c r="AV199" s="7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3"/>
      <c r="X200" s="3"/>
      <c r="Y200" s="3"/>
      <c r="Z200" s="3"/>
      <c r="AA200" s="3"/>
      <c r="AB200" s="3"/>
      <c r="AC200" s="3"/>
      <c r="AD200" s="3"/>
      <c r="AE200" s="3"/>
      <c r="AF200" s="3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7"/>
      <c r="AT200" s="7"/>
      <c r="AU200" s="7"/>
      <c r="AV200" s="7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3"/>
      <c r="X201" s="3"/>
      <c r="Y201" s="3"/>
      <c r="Z201" s="3"/>
      <c r="AA201" s="3"/>
      <c r="AB201" s="3"/>
      <c r="AC201" s="3"/>
      <c r="AD201" s="3"/>
      <c r="AE201" s="3"/>
      <c r="AF201" s="3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7"/>
      <c r="AT201" s="7"/>
      <c r="AU201" s="7"/>
      <c r="AV201" s="7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3"/>
      <c r="X202" s="3"/>
      <c r="Y202" s="3"/>
      <c r="Z202" s="3"/>
      <c r="AA202" s="3"/>
      <c r="AB202" s="3"/>
      <c r="AC202" s="3"/>
      <c r="AD202" s="3"/>
      <c r="AE202" s="3"/>
      <c r="AF202" s="3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7"/>
      <c r="AT202" s="7"/>
      <c r="AU202" s="7"/>
      <c r="AV202" s="7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3"/>
      <c r="X203" s="3"/>
      <c r="Y203" s="3"/>
      <c r="Z203" s="3"/>
      <c r="AA203" s="3"/>
      <c r="AB203" s="3"/>
      <c r="AC203" s="3"/>
      <c r="AD203" s="3"/>
      <c r="AE203" s="3"/>
      <c r="AF203" s="3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7"/>
      <c r="AT203" s="7"/>
      <c r="AU203" s="7"/>
      <c r="AV203" s="7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3"/>
      <c r="X204" s="3"/>
      <c r="Y204" s="3"/>
      <c r="Z204" s="3"/>
      <c r="AA204" s="3"/>
      <c r="AB204" s="3"/>
      <c r="AC204" s="3"/>
      <c r="AD204" s="3"/>
      <c r="AE204" s="3"/>
      <c r="AF204" s="3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7"/>
      <c r="AT204" s="7"/>
      <c r="AU204" s="7"/>
      <c r="AV204" s="7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3"/>
      <c r="X205" s="3"/>
      <c r="Y205" s="3"/>
      <c r="Z205" s="3"/>
      <c r="AA205" s="3"/>
      <c r="AB205" s="3"/>
      <c r="AC205" s="3"/>
      <c r="AD205" s="3"/>
      <c r="AE205" s="3"/>
      <c r="AF205" s="3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7"/>
      <c r="AT205" s="7"/>
      <c r="AU205" s="7"/>
      <c r="AV205" s="7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3"/>
      <c r="X206" s="3"/>
      <c r="Y206" s="3"/>
      <c r="Z206" s="3"/>
      <c r="AA206" s="3"/>
      <c r="AB206" s="3"/>
      <c r="AC206" s="3"/>
      <c r="AD206" s="3"/>
      <c r="AE206" s="3"/>
      <c r="AF206" s="3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7"/>
      <c r="AT206" s="7"/>
      <c r="AU206" s="7"/>
      <c r="AV206" s="7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3"/>
      <c r="X207" s="3"/>
      <c r="Y207" s="3"/>
      <c r="Z207" s="3"/>
      <c r="AA207" s="3"/>
      <c r="AB207" s="3"/>
      <c r="AC207" s="3"/>
      <c r="AD207" s="3"/>
      <c r="AE207" s="3"/>
      <c r="AF207" s="3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7"/>
      <c r="AT207" s="7"/>
      <c r="AU207" s="7"/>
      <c r="AV207" s="7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3"/>
      <c r="X208" s="3"/>
      <c r="Y208" s="3"/>
      <c r="Z208" s="3"/>
      <c r="AA208" s="3"/>
      <c r="AB208" s="3"/>
      <c r="AC208" s="3"/>
      <c r="AD208" s="3"/>
      <c r="AE208" s="3"/>
      <c r="AF208" s="3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7"/>
      <c r="AT208" s="7"/>
      <c r="AU208" s="7"/>
      <c r="AV208" s="7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3"/>
      <c r="X209" s="3"/>
      <c r="Y209" s="3"/>
      <c r="Z209" s="3"/>
      <c r="AA209" s="3"/>
      <c r="AB209" s="3"/>
      <c r="AC209" s="3"/>
      <c r="AD209" s="3"/>
      <c r="AE209" s="3"/>
      <c r="AF209" s="3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7"/>
      <c r="AT209" s="7"/>
      <c r="AU209" s="7"/>
      <c r="AV209" s="7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3"/>
      <c r="X210" s="3"/>
      <c r="Y210" s="3"/>
      <c r="Z210" s="3"/>
      <c r="AA210" s="3"/>
      <c r="AB210" s="3"/>
      <c r="AC210" s="3"/>
      <c r="AD210" s="3"/>
      <c r="AE210" s="3"/>
      <c r="AF210" s="3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7"/>
      <c r="AT210" s="7"/>
      <c r="AU210" s="7"/>
      <c r="AV210" s="7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3"/>
      <c r="X211" s="3"/>
      <c r="Y211" s="3"/>
      <c r="Z211" s="3"/>
      <c r="AA211" s="3"/>
      <c r="AB211" s="3"/>
      <c r="AC211" s="3"/>
      <c r="AD211" s="3"/>
      <c r="AE211" s="3"/>
      <c r="AF211" s="3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7"/>
      <c r="AT211" s="7"/>
      <c r="AU211" s="7"/>
      <c r="AV211" s="7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3"/>
      <c r="X212" s="3"/>
      <c r="Y212" s="3"/>
      <c r="Z212" s="3"/>
      <c r="AA212" s="3"/>
      <c r="AB212" s="3"/>
      <c r="AC212" s="3"/>
      <c r="AD212" s="3"/>
      <c r="AE212" s="3"/>
      <c r="AF212" s="3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7"/>
      <c r="AT212" s="7"/>
      <c r="AU212" s="7"/>
      <c r="AV212" s="7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3"/>
      <c r="X213" s="3"/>
      <c r="Y213" s="3"/>
      <c r="Z213" s="3"/>
      <c r="AA213" s="3"/>
      <c r="AB213" s="3"/>
      <c r="AC213" s="3"/>
      <c r="AD213" s="3"/>
      <c r="AE213" s="3"/>
      <c r="AF213" s="3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7"/>
      <c r="AT213" s="7"/>
      <c r="AU213" s="7"/>
      <c r="AV213" s="7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3"/>
      <c r="X214" s="3"/>
      <c r="Y214" s="3"/>
      <c r="Z214" s="3"/>
      <c r="AA214" s="3"/>
      <c r="AB214" s="3"/>
      <c r="AC214" s="3"/>
      <c r="AD214" s="3"/>
      <c r="AE214" s="3"/>
      <c r="AF214" s="3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7"/>
      <c r="AT214" s="7"/>
      <c r="AU214" s="7"/>
      <c r="AV214" s="7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3"/>
      <c r="X215" s="3"/>
      <c r="Y215" s="3"/>
      <c r="Z215" s="3"/>
      <c r="AA215" s="3"/>
      <c r="AB215" s="3"/>
      <c r="AC215" s="3"/>
      <c r="AD215" s="3"/>
      <c r="AE215" s="3"/>
      <c r="AF215" s="3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7"/>
      <c r="AT215" s="7"/>
      <c r="AU215" s="7"/>
      <c r="AV215" s="7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3"/>
      <c r="X216" s="3"/>
      <c r="Y216" s="3"/>
      <c r="Z216" s="3"/>
      <c r="AA216" s="3"/>
      <c r="AB216" s="3"/>
      <c r="AC216" s="3"/>
      <c r="AD216" s="3"/>
      <c r="AE216" s="3"/>
      <c r="AF216" s="3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7"/>
      <c r="AT216" s="7"/>
      <c r="AU216" s="7"/>
      <c r="AV216" s="7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3"/>
      <c r="X217" s="3"/>
      <c r="Y217" s="3"/>
      <c r="Z217" s="3"/>
      <c r="AA217" s="3"/>
      <c r="AB217" s="3"/>
      <c r="AC217" s="3"/>
      <c r="AD217" s="3"/>
      <c r="AE217" s="3"/>
      <c r="AF217" s="3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7"/>
      <c r="AT217" s="7"/>
      <c r="AU217" s="7"/>
      <c r="AV217" s="7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3"/>
      <c r="X218" s="3"/>
      <c r="Y218" s="3"/>
      <c r="Z218" s="3"/>
      <c r="AA218" s="3"/>
      <c r="AB218" s="3"/>
      <c r="AC218" s="3"/>
      <c r="AD218" s="3"/>
      <c r="AE218" s="3"/>
      <c r="AF218" s="3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7"/>
      <c r="AT218" s="7"/>
      <c r="AU218" s="7"/>
      <c r="AV218" s="7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3"/>
      <c r="X219" s="3"/>
      <c r="Y219" s="3"/>
      <c r="Z219" s="3"/>
      <c r="AA219" s="3"/>
      <c r="AB219" s="3"/>
      <c r="AC219" s="3"/>
      <c r="AD219" s="3"/>
      <c r="AE219" s="3"/>
      <c r="AF219" s="3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7"/>
      <c r="AT219" s="7"/>
      <c r="AU219" s="7"/>
      <c r="AV219" s="7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3"/>
      <c r="X220" s="3"/>
      <c r="Y220" s="3"/>
      <c r="Z220" s="3"/>
      <c r="AA220" s="3"/>
      <c r="AB220" s="3"/>
      <c r="AC220" s="3"/>
      <c r="AD220" s="3"/>
      <c r="AE220" s="3"/>
      <c r="AF220" s="3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7"/>
      <c r="AT220" s="7"/>
      <c r="AU220" s="7"/>
      <c r="AV220" s="7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3"/>
      <c r="X221" s="3"/>
      <c r="Y221" s="3"/>
      <c r="Z221" s="3"/>
      <c r="AA221" s="3"/>
      <c r="AB221" s="3"/>
      <c r="AC221" s="3"/>
      <c r="AD221" s="3"/>
      <c r="AE221" s="3"/>
      <c r="AF221" s="3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7"/>
      <c r="AT221" s="7"/>
      <c r="AU221" s="7"/>
      <c r="AV221" s="7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3"/>
      <c r="X222" s="3"/>
      <c r="Y222" s="3"/>
      <c r="Z222" s="3"/>
      <c r="AA222" s="3"/>
      <c r="AB222" s="3"/>
      <c r="AC222" s="3"/>
      <c r="AD222" s="3"/>
      <c r="AE222" s="3"/>
      <c r="AF222" s="3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7"/>
      <c r="AT222" s="7"/>
      <c r="AU222" s="7"/>
      <c r="AV222" s="7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3"/>
      <c r="X223" s="3"/>
      <c r="Y223" s="3"/>
      <c r="Z223" s="3"/>
      <c r="AA223" s="3"/>
      <c r="AB223" s="3"/>
      <c r="AC223" s="3"/>
      <c r="AD223" s="3"/>
      <c r="AE223" s="3"/>
      <c r="AF223" s="3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7"/>
      <c r="AT223" s="7"/>
      <c r="AU223" s="7"/>
      <c r="AV223" s="7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3"/>
      <c r="X224" s="3"/>
      <c r="Y224" s="3"/>
      <c r="Z224" s="3"/>
      <c r="AA224" s="3"/>
      <c r="AB224" s="3"/>
      <c r="AC224" s="3"/>
      <c r="AD224" s="3"/>
      <c r="AE224" s="3"/>
      <c r="AF224" s="3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7"/>
      <c r="AT224" s="7"/>
      <c r="AU224" s="7"/>
      <c r="AV224" s="7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3"/>
      <c r="X225" s="3"/>
      <c r="Y225" s="3"/>
      <c r="Z225" s="3"/>
      <c r="AA225" s="3"/>
      <c r="AB225" s="3"/>
      <c r="AC225" s="3"/>
      <c r="AD225" s="3"/>
      <c r="AE225" s="3"/>
      <c r="AF225" s="3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7"/>
      <c r="AT225" s="7"/>
      <c r="AU225" s="7"/>
      <c r="AV225" s="7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3"/>
      <c r="X226" s="3"/>
      <c r="Y226" s="3"/>
      <c r="Z226" s="3"/>
      <c r="AA226" s="3"/>
      <c r="AB226" s="3"/>
      <c r="AC226" s="3"/>
      <c r="AD226" s="3"/>
      <c r="AE226" s="3"/>
      <c r="AF226" s="3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7"/>
      <c r="AT226" s="7"/>
      <c r="AU226" s="7"/>
      <c r="AV226" s="7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3"/>
      <c r="X227" s="3"/>
      <c r="Y227" s="3"/>
      <c r="Z227" s="3"/>
      <c r="AA227" s="3"/>
      <c r="AB227" s="3"/>
      <c r="AC227" s="3"/>
      <c r="AD227" s="3"/>
      <c r="AE227" s="3"/>
      <c r="AF227" s="3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7"/>
      <c r="AT227" s="7"/>
      <c r="AU227" s="7"/>
      <c r="AV227" s="7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3"/>
      <c r="X228" s="3"/>
      <c r="Y228" s="3"/>
      <c r="Z228" s="3"/>
      <c r="AA228" s="3"/>
      <c r="AB228" s="3"/>
      <c r="AC228" s="3"/>
      <c r="AD228" s="3"/>
      <c r="AE228" s="3"/>
      <c r="AF228" s="3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7"/>
      <c r="AT228" s="7"/>
      <c r="AU228" s="7"/>
      <c r="AV228" s="7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3"/>
      <c r="X229" s="3"/>
      <c r="Y229" s="3"/>
      <c r="Z229" s="3"/>
      <c r="AA229" s="3"/>
      <c r="AB229" s="3"/>
      <c r="AC229" s="3"/>
      <c r="AD229" s="3"/>
      <c r="AE229" s="3"/>
      <c r="AF229" s="3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7"/>
      <c r="AT229" s="7"/>
      <c r="AU229" s="7"/>
      <c r="AV229" s="7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3"/>
      <c r="X230" s="3"/>
      <c r="Y230" s="3"/>
      <c r="Z230" s="3"/>
      <c r="AA230" s="3"/>
      <c r="AB230" s="3"/>
      <c r="AC230" s="3"/>
      <c r="AD230" s="3"/>
      <c r="AE230" s="3"/>
      <c r="AF230" s="3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7"/>
      <c r="AT230" s="7"/>
      <c r="AU230" s="7"/>
      <c r="AV230" s="7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3"/>
      <c r="X231" s="3"/>
      <c r="Y231" s="3"/>
      <c r="Z231" s="3"/>
      <c r="AA231" s="3"/>
      <c r="AB231" s="3"/>
      <c r="AC231" s="3"/>
      <c r="AD231" s="3"/>
      <c r="AE231" s="3"/>
      <c r="AF231" s="3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7"/>
      <c r="AT231" s="7"/>
      <c r="AU231" s="7"/>
      <c r="AV231" s="7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3"/>
      <c r="X232" s="3"/>
      <c r="Y232" s="3"/>
      <c r="Z232" s="3"/>
      <c r="AA232" s="3"/>
      <c r="AB232" s="3"/>
      <c r="AC232" s="3"/>
      <c r="AD232" s="3"/>
      <c r="AE232" s="3"/>
      <c r="AF232" s="3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7"/>
      <c r="AT232" s="7"/>
      <c r="AU232" s="7"/>
      <c r="AV232" s="7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3"/>
      <c r="X233" s="3"/>
      <c r="Y233" s="3"/>
      <c r="Z233" s="3"/>
      <c r="AA233" s="3"/>
      <c r="AB233" s="3"/>
      <c r="AC233" s="3"/>
      <c r="AD233" s="3"/>
      <c r="AE233" s="3"/>
      <c r="AF233" s="3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7"/>
      <c r="AT233" s="7"/>
      <c r="AU233" s="7"/>
      <c r="AV233" s="7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3"/>
      <c r="X234" s="3"/>
      <c r="Y234" s="3"/>
      <c r="Z234" s="3"/>
      <c r="AA234" s="3"/>
      <c r="AB234" s="3"/>
      <c r="AC234" s="3"/>
      <c r="AD234" s="3"/>
      <c r="AE234" s="3"/>
      <c r="AF234" s="3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7"/>
      <c r="AT234" s="7"/>
      <c r="AU234" s="7"/>
      <c r="AV234" s="7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3"/>
      <c r="X235" s="3"/>
      <c r="Y235" s="3"/>
      <c r="Z235" s="3"/>
      <c r="AA235" s="3"/>
      <c r="AB235" s="3"/>
      <c r="AC235" s="3"/>
      <c r="AD235" s="3"/>
      <c r="AE235" s="3"/>
      <c r="AF235" s="3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7"/>
      <c r="AT235" s="7"/>
      <c r="AU235" s="7"/>
      <c r="AV235" s="7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3"/>
      <c r="X236" s="3"/>
      <c r="Y236" s="3"/>
      <c r="Z236" s="3"/>
      <c r="AA236" s="3"/>
      <c r="AB236" s="3"/>
      <c r="AC236" s="3"/>
      <c r="AD236" s="3"/>
      <c r="AE236" s="3"/>
      <c r="AF236" s="3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7"/>
      <c r="AT236" s="7"/>
      <c r="AU236" s="7"/>
      <c r="AV236" s="7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3"/>
      <c r="X237" s="3"/>
      <c r="Y237" s="3"/>
      <c r="Z237" s="3"/>
      <c r="AA237" s="3"/>
      <c r="AB237" s="3"/>
      <c r="AC237" s="3"/>
      <c r="AD237" s="3"/>
      <c r="AE237" s="3"/>
      <c r="AF237" s="3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7"/>
      <c r="AT237" s="7"/>
      <c r="AU237" s="7"/>
      <c r="AV237" s="7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3"/>
      <c r="X238" s="3"/>
      <c r="Y238" s="3"/>
      <c r="Z238" s="3"/>
      <c r="AA238" s="3"/>
      <c r="AB238" s="3"/>
      <c r="AC238" s="3"/>
      <c r="AD238" s="3"/>
      <c r="AE238" s="3"/>
      <c r="AF238" s="3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7"/>
      <c r="AT238" s="7"/>
      <c r="AU238" s="7"/>
      <c r="AV238" s="7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3"/>
      <c r="X239" s="3"/>
      <c r="Y239" s="3"/>
      <c r="Z239" s="3"/>
      <c r="AA239" s="3"/>
      <c r="AB239" s="3"/>
      <c r="AC239" s="3"/>
      <c r="AD239" s="3"/>
      <c r="AE239" s="3"/>
      <c r="AF239" s="3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7"/>
      <c r="AT239" s="7"/>
      <c r="AU239" s="7"/>
      <c r="AV239" s="7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3"/>
      <c r="X240" s="3"/>
      <c r="Y240" s="3"/>
      <c r="Z240" s="3"/>
      <c r="AA240" s="3"/>
      <c r="AB240" s="3"/>
      <c r="AC240" s="3"/>
      <c r="AD240" s="3"/>
      <c r="AE240" s="3"/>
      <c r="AF240" s="3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7"/>
      <c r="AT240" s="7"/>
      <c r="AU240" s="7"/>
      <c r="AV240" s="7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3"/>
      <c r="X241" s="3"/>
      <c r="Y241" s="3"/>
      <c r="Z241" s="3"/>
      <c r="AA241" s="3"/>
      <c r="AB241" s="3"/>
      <c r="AC241" s="3"/>
      <c r="AD241" s="3"/>
      <c r="AE241" s="3"/>
      <c r="AF241" s="3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7"/>
      <c r="AT241" s="7"/>
      <c r="AU241" s="7"/>
      <c r="AV241" s="7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3"/>
      <c r="X242" s="3"/>
      <c r="Y242" s="3"/>
      <c r="Z242" s="3"/>
      <c r="AA242" s="3"/>
      <c r="AB242" s="3"/>
      <c r="AC242" s="3"/>
      <c r="AD242" s="3"/>
      <c r="AE242" s="3"/>
      <c r="AF242" s="3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7"/>
      <c r="AT242" s="7"/>
      <c r="AU242" s="7"/>
      <c r="AV242" s="7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3"/>
      <c r="X243" s="3"/>
      <c r="Y243" s="3"/>
      <c r="Z243" s="3"/>
      <c r="AA243" s="3"/>
      <c r="AB243" s="3"/>
      <c r="AC243" s="3"/>
      <c r="AD243" s="3"/>
      <c r="AE243" s="3"/>
      <c r="AF243" s="3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7"/>
      <c r="AT243" s="7"/>
      <c r="AU243" s="7"/>
      <c r="AV243" s="7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3"/>
      <c r="X244" s="3"/>
      <c r="Y244" s="3"/>
      <c r="Z244" s="3"/>
      <c r="AA244" s="3"/>
      <c r="AB244" s="3"/>
      <c r="AC244" s="3"/>
      <c r="AD244" s="3"/>
      <c r="AE244" s="3"/>
      <c r="AF244" s="3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7"/>
      <c r="AT244" s="7"/>
      <c r="AU244" s="7"/>
      <c r="AV244" s="7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3"/>
      <c r="X245" s="3"/>
      <c r="Y245" s="3"/>
      <c r="Z245" s="3"/>
      <c r="AA245" s="3"/>
      <c r="AB245" s="3"/>
      <c r="AC245" s="3"/>
      <c r="AD245" s="3"/>
      <c r="AE245" s="3"/>
      <c r="AF245" s="3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7"/>
      <c r="AT245" s="7"/>
      <c r="AU245" s="7"/>
      <c r="AV245" s="7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3"/>
      <c r="X246" s="3"/>
      <c r="Y246" s="3"/>
      <c r="Z246" s="3"/>
      <c r="AA246" s="3"/>
      <c r="AB246" s="3"/>
      <c r="AC246" s="3"/>
      <c r="AD246" s="3"/>
      <c r="AE246" s="3"/>
      <c r="AF246" s="3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7"/>
      <c r="AT246" s="7"/>
      <c r="AU246" s="7"/>
      <c r="AV246" s="7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3"/>
      <c r="X247" s="3"/>
      <c r="Y247" s="3"/>
      <c r="Z247" s="3"/>
      <c r="AA247" s="3"/>
      <c r="AB247" s="3"/>
      <c r="AC247" s="3"/>
      <c r="AD247" s="3"/>
      <c r="AE247" s="3"/>
      <c r="AF247" s="3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7"/>
      <c r="AT247" s="7"/>
      <c r="AU247" s="7"/>
      <c r="AV247" s="7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3"/>
      <c r="X248" s="3"/>
      <c r="Y248" s="3"/>
      <c r="Z248" s="3"/>
      <c r="AA248" s="3"/>
      <c r="AB248" s="3"/>
      <c r="AC248" s="3"/>
      <c r="AD248" s="3"/>
      <c r="AE248" s="3"/>
      <c r="AF248" s="3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7"/>
      <c r="AT248" s="7"/>
      <c r="AU248" s="7"/>
      <c r="AV248" s="7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3"/>
      <c r="X249" s="3"/>
      <c r="Y249" s="3"/>
      <c r="Z249" s="3"/>
      <c r="AA249" s="3"/>
      <c r="AB249" s="3"/>
      <c r="AC249" s="3"/>
      <c r="AD249" s="3"/>
      <c r="AE249" s="3"/>
      <c r="AF249" s="3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7"/>
      <c r="AT249" s="7"/>
      <c r="AU249" s="7"/>
      <c r="AV249" s="7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3"/>
      <c r="X250" s="3"/>
      <c r="Y250" s="3"/>
      <c r="Z250" s="3"/>
      <c r="AA250" s="3"/>
      <c r="AB250" s="3"/>
      <c r="AC250" s="3"/>
      <c r="AD250" s="3"/>
      <c r="AE250" s="3"/>
      <c r="AF250" s="3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7"/>
      <c r="AT250" s="7"/>
      <c r="AU250" s="7"/>
      <c r="AV250" s="7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3"/>
      <c r="X251" s="3"/>
      <c r="Y251" s="3"/>
      <c r="Z251" s="3"/>
      <c r="AA251" s="3"/>
      <c r="AB251" s="3"/>
      <c r="AC251" s="3"/>
      <c r="AD251" s="3"/>
      <c r="AE251" s="3"/>
      <c r="AF251" s="3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7"/>
      <c r="AT251" s="7"/>
      <c r="AU251" s="7"/>
      <c r="AV251" s="7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3"/>
      <c r="X252" s="3"/>
      <c r="Y252" s="3"/>
      <c r="Z252" s="3"/>
      <c r="AA252" s="3"/>
      <c r="AB252" s="3"/>
      <c r="AC252" s="3"/>
      <c r="AD252" s="3"/>
      <c r="AE252" s="3"/>
      <c r="AF252" s="3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7"/>
      <c r="AT252" s="7"/>
      <c r="AU252" s="7"/>
      <c r="AV252" s="7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3"/>
      <c r="X253" s="3"/>
      <c r="Y253" s="3"/>
      <c r="Z253" s="3"/>
      <c r="AA253" s="3"/>
      <c r="AB253" s="3"/>
      <c r="AC253" s="3"/>
      <c r="AD253" s="3"/>
      <c r="AE253" s="3"/>
      <c r="AF253" s="3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7"/>
      <c r="AT253" s="7"/>
      <c r="AU253" s="7"/>
      <c r="AV253" s="7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3"/>
      <c r="X254" s="3"/>
      <c r="Y254" s="3"/>
      <c r="Z254" s="3"/>
      <c r="AA254" s="3"/>
      <c r="AB254" s="3"/>
      <c r="AC254" s="3"/>
      <c r="AD254" s="3"/>
      <c r="AE254" s="3"/>
      <c r="AF254" s="3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7"/>
      <c r="AT254" s="7"/>
      <c r="AU254" s="7"/>
      <c r="AV254" s="7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3"/>
      <c r="X255" s="3"/>
      <c r="Y255" s="3"/>
      <c r="Z255" s="3"/>
      <c r="AA255" s="3"/>
      <c r="AB255" s="3"/>
      <c r="AC255" s="3"/>
      <c r="AD255" s="3"/>
      <c r="AE255" s="3"/>
      <c r="AF255" s="3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7"/>
      <c r="AT255" s="7"/>
      <c r="AU255" s="7"/>
      <c r="AV255" s="7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3"/>
      <c r="X256" s="3"/>
      <c r="Y256" s="3"/>
      <c r="Z256" s="3"/>
      <c r="AA256" s="3"/>
      <c r="AB256" s="3"/>
      <c r="AC256" s="3"/>
      <c r="AD256" s="3"/>
      <c r="AE256" s="3"/>
      <c r="AF256" s="3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7"/>
      <c r="AT256" s="7"/>
      <c r="AU256" s="7"/>
      <c r="AV256" s="7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3"/>
      <c r="X257" s="3"/>
      <c r="Y257" s="3"/>
      <c r="Z257" s="3"/>
      <c r="AA257" s="3"/>
      <c r="AB257" s="3"/>
      <c r="AC257" s="3"/>
      <c r="AD257" s="3"/>
      <c r="AE257" s="3"/>
      <c r="AF257" s="3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7"/>
      <c r="AT257" s="7"/>
      <c r="AU257" s="7"/>
      <c r="AV257" s="7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3"/>
      <c r="X258" s="3"/>
      <c r="Y258" s="3"/>
      <c r="Z258" s="3"/>
      <c r="AA258" s="3"/>
      <c r="AB258" s="3"/>
      <c r="AC258" s="3"/>
      <c r="AD258" s="3"/>
      <c r="AE258" s="3"/>
      <c r="AF258" s="3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7"/>
      <c r="AT258" s="7"/>
      <c r="AU258" s="7"/>
      <c r="AV258" s="7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3"/>
      <c r="X259" s="3"/>
      <c r="Y259" s="3"/>
      <c r="Z259" s="3"/>
      <c r="AA259" s="3"/>
      <c r="AB259" s="3"/>
      <c r="AC259" s="3"/>
      <c r="AD259" s="3"/>
      <c r="AE259" s="3"/>
      <c r="AF259" s="3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7"/>
      <c r="AT259" s="7"/>
      <c r="AU259" s="7"/>
      <c r="AV259" s="7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3"/>
      <c r="X260" s="3"/>
      <c r="Y260" s="3"/>
      <c r="Z260" s="3"/>
      <c r="AA260" s="3"/>
      <c r="AB260" s="3"/>
      <c r="AC260" s="3"/>
      <c r="AD260" s="3"/>
      <c r="AE260" s="3"/>
      <c r="AF260" s="3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7"/>
      <c r="AT260" s="7"/>
      <c r="AU260" s="7"/>
      <c r="AV260" s="7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3"/>
      <c r="X261" s="3"/>
      <c r="Y261" s="3"/>
      <c r="Z261" s="3"/>
      <c r="AA261" s="3"/>
      <c r="AB261" s="3"/>
      <c r="AC261" s="3"/>
      <c r="AD261" s="3"/>
      <c r="AE261" s="3"/>
      <c r="AF261" s="3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7"/>
      <c r="AT261" s="7"/>
      <c r="AU261" s="7"/>
      <c r="AV261" s="7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3"/>
      <c r="X262" s="3"/>
      <c r="Y262" s="3"/>
      <c r="Z262" s="3"/>
      <c r="AA262" s="3"/>
      <c r="AB262" s="3"/>
      <c r="AC262" s="3"/>
      <c r="AD262" s="3"/>
      <c r="AE262" s="3"/>
      <c r="AF262" s="3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7"/>
      <c r="AT262" s="7"/>
      <c r="AU262" s="7"/>
      <c r="AV262" s="7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3"/>
      <c r="X263" s="3"/>
      <c r="Y263" s="3"/>
      <c r="Z263" s="3"/>
      <c r="AA263" s="3"/>
      <c r="AB263" s="3"/>
      <c r="AC263" s="3"/>
      <c r="AD263" s="3"/>
      <c r="AE263" s="3"/>
      <c r="AF263" s="3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7"/>
      <c r="AT263" s="7"/>
      <c r="AU263" s="7"/>
      <c r="AV263" s="7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3"/>
      <c r="X264" s="3"/>
      <c r="Y264" s="3"/>
      <c r="Z264" s="3"/>
      <c r="AA264" s="3"/>
      <c r="AB264" s="3"/>
      <c r="AC264" s="3"/>
      <c r="AD264" s="3"/>
      <c r="AE264" s="3"/>
      <c r="AF264" s="3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7"/>
      <c r="AT264" s="7"/>
      <c r="AU264" s="7"/>
      <c r="AV264" s="7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3"/>
      <c r="X265" s="3"/>
      <c r="Y265" s="3"/>
      <c r="Z265" s="3"/>
      <c r="AA265" s="3"/>
      <c r="AB265" s="3"/>
      <c r="AC265" s="3"/>
      <c r="AD265" s="3"/>
      <c r="AE265" s="3"/>
      <c r="AF265" s="3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7"/>
      <c r="AT265" s="7"/>
      <c r="AU265" s="7"/>
      <c r="AV265" s="7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3"/>
      <c r="X266" s="3"/>
      <c r="Y266" s="3"/>
      <c r="Z266" s="3"/>
      <c r="AA266" s="3"/>
      <c r="AB266" s="3"/>
      <c r="AC266" s="3"/>
      <c r="AD266" s="3"/>
      <c r="AE266" s="3"/>
      <c r="AF266" s="3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7"/>
      <c r="AT266" s="7"/>
      <c r="AU266" s="7"/>
      <c r="AV266" s="7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3"/>
      <c r="X267" s="3"/>
      <c r="Y267" s="3"/>
      <c r="Z267" s="3"/>
      <c r="AA267" s="3"/>
      <c r="AB267" s="3"/>
      <c r="AC267" s="3"/>
      <c r="AD267" s="3"/>
      <c r="AE267" s="3"/>
      <c r="AF267" s="3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7"/>
      <c r="AT267" s="7"/>
      <c r="AU267" s="7"/>
      <c r="AV267" s="7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3"/>
      <c r="X268" s="3"/>
      <c r="Y268" s="3"/>
      <c r="Z268" s="3"/>
      <c r="AA268" s="3"/>
      <c r="AB268" s="3"/>
      <c r="AC268" s="3"/>
      <c r="AD268" s="3"/>
      <c r="AE268" s="3"/>
      <c r="AF268" s="3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7"/>
      <c r="AT268" s="7"/>
      <c r="AU268" s="7"/>
      <c r="AV268" s="7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3"/>
      <c r="X269" s="3"/>
      <c r="Y269" s="3"/>
      <c r="Z269" s="3"/>
      <c r="AA269" s="3"/>
      <c r="AB269" s="3"/>
      <c r="AC269" s="3"/>
      <c r="AD269" s="3"/>
      <c r="AE269" s="3"/>
      <c r="AF269" s="3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7"/>
      <c r="AT269" s="7"/>
      <c r="AU269" s="7"/>
      <c r="AV269" s="7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3"/>
      <c r="X270" s="3"/>
      <c r="Y270" s="3"/>
      <c r="Z270" s="3"/>
      <c r="AA270" s="3"/>
      <c r="AB270" s="3"/>
      <c r="AC270" s="3"/>
      <c r="AD270" s="3"/>
      <c r="AE270" s="3"/>
      <c r="AF270" s="3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7"/>
      <c r="AT270" s="7"/>
      <c r="AU270" s="7"/>
      <c r="AV270" s="7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3"/>
      <c r="X271" s="3"/>
      <c r="Y271" s="3"/>
      <c r="Z271" s="3"/>
      <c r="AA271" s="3"/>
      <c r="AB271" s="3"/>
      <c r="AC271" s="3"/>
      <c r="AD271" s="3"/>
      <c r="AE271" s="3"/>
      <c r="AF271" s="3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7"/>
      <c r="AT271" s="7"/>
      <c r="AU271" s="7"/>
      <c r="AV271" s="7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3"/>
      <c r="X272" s="3"/>
      <c r="Y272" s="3"/>
      <c r="Z272" s="3"/>
      <c r="AA272" s="3"/>
      <c r="AB272" s="3"/>
      <c r="AC272" s="3"/>
      <c r="AD272" s="3"/>
      <c r="AE272" s="3"/>
      <c r="AF272" s="3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7"/>
      <c r="AT272" s="7"/>
      <c r="AU272" s="7"/>
      <c r="AV272" s="7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3"/>
      <c r="X273" s="3"/>
      <c r="Y273" s="3"/>
      <c r="Z273" s="3"/>
      <c r="AA273" s="3"/>
      <c r="AB273" s="3"/>
      <c r="AC273" s="3"/>
      <c r="AD273" s="3"/>
      <c r="AE273" s="3"/>
      <c r="AF273" s="3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7"/>
      <c r="AT273" s="7"/>
      <c r="AU273" s="7"/>
      <c r="AV273" s="7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3"/>
      <c r="X274" s="3"/>
      <c r="Y274" s="3"/>
      <c r="Z274" s="3"/>
      <c r="AA274" s="3"/>
      <c r="AB274" s="3"/>
      <c r="AC274" s="3"/>
      <c r="AD274" s="3"/>
      <c r="AE274" s="3"/>
      <c r="AF274" s="3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7"/>
      <c r="AT274" s="7"/>
      <c r="AU274" s="7"/>
      <c r="AV274" s="7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3"/>
      <c r="X275" s="3"/>
      <c r="Y275" s="3"/>
      <c r="Z275" s="3"/>
      <c r="AA275" s="3"/>
      <c r="AB275" s="3"/>
      <c r="AC275" s="3"/>
      <c r="AD275" s="3"/>
      <c r="AE275" s="3"/>
      <c r="AF275" s="3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7"/>
      <c r="AT275" s="7"/>
      <c r="AU275" s="7"/>
      <c r="AV275" s="7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3"/>
      <c r="X276" s="3"/>
      <c r="Y276" s="3"/>
      <c r="Z276" s="3"/>
      <c r="AA276" s="3"/>
      <c r="AB276" s="3"/>
      <c r="AC276" s="3"/>
      <c r="AD276" s="3"/>
      <c r="AE276" s="3"/>
      <c r="AF276" s="3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7"/>
      <c r="AT276" s="7"/>
      <c r="AU276" s="7"/>
      <c r="AV276" s="7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3"/>
      <c r="X277" s="3"/>
      <c r="Y277" s="3"/>
      <c r="Z277" s="3"/>
      <c r="AA277" s="3"/>
      <c r="AB277" s="3"/>
      <c r="AC277" s="3"/>
      <c r="AD277" s="3"/>
      <c r="AE277" s="3"/>
      <c r="AF277" s="3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7"/>
      <c r="AT277" s="7"/>
      <c r="AU277" s="7"/>
      <c r="AV277" s="7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3"/>
      <c r="X278" s="3"/>
      <c r="Y278" s="3"/>
      <c r="Z278" s="3"/>
      <c r="AA278" s="3"/>
      <c r="AB278" s="3"/>
      <c r="AC278" s="3"/>
      <c r="AD278" s="3"/>
      <c r="AE278" s="3"/>
      <c r="AF278" s="3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7"/>
      <c r="AT278" s="7"/>
      <c r="AU278" s="7"/>
      <c r="AV278" s="7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3"/>
      <c r="X279" s="3"/>
      <c r="Y279" s="3"/>
      <c r="Z279" s="3"/>
      <c r="AA279" s="3"/>
      <c r="AB279" s="3"/>
      <c r="AC279" s="3"/>
      <c r="AD279" s="3"/>
      <c r="AE279" s="3"/>
      <c r="AF279" s="3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7"/>
      <c r="AT279" s="7"/>
      <c r="AU279" s="7"/>
      <c r="AV279" s="7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3"/>
      <c r="X280" s="3"/>
      <c r="Y280" s="3"/>
      <c r="Z280" s="3"/>
      <c r="AA280" s="3"/>
      <c r="AB280" s="3"/>
      <c r="AC280" s="3"/>
      <c r="AD280" s="3"/>
      <c r="AE280" s="3"/>
      <c r="AF280" s="3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7"/>
      <c r="AT280" s="7"/>
      <c r="AU280" s="7"/>
      <c r="AV280" s="7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3"/>
      <c r="X281" s="3"/>
      <c r="Y281" s="3"/>
      <c r="Z281" s="3"/>
      <c r="AA281" s="3"/>
      <c r="AB281" s="3"/>
      <c r="AC281" s="3"/>
      <c r="AD281" s="3"/>
      <c r="AE281" s="3"/>
      <c r="AF281" s="3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7"/>
      <c r="AT281" s="7"/>
      <c r="AU281" s="7"/>
      <c r="AV281" s="7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3"/>
      <c r="X282" s="3"/>
      <c r="Y282" s="3"/>
      <c r="Z282" s="3"/>
      <c r="AA282" s="3"/>
      <c r="AB282" s="3"/>
      <c r="AC282" s="3"/>
      <c r="AD282" s="3"/>
      <c r="AE282" s="3"/>
      <c r="AF282" s="3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7"/>
      <c r="AT282" s="7"/>
      <c r="AU282" s="7"/>
      <c r="AV282" s="7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3"/>
      <c r="X283" s="3"/>
      <c r="Y283" s="3"/>
      <c r="Z283" s="3"/>
      <c r="AA283" s="3"/>
      <c r="AB283" s="3"/>
      <c r="AC283" s="3"/>
      <c r="AD283" s="3"/>
      <c r="AE283" s="3"/>
      <c r="AF283" s="3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7"/>
      <c r="AT283" s="7"/>
      <c r="AU283" s="7"/>
      <c r="AV283" s="7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3"/>
      <c r="X284" s="3"/>
      <c r="Y284" s="3"/>
      <c r="Z284" s="3"/>
      <c r="AA284" s="3"/>
      <c r="AB284" s="3"/>
      <c r="AC284" s="3"/>
      <c r="AD284" s="3"/>
      <c r="AE284" s="3"/>
      <c r="AF284" s="3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7"/>
      <c r="AT284" s="7"/>
      <c r="AU284" s="7"/>
      <c r="AV284" s="7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3"/>
      <c r="X285" s="3"/>
      <c r="Y285" s="3"/>
      <c r="Z285" s="3"/>
      <c r="AA285" s="3"/>
      <c r="AB285" s="3"/>
      <c r="AC285" s="3"/>
      <c r="AD285" s="3"/>
      <c r="AE285" s="3"/>
      <c r="AF285" s="3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7"/>
      <c r="AT285" s="7"/>
      <c r="AU285" s="7"/>
      <c r="AV285" s="7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3"/>
      <c r="X286" s="3"/>
      <c r="Y286" s="3"/>
      <c r="Z286" s="3"/>
      <c r="AA286" s="3"/>
      <c r="AB286" s="3"/>
      <c r="AC286" s="3"/>
      <c r="AD286" s="3"/>
      <c r="AE286" s="3"/>
      <c r="AF286" s="3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7"/>
      <c r="AT286" s="7"/>
      <c r="AU286" s="7"/>
      <c r="AV286" s="7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3"/>
      <c r="X287" s="3"/>
      <c r="Y287" s="3"/>
      <c r="Z287" s="3"/>
      <c r="AA287" s="3"/>
      <c r="AB287" s="3"/>
      <c r="AC287" s="3"/>
      <c r="AD287" s="3"/>
      <c r="AE287" s="3"/>
      <c r="AF287" s="3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7"/>
      <c r="AT287" s="7"/>
      <c r="AU287" s="7"/>
      <c r="AV287" s="7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3"/>
      <c r="X288" s="3"/>
      <c r="Y288" s="3"/>
      <c r="Z288" s="3"/>
      <c r="AA288" s="3"/>
      <c r="AB288" s="3"/>
      <c r="AC288" s="3"/>
      <c r="AD288" s="3"/>
      <c r="AE288" s="3"/>
      <c r="AF288" s="3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7"/>
      <c r="AT288" s="7"/>
      <c r="AU288" s="7"/>
      <c r="AV288" s="7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3"/>
      <c r="X289" s="3"/>
      <c r="Y289" s="3"/>
      <c r="Z289" s="3"/>
      <c r="AA289" s="3"/>
      <c r="AB289" s="3"/>
      <c r="AC289" s="3"/>
      <c r="AD289" s="3"/>
      <c r="AE289" s="3"/>
      <c r="AF289" s="3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7"/>
      <c r="AT289" s="7"/>
      <c r="AU289" s="7"/>
      <c r="AV289" s="7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3"/>
      <c r="X290" s="3"/>
      <c r="Y290" s="3"/>
      <c r="Z290" s="3"/>
      <c r="AA290" s="3"/>
      <c r="AB290" s="3"/>
      <c r="AC290" s="3"/>
      <c r="AD290" s="3"/>
      <c r="AE290" s="3"/>
      <c r="AF290" s="3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7"/>
      <c r="AT290" s="7"/>
      <c r="AU290" s="7"/>
      <c r="AV290" s="7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3"/>
      <c r="X291" s="3"/>
      <c r="Y291" s="3"/>
      <c r="Z291" s="3"/>
      <c r="AA291" s="3"/>
      <c r="AB291" s="3"/>
      <c r="AC291" s="3"/>
      <c r="AD291" s="3"/>
      <c r="AE291" s="3"/>
      <c r="AF291" s="3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7"/>
      <c r="AT291" s="7"/>
      <c r="AU291" s="7"/>
      <c r="AV291" s="7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3"/>
      <c r="X292" s="3"/>
      <c r="Y292" s="3"/>
      <c r="Z292" s="3"/>
      <c r="AA292" s="3"/>
      <c r="AB292" s="3"/>
      <c r="AC292" s="3"/>
      <c r="AD292" s="3"/>
      <c r="AE292" s="3"/>
      <c r="AF292" s="3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7"/>
      <c r="AT292" s="7"/>
      <c r="AU292" s="7"/>
      <c r="AV292" s="7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3"/>
      <c r="X293" s="3"/>
      <c r="Y293" s="3"/>
      <c r="Z293" s="3"/>
      <c r="AA293" s="3"/>
      <c r="AB293" s="3"/>
      <c r="AC293" s="3"/>
      <c r="AD293" s="3"/>
      <c r="AE293" s="3"/>
      <c r="AF293" s="3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7"/>
      <c r="AT293" s="7"/>
      <c r="AU293" s="7"/>
      <c r="AV293" s="7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3"/>
      <c r="X294" s="3"/>
      <c r="Y294" s="3"/>
      <c r="Z294" s="3"/>
      <c r="AA294" s="3"/>
      <c r="AB294" s="3"/>
      <c r="AC294" s="3"/>
      <c r="AD294" s="3"/>
      <c r="AE294" s="3"/>
      <c r="AF294" s="3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7"/>
      <c r="AT294" s="7"/>
      <c r="AU294" s="7"/>
      <c r="AV294" s="7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3"/>
      <c r="X295" s="3"/>
      <c r="Y295" s="3"/>
      <c r="Z295" s="3"/>
      <c r="AA295" s="3"/>
      <c r="AB295" s="3"/>
      <c r="AC295" s="3"/>
      <c r="AD295" s="3"/>
      <c r="AE295" s="3"/>
      <c r="AF295" s="3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7"/>
      <c r="AT295" s="7"/>
      <c r="AU295" s="7"/>
      <c r="AV295" s="7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3"/>
      <c r="X296" s="3"/>
      <c r="Y296" s="3"/>
      <c r="Z296" s="3"/>
      <c r="AA296" s="3"/>
      <c r="AB296" s="3"/>
      <c r="AC296" s="3"/>
      <c r="AD296" s="3"/>
      <c r="AE296" s="3"/>
      <c r="AF296" s="3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7"/>
      <c r="AT296" s="7"/>
      <c r="AU296" s="7"/>
      <c r="AV296" s="7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3"/>
      <c r="X297" s="3"/>
      <c r="Y297" s="3"/>
      <c r="Z297" s="3"/>
      <c r="AA297" s="3"/>
      <c r="AB297" s="3"/>
      <c r="AC297" s="3"/>
      <c r="AD297" s="3"/>
      <c r="AE297" s="3"/>
      <c r="AF297" s="3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7"/>
      <c r="AT297" s="7"/>
      <c r="AU297" s="7"/>
      <c r="AV297" s="7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3"/>
      <c r="X298" s="3"/>
      <c r="Y298" s="3"/>
      <c r="Z298" s="3"/>
      <c r="AA298" s="3"/>
      <c r="AB298" s="3"/>
      <c r="AC298" s="3"/>
      <c r="AD298" s="3"/>
      <c r="AE298" s="3"/>
      <c r="AF298" s="3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7"/>
      <c r="AT298" s="7"/>
      <c r="AU298" s="7"/>
      <c r="AV298" s="7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3"/>
      <c r="X299" s="3"/>
      <c r="Y299" s="3"/>
      <c r="Z299" s="3"/>
      <c r="AA299" s="3"/>
      <c r="AB299" s="3"/>
      <c r="AC299" s="3"/>
      <c r="AD299" s="3"/>
      <c r="AE299" s="3"/>
      <c r="AF299" s="3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7"/>
      <c r="AT299" s="7"/>
      <c r="AU299" s="7"/>
      <c r="AV299" s="7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3"/>
      <c r="X300" s="3"/>
      <c r="Y300" s="3"/>
      <c r="Z300" s="3"/>
      <c r="AA300" s="3"/>
      <c r="AB300" s="3"/>
      <c r="AC300" s="3"/>
      <c r="AD300" s="3"/>
      <c r="AE300" s="3"/>
      <c r="AF300" s="3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7"/>
      <c r="AT300" s="7"/>
      <c r="AU300" s="7"/>
      <c r="AV300" s="7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3"/>
      <c r="X301" s="3"/>
      <c r="Y301" s="3"/>
      <c r="Z301" s="3"/>
      <c r="AA301" s="3"/>
      <c r="AB301" s="3"/>
      <c r="AC301" s="3"/>
      <c r="AD301" s="3"/>
      <c r="AE301" s="3"/>
      <c r="AF301" s="3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7"/>
      <c r="AT301" s="7"/>
      <c r="AU301" s="7"/>
      <c r="AV301" s="7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3"/>
      <c r="X302" s="3"/>
      <c r="Y302" s="3"/>
      <c r="Z302" s="3"/>
      <c r="AA302" s="3"/>
      <c r="AB302" s="3"/>
      <c r="AC302" s="3"/>
      <c r="AD302" s="3"/>
      <c r="AE302" s="3"/>
      <c r="AF302" s="3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7"/>
      <c r="AT302" s="7"/>
      <c r="AU302" s="7"/>
      <c r="AV302" s="7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3"/>
      <c r="X303" s="3"/>
      <c r="Y303" s="3"/>
      <c r="Z303" s="3"/>
      <c r="AA303" s="3"/>
      <c r="AB303" s="3"/>
      <c r="AC303" s="3"/>
      <c r="AD303" s="3"/>
      <c r="AE303" s="3"/>
      <c r="AF303" s="3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7"/>
      <c r="AT303" s="7"/>
      <c r="AU303" s="7"/>
      <c r="AV303" s="7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3"/>
      <c r="X304" s="3"/>
      <c r="Y304" s="3"/>
      <c r="Z304" s="3"/>
      <c r="AA304" s="3"/>
      <c r="AB304" s="3"/>
      <c r="AC304" s="3"/>
      <c r="AD304" s="3"/>
      <c r="AE304" s="3"/>
      <c r="AF304" s="3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7"/>
      <c r="AT304" s="7"/>
      <c r="AU304" s="7"/>
      <c r="AV304" s="7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3"/>
      <c r="X305" s="3"/>
      <c r="Y305" s="3"/>
      <c r="Z305" s="3"/>
      <c r="AA305" s="3"/>
      <c r="AB305" s="3"/>
      <c r="AC305" s="3"/>
      <c r="AD305" s="3"/>
      <c r="AE305" s="3"/>
      <c r="AF305" s="3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7"/>
      <c r="AT305" s="7"/>
      <c r="AU305" s="7"/>
      <c r="AV305" s="7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3"/>
      <c r="X306" s="3"/>
      <c r="Y306" s="3"/>
      <c r="Z306" s="3"/>
      <c r="AA306" s="3"/>
      <c r="AB306" s="3"/>
      <c r="AC306" s="3"/>
      <c r="AD306" s="3"/>
      <c r="AE306" s="3"/>
      <c r="AF306" s="3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7"/>
      <c r="AT306" s="7"/>
      <c r="AU306" s="7"/>
      <c r="AV306" s="7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3"/>
      <c r="X307" s="3"/>
      <c r="Y307" s="3"/>
      <c r="Z307" s="3"/>
      <c r="AA307" s="3"/>
      <c r="AB307" s="3"/>
      <c r="AC307" s="3"/>
      <c r="AD307" s="3"/>
      <c r="AE307" s="3"/>
      <c r="AF307" s="3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7"/>
      <c r="AT307" s="7"/>
      <c r="AU307" s="7"/>
      <c r="AV307" s="7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3"/>
      <c r="X308" s="3"/>
      <c r="Y308" s="3"/>
      <c r="Z308" s="3"/>
      <c r="AA308" s="3"/>
      <c r="AB308" s="3"/>
      <c r="AC308" s="3"/>
      <c r="AD308" s="3"/>
      <c r="AE308" s="3"/>
      <c r="AF308" s="3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7"/>
      <c r="AT308" s="7"/>
      <c r="AU308" s="7"/>
      <c r="AV308" s="7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3"/>
      <c r="X309" s="3"/>
      <c r="Y309" s="3"/>
      <c r="Z309" s="3"/>
      <c r="AA309" s="3"/>
      <c r="AB309" s="3"/>
      <c r="AC309" s="3"/>
      <c r="AD309" s="3"/>
      <c r="AE309" s="3"/>
      <c r="AF309" s="3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7"/>
      <c r="AT309" s="7"/>
      <c r="AU309" s="7"/>
      <c r="AV309" s="7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3"/>
      <c r="X310" s="3"/>
      <c r="Y310" s="3"/>
      <c r="Z310" s="3"/>
      <c r="AA310" s="3"/>
      <c r="AB310" s="3"/>
      <c r="AC310" s="3"/>
      <c r="AD310" s="3"/>
      <c r="AE310" s="3"/>
      <c r="AF310" s="3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7"/>
      <c r="AT310" s="7"/>
      <c r="AU310" s="7"/>
      <c r="AV310" s="7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3"/>
      <c r="X311" s="3"/>
      <c r="Y311" s="3"/>
      <c r="Z311" s="3"/>
      <c r="AA311" s="3"/>
      <c r="AB311" s="3"/>
      <c r="AC311" s="3"/>
      <c r="AD311" s="3"/>
      <c r="AE311" s="3"/>
      <c r="AF311" s="3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7"/>
      <c r="AT311" s="7"/>
      <c r="AU311" s="7"/>
      <c r="AV311" s="7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3"/>
      <c r="X312" s="3"/>
      <c r="Y312" s="3"/>
      <c r="Z312" s="3"/>
      <c r="AA312" s="3"/>
      <c r="AB312" s="3"/>
      <c r="AC312" s="3"/>
      <c r="AD312" s="3"/>
      <c r="AE312" s="3"/>
      <c r="AF312" s="3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7"/>
      <c r="AT312" s="7"/>
      <c r="AU312" s="7"/>
      <c r="AV312" s="7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3"/>
      <c r="X313" s="3"/>
      <c r="Y313" s="3"/>
      <c r="Z313" s="3"/>
      <c r="AA313" s="3"/>
      <c r="AB313" s="3"/>
      <c r="AC313" s="3"/>
      <c r="AD313" s="3"/>
      <c r="AE313" s="3"/>
      <c r="AF313" s="3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7"/>
      <c r="AT313" s="7"/>
      <c r="AU313" s="7"/>
      <c r="AV313" s="7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3"/>
      <c r="X314" s="3"/>
      <c r="Y314" s="3"/>
      <c r="Z314" s="3"/>
      <c r="AA314" s="3"/>
      <c r="AB314" s="3"/>
      <c r="AC314" s="3"/>
      <c r="AD314" s="3"/>
      <c r="AE314" s="3"/>
      <c r="AF314" s="3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7"/>
      <c r="AT314" s="7"/>
      <c r="AU314" s="7"/>
      <c r="AV314" s="7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3"/>
      <c r="X315" s="3"/>
      <c r="Y315" s="3"/>
      <c r="Z315" s="3"/>
      <c r="AA315" s="3"/>
      <c r="AB315" s="3"/>
      <c r="AC315" s="3"/>
      <c r="AD315" s="3"/>
      <c r="AE315" s="3"/>
      <c r="AF315" s="3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7"/>
      <c r="AT315" s="7"/>
      <c r="AU315" s="7"/>
      <c r="AV315" s="7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3"/>
      <c r="X316" s="3"/>
      <c r="Y316" s="3"/>
      <c r="Z316" s="3"/>
      <c r="AA316" s="3"/>
      <c r="AB316" s="3"/>
      <c r="AC316" s="3"/>
      <c r="AD316" s="3"/>
      <c r="AE316" s="3"/>
      <c r="AF316" s="3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7"/>
      <c r="AT316" s="7"/>
      <c r="AU316" s="7"/>
      <c r="AV316" s="7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3"/>
      <c r="X317" s="3"/>
      <c r="Y317" s="3"/>
      <c r="Z317" s="3"/>
      <c r="AA317" s="3"/>
      <c r="AB317" s="3"/>
      <c r="AC317" s="3"/>
      <c r="AD317" s="3"/>
      <c r="AE317" s="3"/>
      <c r="AF317" s="3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7"/>
      <c r="AT317" s="7"/>
      <c r="AU317" s="7"/>
      <c r="AV317" s="7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3"/>
      <c r="X318" s="3"/>
      <c r="Y318" s="3"/>
      <c r="Z318" s="3"/>
      <c r="AA318" s="3"/>
      <c r="AB318" s="3"/>
      <c r="AC318" s="3"/>
      <c r="AD318" s="3"/>
      <c r="AE318" s="3"/>
      <c r="AF318" s="3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7"/>
      <c r="AT318" s="7"/>
      <c r="AU318" s="7"/>
      <c r="AV318" s="7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3"/>
      <c r="X319" s="3"/>
      <c r="Y319" s="3"/>
      <c r="Z319" s="3"/>
      <c r="AA319" s="3"/>
      <c r="AB319" s="3"/>
      <c r="AC319" s="3"/>
      <c r="AD319" s="3"/>
      <c r="AE319" s="3"/>
      <c r="AF319" s="3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7"/>
      <c r="AT319" s="7"/>
      <c r="AU319" s="7"/>
      <c r="AV319" s="7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3"/>
      <c r="X320" s="3"/>
      <c r="Y320" s="3"/>
      <c r="Z320" s="3"/>
      <c r="AA320" s="3"/>
      <c r="AB320" s="3"/>
      <c r="AC320" s="3"/>
      <c r="AD320" s="3"/>
      <c r="AE320" s="3"/>
      <c r="AF320" s="3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7"/>
      <c r="AT320" s="7"/>
      <c r="AU320" s="7"/>
      <c r="AV320" s="7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3"/>
      <c r="X321" s="3"/>
      <c r="Y321" s="3"/>
      <c r="Z321" s="3"/>
      <c r="AA321" s="3"/>
      <c r="AB321" s="3"/>
      <c r="AC321" s="3"/>
      <c r="AD321" s="3"/>
      <c r="AE321" s="3"/>
      <c r="AF321" s="3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7"/>
      <c r="AT321" s="7"/>
      <c r="AU321" s="7"/>
      <c r="AV321" s="7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3"/>
      <c r="X322" s="3"/>
      <c r="Y322" s="3"/>
      <c r="Z322" s="3"/>
      <c r="AA322" s="3"/>
      <c r="AB322" s="3"/>
      <c r="AC322" s="3"/>
      <c r="AD322" s="3"/>
      <c r="AE322" s="3"/>
      <c r="AF322" s="3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7"/>
      <c r="AT322" s="7"/>
      <c r="AU322" s="7"/>
      <c r="AV322" s="7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3"/>
      <c r="X323" s="3"/>
      <c r="Y323" s="3"/>
      <c r="Z323" s="3"/>
      <c r="AA323" s="3"/>
      <c r="AB323" s="3"/>
      <c r="AC323" s="3"/>
      <c r="AD323" s="3"/>
      <c r="AE323" s="3"/>
      <c r="AF323" s="3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7"/>
      <c r="AT323" s="7"/>
      <c r="AU323" s="7"/>
      <c r="AV323" s="7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3"/>
      <c r="X324" s="3"/>
      <c r="Y324" s="3"/>
      <c r="Z324" s="3"/>
      <c r="AA324" s="3"/>
      <c r="AB324" s="3"/>
      <c r="AC324" s="3"/>
      <c r="AD324" s="3"/>
      <c r="AE324" s="3"/>
      <c r="AF324" s="3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7"/>
      <c r="AT324" s="7"/>
      <c r="AU324" s="7"/>
      <c r="AV324" s="7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3"/>
      <c r="X325" s="3"/>
      <c r="Y325" s="3"/>
      <c r="Z325" s="3"/>
      <c r="AA325" s="3"/>
      <c r="AB325" s="3"/>
      <c r="AC325" s="3"/>
      <c r="AD325" s="3"/>
      <c r="AE325" s="3"/>
      <c r="AF325" s="3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7"/>
      <c r="AT325" s="7"/>
      <c r="AU325" s="7"/>
      <c r="AV325" s="7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3"/>
      <c r="X326" s="3"/>
      <c r="Y326" s="3"/>
      <c r="Z326" s="3"/>
      <c r="AA326" s="3"/>
      <c r="AB326" s="3"/>
      <c r="AC326" s="3"/>
      <c r="AD326" s="3"/>
      <c r="AE326" s="3"/>
      <c r="AF326" s="3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7"/>
      <c r="AT326" s="7"/>
      <c r="AU326" s="7"/>
      <c r="AV326" s="7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3"/>
      <c r="X327" s="3"/>
      <c r="Y327" s="3"/>
      <c r="Z327" s="3"/>
      <c r="AA327" s="3"/>
      <c r="AB327" s="3"/>
      <c r="AC327" s="3"/>
      <c r="AD327" s="3"/>
      <c r="AE327" s="3"/>
      <c r="AF327" s="3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7"/>
      <c r="AT327" s="7"/>
      <c r="AU327" s="7"/>
      <c r="AV327" s="7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3"/>
      <c r="X328" s="3"/>
      <c r="Y328" s="3"/>
      <c r="Z328" s="3"/>
      <c r="AA328" s="3"/>
      <c r="AB328" s="3"/>
      <c r="AC328" s="3"/>
      <c r="AD328" s="3"/>
      <c r="AE328" s="3"/>
      <c r="AF328" s="3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7"/>
      <c r="AT328" s="7"/>
      <c r="AU328" s="7"/>
      <c r="AV328" s="7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3"/>
      <c r="X329" s="3"/>
      <c r="Y329" s="3"/>
      <c r="Z329" s="3"/>
      <c r="AA329" s="3"/>
      <c r="AB329" s="3"/>
      <c r="AC329" s="3"/>
      <c r="AD329" s="3"/>
      <c r="AE329" s="3"/>
      <c r="AF329" s="3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7"/>
      <c r="AT329" s="7"/>
      <c r="AU329" s="7"/>
      <c r="AV329" s="7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3"/>
      <c r="X330" s="3"/>
      <c r="Y330" s="3"/>
      <c r="Z330" s="3"/>
      <c r="AA330" s="3"/>
      <c r="AB330" s="3"/>
      <c r="AC330" s="3"/>
      <c r="AD330" s="3"/>
      <c r="AE330" s="3"/>
      <c r="AF330" s="3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7"/>
      <c r="AT330" s="7"/>
      <c r="AU330" s="7"/>
      <c r="AV330" s="7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3"/>
      <c r="X331" s="3"/>
      <c r="Y331" s="3"/>
      <c r="Z331" s="3"/>
      <c r="AA331" s="3"/>
      <c r="AB331" s="3"/>
      <c r="AC331" s="3"/>
      <c r="AD331" s="3"/>
      <c r="AE331" s="3"/>
      <c r="AF331" s="3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7"/>
      <c r="AT331" s="7"/>
      <c r="AU331" s="7"/>
      <c r="AV331" s="7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3"/>
      <c r="X332" s="3"/>
      <c r="Y332" s="3"/>
      <c r="Z332" s="3"/>
      <c r="AA332" s="3"/>
      <c r="AB332" s="3"/>
      <c r="AC332" s="3"/>
      <c r="AD332" s="3"/>
      <c r="AE332" s="3"/>
      <c r="AF332" s="3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7"/>
      <c r="AT332" s="7"/>
      <c r="AU332" s="7"/>
      <c r="AV332" s="7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3"/>
      <c r="X333" s="3"/>
      <c r="Y333" s="3"/>
      <c r="Z333" s="3"/>
      <c r="AA333" s="3"/>
      <c r="AB333" s="3"/>
      <c r="AC333" s="3"/>
      <c r="AD333" s="3"/>
      <c r="AE333" s="3"/>
      <c r="AF333" s="3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7"/>
      <c r="AT333" s="7"/>
      <c r="AU333" s="7"/>
      <c r="AV333" s="7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3"/>
      <c r="X334" s="3"/>
      <c r="Y334" s="3"/>
      <c r="Z334" s="3"/>
      <c r="AA334" s="3"/>
      <c r="AB334" s="3"/>
      <c r="AC334" s="3"/>
      <c r="AD334" s="3"/>
      <c r="AE334" s="3"/>
      <c r="AF334" s="3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7"/>
      <c r="AT334" s="7"/>
      <c r="AU334" s="7"/>
      <c r="AV334" s="7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3"/>
      <c r="X335" s="3"/>
      <c r="Y335" s="3"/>
      <c r="Z335" s="3"/>
      <c r="AA335" s="3"/>
      <c r="AB335" s="3"/>
      <c r="AC335" s="3"/>
      <c r="AD335" s="3"/>
      <c r="AE335" s="3"/>
      <c r="AF335" s="3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7"/>
      <c r="AT335" s="7"/>
      <c r="AU335" s="7"/>
      <c r="AV335" s="7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3"/>
      <c r="X336" s="3"/>
      <c r="Y336" s="3"/>
      <c r="Z336" s="3"/>
      <c r="AA336" s="3"/>
      <c r="AB336" s="3"/>
      <c r="AC336" s="3"/>
      <c r="AD336" s="3"/>
      <c r="AE336" s="3"/>
      <c r="AF336" s="3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7"/>
      <c r="AT336" s="7"/>
      <c r="AU336" s="7"/>
      <c r="AV336" s="7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3"/>
      <c r="X337" s="3"/>
      <c r="Y337" s="3"/>
      <c r="Z337" s="3"/>
      <c r="AA337" s="3"/>
      <c r="AB337" s="3"/>
      <c r="AC337" s="3"/>
      <c r="AD337" s="3"/>
      <c r="AE337" s="3"/>
      <c r="AF337" s="3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7"/>
      <c r="AT337" s="7"/>
      <c r="AU337" s="7"/>
      <c r="AV337" s="7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3"/>
      <c r="X338" s="3"/>
      <c r="Y338" s="3"/>
      <c r="Z338" s="3"/>
      <c r="AA338" s="3"/>
      <c r="AB338" s="3"/>
      <c r="AC338" s="3"/>
      <c r="AD338" s="3"/>
      <c r="AE338" s="3"/>
      <c r="AF338" s="3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7"/>
      <c r="AT338" s="7"/>
      <c r="AU338" s="7"/>
      <c r="AV338" s="7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3"/>
      <c r="X339" s="3"/>
      <c r="Y339" s="3"/>
      <c r="Z339" s="3"/>
      <c r="AA339" s="3"/>
      <c r="AB339" s="3"/>
      <c r="AC339" s="3"/>
      <c r="AD339" s="3"/>
      <c r="AE339" s="3"/>
      <c r="AF339" s="3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7"/>
      <c r="AT339" s="7"/>
      <c r="AU339" s="7"/>
      <c r="AV339" s="7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3"/>
      <c r="X340" s="3"/>
      <c r="Y340" s="3"/>
      <c r="Z340" s="3"/>
      <c r="AA340" s="3"/>
      <c r="AB340" s="3"/>
      <c r="AC340" s="3"/>
      <c r="AD340" s="3"/>
      <c r="AE340" s="3"/>
      <c r="AF340" s="3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7"/>
      <c r="AT340" s="7"/>
      <c r="AU340" s="7"/>
      <c r="AV340" s="7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3"/>
      <c r="X341" s="3"/>
      <c r="Y341" s="3"/>
      <c r="Z341" s="3"/>
      <c r="AA341" s="3"/>
      <c r="AB341" s="3"/>
      <c r="AC341" s="3"/>
      <c r="AD341" s="3"/>
      <c r="AE341" s="3"/>
      <c r="AF341" s="3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7"/>
      <c r="AT341" s="7"/>
      <c r="AU341" s="7"/>
      <c r="AV341" s="7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3"/>
      <c r="X342" s="3"/>
      <c r="Y342" s="3"/>
      <c r="Z342" s="3"/>
      <c r="AA342" s="3"/>
      <c r="AB342" s="3"/>
      <c r="AC342" s="3"/>
      <c r="AD342" s="3"/>
      <c r="AE342" s="3"/>
      <c r="AF342" s="3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7"/>
      <c r="AT342" s="7"/>
      <c r="AU342" s="7"/>
      <c r="AV342" s="7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3"/>
      <c r="X343" s="3"/>
      <c r="Y343" s="3"/>
      <c r="Z343" s="3"/>
      <c r="AA343" s="3"/>
      <c r="AB343" s="3"/>
      <c r="AC343" s="3"/>
      <c r="AD343" s="3"/>
      <c r="AE343" s="3"/>
      <c r="AF343" s="3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7"/>
      <c r="AT343" s="7"/>
      <c r="AU343" s="7"/>
      <c r="AV343" s="7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3"/>
      <c r="X344" s="3"/>
      <c r="Y344" s="3"/>
      <c r="Z344" s="3"/>
      <c r="AA344" s="3"/>
      <c r="AB344" s="3"/>
      <c r="AC344" s="3"/>
      <c r="AD344" s="3"/>
      <c r="AE344" s="3"/>
      <c r="AF344" s="3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7"/>
      <c r="AT344" s="7"/>
      <c r="AU344" s="7"/>
      <c r="AV344" s="7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3"/>
      <c r="X345" s="3"/>
      <c r="Y345" s="3"/>
      <c r="Z345" s="3"/>
      <c r="AA345" s="3"/>
      <c r="AB345" s="3"/>
      <c r="AC345" s="3"/>
      <c r="AD345" s="3"/>
      <c r="AE345" s="3"/>
      <c r="AF345" s="3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7"/>
      <c r="AT345" s="7"/>
      <c r="AU345" s="7"/>
      <c r="AV345" s="7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3"/>
      <c r="X346" s="3"/>
      <c r="Y346" s="3"/>
      <c r="Z346" s="3"/>
      <c r="AA346" s="3"/>
      <c r="AB346" s="3"/>
      <c r="AC346" s="3"/>
      <c r="AD346" s="3"/>
      <c r="AE346" s="3"/>
      <c r="AF346" s="3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7"/>
      <c r="AT346" s="7"/>
      <c r="AU346" s="7"/>
      <c r="AV346" s="7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3"/>
      <c r="X347" s="3"/>
      <c r="Y347" s="3"/>
      <c r="Z347" s="3"/>
      <c r="AA347" s="3"/>
      <c r="AB347" s="3"/>
      <c r="AC347" s="3"/>
      <c r="AD347" s="3"/>
      <c r="AE347" s="3"/>
      <c r="AF347" s="3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7"/>
      <c r="AT347" s="7"/>
      <c r="AU347" s="7"/>
      <c r="AV347" s="7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3"/>
      <c r="X348" s="3"/>
      <c r="Y348" s="3"/>
      <c r="Z348" s="3"/>
      <c r="AA348" s="3"/>
      <c r="AB348" s="3"/>
      <c r="AC348" s="3"/>
      <c r="AD348" s="3"/>
      <c r="AE348" s="3"/>
      <c r="AF348" s="3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7"/>
      <c r="AT348" s="7"/>
      <c r="AU348" s="7"/>
      <c r="AV348" s="7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3"/>
      <c r="X349" s="3"/>
      <c r="Y349" s="3"/>
      <c r="Z349" s="3"/>
      <c r="AA349" s="3"/>
      <c r="AB349" s="3"/>
      <c r="AC349" s="3"/>
      <c r="AD349" s="3"/>
      <c r="AE349" s="3"/>
      <c r="AF349" s="3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7"/>
      <c r="AT349" s="7"/>
      <c r="AU349" s="7"/>
      <c r="AV349" s="7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3"/>
      <c r="X350" s="3"/>
      <c r="Y350" s="3"/>
      <c r="Z350" s="3"/>
      <c r="AA350" s="3"/>
      <c r="AB350" s="3"/>
      <c r="AC350" s="3"/>
      <c r="AD350" s="3"/>
      <c r="AE350" s="3"/>
      <c r="AF350" s="3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7"/>
      <c r="AT350" s="7"/>
      <c r="AU350" s="7"/>
      <c r="AV350" s="7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3"/>
      <c r="X351" s="3"/>
      <c r="Y351" s="3"/>
      <c r="Z351" s="3"/>
      <c r="AA351" s="3"/>
      <c r="AB351" s="3"/>
      <c r="AC351" s="3"/>
      <c r="AD351" s="3"/>
      <c r="AE351" s="3"/>
      <c r="AF351" s="3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7"/>
      <c r="AT351" s="7"/>
      <c r="AU351" s="7"/>
      <c r="AV351" s="7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3"/>
      <c r="X352" s="3"/>
      <c r="Y352" s="3"/>
      <c r="Z352" s="3"/>
      <c r="AA352" s="3"/>
      <c r="AB352" s="3"/>
      <c r="AC352" s="3"/>
      <c r="AD352" s="3"/>
      <c r="AE352" s="3"/>
      <c r="AF352" s="3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7"/>
      <c r="AT352" s="7"/>
      <c r="AU352" s="7"/>
      <c r="AV352" s="7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3"/>
      <c r="X353" s="3"/>
      <c r="Y353" s="3"/>
      <c r="Z353" s="3"/>
      <c r="AA353" s="3"/>
      <c r="AB353" s="3"/>
      <c r="AC353" s="3"/>
      <c r="AD353" s="3"/>
      <c r="AE353" s="3"/>
      <c r="AF353" s="3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7"/>
      <c r="AT353" s="7"/>
      <c r="AU353" s="7"/>
      <c r="AV353" s="7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3"/>
      <c r="X354" s="3"/>
      <c r="Y354" s="3"/>
      <c r="Z354" s="3"/>
      <c r="AA354" s="3"/>
      <c r="AB354" s="3"/>
      <c r="AC354" s="3"/>
      <c r="AD354" s="3"/>
      <c r="AE354" s="3"/>
      <c r="AF354" s="3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7"/>
      <c r="AT354" s="7"/>
      <c r="AU354" s="7"/>
      <c r="AV354" s="7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3"/>
      <c r="X355" s="3"/>
      <c r="Y355" s="3"/>
      <c r="Z355" s="3"/>
      <c r="AA355" s="3"/>
      <c r="AB355" s="3"/>
      <c r="AC355" s="3"/>
      <c r="AD355" s="3"/>
      <c r="AE355" s="3"/>
      <c r="AF355" s="3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7"/>
      <c r="AT355" s="7"/>
      <c r="AU355" s="7"/>
      <c r="AV355" s="7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3"/>
      <c r="X356" s="3"/>
      <c r="Y356" s="3"/>
      <c r="Z356" s="3"/>
      <c r="AA356" s="3"/>
      <c r="AB356" s="3"/>
      <c r="AC356" s="3"/>
      <c r="AD356" s="3"/>
      <c r="AE356" s="3"/>
      <c r="AF356" s="3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7"/>
      <c r="AT356" s="7"/>
      <c r="AU356" s="7"/>
      <c r="AV356" s="7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3"/>
      <c r="X357" s="3"/>
      <c r="Y357" s="3"/>
      <c r="Z357" s="3"/>
      <c r="AA357" s="3"/>
      <c r="AB357" s="3"/>
      <c r="AC357" s="3"/>
      <c r="AD357" s="3"/>
      <c r="AE357" s="3"/>
      <c r="AF357" s="3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7"/>
      <c r="AT357" s="7"/>
      <c r="AU357" s="7"/>
      <c r="AV357" s="7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3"/>
      <c r="X358" s="3"/>
      <c r="Y358" s="3"/>
      <c r="Z358" s="3"/>
      <c r="AA358" s="3"/>
      <c r="AB358" s="3"/>
      <c r="AC358" s="3"/>
      <c r="AD358" s="3"/>
      <c r="AE358" s="3"/>
      <c r="AF358" s="3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7"/>
      <c r="AT358" s="7"/>
      <c r="AU358" s="7"/>
      <c r="AV358" s="7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3"/>
      <c r="X359" s="3"/>
      <c r="Y359" s="3"/>
      <c r="Z359" s="3"/>
      <c r="AA359" s="3"/>
      <c r="AB359" s="3"/>
      <c r="AC359" s="3"/>
      <c r="AD359" s="3"/>
      <c r="AE359" s="3"/>
      <c r="AF359" s="3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7"/>
      <c r="AT359" s="7"/>
      <c r="AU359" s="7"/>
      <c r="AV359" s="7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3"/>
      <c r="X360" s="3"/>
      <c r="Y360" s="3"/>
      <c r="Z360" s="3"/>
      <c r="AA360" s="3"/>
      <c r="AB360" s="3"/>
      <c r="AC360" s="3"/>
      <c r="AD360" s="3"/>
      <c r="AE360" s="3"/>
      <c r="AF360" s="3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7"/>
      <c r="AT360" s="7"/>
      <c r="AU360" s="7"/>
      <c r="AV360" s="7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3"/>
      <c r="X361" s="3"/>
      <c r="Y361" s="3"/>
      <c r="Z361" s="3"/>
      <c r="AA361" s="3"/>
      <c r="AB361" s="3"/>
      <c r="AC361" s="3"/>
      <c r="AD361" s="3"/>
      <c r="AE361" s="3"/>
      <c r="AF361" s="3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7"/>
      <c r="AT361" s="7"/>
      <c r="AU361" s="7"/>
      <c r="AV361" s="7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3"/>
      <c r="X362" s="3"/>
      <c r="Y362" s="3"/>
      <c r="Z362" s="3"/>
      <c r="AA362" s="3"/>
      <c r="AB362" s="3"/>
      <c r="AC362" s="3"/>
      <c r="AD362" s="3"/>
      <c r="AE362" s="3"/>
      <c r="AF362" s="3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7"/>
      <c r="AT362" s="7"/>
      <c r="AU362" s="7"/>
      <c r="AV362" s="7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3"/>
      <c r="X363" s="3"/>
      <c r="Y363" s="3"/>
      <c r="Z363" s="3"/>
      <c r="AA363" s="3"/>
      <c r="AB363" s="3"/>
      <c r="AC363" s="3"/>
      <c r="AD363" s="3"/>
      <c r="AE363" s="3"/>
      <c r="AF363" s="3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7"/>
      <c r="AT363" s="7"/>
      <c r="AU363" s="7"/>
      <c r="AV363" s="7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3"/>
      <c r="X364" s="3"/>
      <c r="Y364" s="3"/>
      <c r="Z364" s="3"/>
      <c r="AA364" s="3"/>
      <c r="AB364" s="3"/>
      <c r="AC364" s="3"/>
      <c r="AD364" s="3"/>
      <c r="AE364" s="3"/>
      <c r="AF364" s="3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7"/>
      <c r="AT364" s="7"/>
      <c r="AU364" s="7"/>
      <c r="AV364" s="7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3"/>
      <c r="X365" s="3"/>
      <c r="Y365" s="3"/>
      <c r="Z365" s="3"/>
      <c r="AA365" s="3"/>
      <c r="AB365" s="3"/>
      <c r="AC365" s="3"/>
      <c r="AD365" s="3"/>
      <c r="AE365" s="3"/>
      <c r="AF365" s="3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7"/>
      <c r="AT365" s="7"/>
      <c r="AU365" s="7"/>
      <c r="AV365" s="7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3"/>
      <c r="X366" s="3"/>
      <c r="Y366" s="3"/>
      <c r="Z366" s="3"/>
      <c r="AA366" s="3"/>
      <c r="AB366" s="3"/>
      <c r="AC366" s="3"/>
      <c r="AD366" s="3"/>
      <c r="AE366" s="3"/>
      <c r="AF366" s="3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7"/>
      <c r="AT366" s="7"/>
      <c r="AU366" s="7"/>
      <c r="AV366" s="7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3"/>
      <c r="X367" s="3"/>
      <c r="Y367" s="3"/>
      <c r="Z367" s="3"/>
      <c r="AA367" s="3"/>
      <c r="AB367" s="3"/>
      <c r="AC367" s="3"/>
      <c r="AD367" s="3"/>
      <c r="AE367" s="3"/>
      <c r="AF367" s="3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7"/>
      <c r="AT367" s="7"/>
      <c r="AU367" s="7"/>
      <c r="AV367" s="7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3"/>
      <c r="X368" s="3"/>
      <c r="Y368" s="3"/>
      <c r="Z368" s="3"/>
      <c r="AA368" s="3"/>
      <c r="AB368" s="3"/>
      <c r="AC368" s="3"/>
      <c r="AD368" s="3"/>
      <c r="AE368" s="3"/>
      <c r="AF368" s="3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7"/>
      <c r="AT368" s="7"/>
      <c r="AU368" s="7"/>
      <c r="AV368" s="7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3"/>
      <c r="X369" s="3"/>
      <c r="Y369" s="3"/>
      <c r="Z369" s="3"/>
      <c r="AA369" s="3"/>
      <c r="AB369" s="3"/>
      <c r="AC369" s="3"/>
      <c r="AD369" s="3"/>
      <c r="AE369" s="3"/>
      <c r="AF369" s="3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7"/>
      <c r="AT369" s="7"/>
      <c r="AU369" s="7"/>
      <c r="AV369" s="7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3"/>
      <c r="X370" s="3"/>
      <c r="Y370" s="3"/>
      <c r="Z370" s="3"/>
      <c r="AA370" s="3"/>
      <c r="AB370" s="3"/>
      <c r="AC370" s="3"/>
      <c r="AD370" s="3"/>
      <c r="AE370" s="3"/>
      <c r="AF370" s="3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7"/>
      <c r="AT370" s="7"/>
      <c r="AU370" s="7"/>
      <c r="AV370" s="7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3"/>
      <c r="X371" s="3"/>
      <c r="Y371" s="3"/>
      <c r="Z371" s="3"/>
      <c r="AA371" s="3"/>
      <c r="AB371" s="3"/>
      <c r="AC371" s="3"/>
      <c r="AD371" s="3"/>
      <c r="AE371" s="3"/>
      <c r="AF371" s="3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7"/>
      <c r="AT371" s="7"/>
      <c r="AU371" s="7"/>
      <c r="AV371" s="7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3"/>
      <c r="X372" s="3"/>
      <c r="Y372" s="3"/>
      <c r="Z372" s="3"/>
      <c r="AA372" s="3"/>
      <c r="AB372" s="3"/>
      <c r="AC372" s="3"/>
      <c r="AD372" s="3"/>
      <c r="AE372" s="3"/>
      <c r="AF372" s="3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7"/>
      <c r="AT372" s="7"/>
      <c r="AU372" s="7"/>
      <c r="AV372" s="7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3"/>
      <c r="X373" s="3"/>
      <c r="Y373" s="3"/>
      <c r="Z373" s="3"/>
      <c r="AA373" s="3"/>
      <c r="AB373" s="3"/>
      <c r="AC373" s="3"/>
      <c r="AD373" s="3"/>
      <c r="AE373" s="3"/>
      <c r="AF373" s="3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7"/>
      <c r="AT373" s="7"/>
      <c r="AU373" s="7"/>
      <c r="AV373" s="7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3"/>
      <c r="X374" s="3"/>
      <c r="Y374" s="3"/>
      <c r="Z374" s="3"/>
      <c r="AA374" s="3"/>
      <c r="AB374" s="3"/>
      <c r="AC374" s="3"/>
      <c r="AD374" s="3"/>
      <c r="AE374" s="3"/>
      <c r="AF374" s="3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7"/>
      <c r="AT374" s="7"/>
      <c r="AU374" s="7"/>
      <c r="AV374" s="7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3"/>
      <c r="X375" s="3"/>
      <c r="Y375" s="3"/>
      <c r="Z375" s="3"/>
      <c r="AA375" s="3"/>
      <c r="AB375" s="3"/>
      <c r="AC375" s="3"/>
      <c r="AD375" s="3"/>
      <c r="AE375" s="3"/>
      <c r="AF375" s="3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7"/>
      <c r="AT375" s="7"/>
      <c r="AU375" s="7"/>
      <c r="AV375" s="7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3"/>
      <c r="X376" s="3"/>
      <c r="Y376" s="3"/>
      <c r="Z376" s="3"/>
      <c r="AA376" s="3"/>
      <c r="AB376" s="3"/>
      <c r="AC376" s="3"/>
      <c r="AD376" s="3"/>
      <c r="AE376" s="3"/>
      <c r="AF376" s="3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7"/>
      <c r="AT376" s="7"/>
      <c r="AU376" s="7"/>
      <c r="AV376" s="7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3"/>
      <c r="X377" s="3"/>
      <c r="Y377" s="3"/>
      <c r="Z377" s="3"/>
      <c r="AA377" s="3"/>
      <c r="AB377" s="3"/>
      <c r="AC377" s="3"/>
      <c r="AD377" s="3"/>
      <c r="AE377" s="3"/>
      <c r="AF377" s="3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7"/>
      <c r="AT377" s="7"/>
      <c r="AU377" s="7"/>
      <c r="AV377" s="7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3"/>
      <c r="X378" s="3"/>
      <c r="Y378" s="3"/>
      <c r="Z378" s="3"/>
      <c r="AA378" s="3"/>
      <c r="AB378" s="3"/>
      <c r="AC378" s="3"/>
      <c r="AD378" s="3"/>
      <c r="AE378" s="3"/>
      <c r="AF378" s="3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7"/>
      <c r="AT378" s="7"/>
      <c r="AU378" s="7"/>
      <c r="AV378" s="7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3"/>
      <c r="X379" s="3"/>
      <c r="Y379" s="3"/>
      <c r="Z379" s="3"/>
      <c r="AA379" s="3"/>
      <c r="AB379" s="3"/>
      <c r="AC379" s="3"/>
      <c r="AD379" s="3"/>
      <c r="AE379" s="3"/>
      <c r="AF379" s="3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7"/>
      <c r="AT379" s="7"/>
      <c r="AU379" s="7"/>
      <c r="AV379" s="7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3"/>
      <c r="X380" s="3"/>
      <c r="Y380" s="3"/>
      <c r="Z380" s="3"/>
      <c r="AA380" s="3"/>
      <c r="AB380" s="3"/>
      <c r="AC380" s="3"/>
      <c r="AD380" s="3"/>
      <c r="AE380" s="3"/>
      <c r="AF380" s="3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7"/>
      <c r="AT380" s="7"/>
      <c r="AU380" s="7"/>
      <c r="AV380" s="7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3"/>
      <c r="X381" s="3"/>
      <c r="Y381" s="3"/>
      <c r="Z381" s="3"/>
      <c r="AA381" s="3"/>
      <c r="AB381" s="3"/>
      <c r="AC381" s="3"/>
      <c r="AD381" s="3"/>
      <c r="AE381" s="3"/>
      <c r="AF381" s="3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7"/>
      <c r="AT381" s="7"/>
      <c r="AU381" s="7"/>
      <c r="AV381" s="7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3"/>
      <c r="X382" s="3"/>
      <c r="Y382" s="3"/>
      <c r="Z382" s="3"/>
      <c r="AA382" s="3"/>
      <c r="AB382" s="3"/>
      <c r="AC382" s="3"/>
      <c r="AD382" s="3"/>
      <c r="AE382" s="3"/>
      <c r="AF382" s="3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7"/>
      <c r="AT382" s="7"/>
      <c r="AU382" s="7"/>
      <c r="AV382" s="7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3"/>
      <c r="X383" s="3"/>
      <c r="Y383" s="3"/>
      <c r="Z383" s="3"/>
      <c r="AA383" s="3"/>
      <c r="AB383" s="3"/>
      <c r="AC383" s="3"/>
      <c r="AD383" s="3"/>
      <c r="AE383" s="3"/>
      <c r="AF383" s="3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7"/>
      <c r="AT383" s="7"/>
      <c r="AU383" s="7"/>
      <c r="AV383" s="7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3"/>
      <c r="X384" s="3"/>
      <c r="Y384" s="3"/>
      <c r="Z384" s="3"/>
      <c r="AA384" s="3"/>
      <c r="AB384" s="3"/>
      <c r="AC384" s="3"/>
      <c r="AD384" s="3"/>
      <c r="AE384" s="3"/>
      <c r="AF384" s="3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7"/>
      <c r="AT384" s="7"/>
      <c r="AU384" s="7"/>
      <c r="AV384" s="7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3"/>
      <c r="X385" s="3"/>
      <c r="Y385" s="3"/>
      <c r="Z385" s="3"/>
      <c r="AA385" s="3"/>
      <c r="AB385" s="3"/>
      <c r="AC385" s="3"/>
      <c r="AD385" s="3"/>
      <c r="AE385" s="3"/>
      <c r="AF385" s="3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7"/>
      <c r="AT385" s="7"/>
      <c r="AU385" s="7"/>
      <c r="AV385" s="7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3"/>
      <c r="X386" s="3"/>
      <c r="Y386" s="3"/>
      <c r="Z386" s="3"/>
      <c r="AA386" s="3"/>
      <c r="AB386" s="3"/>
      <c r="AC386" s="3"/>
      <c r="AD386" s="3"/>
      <c r="AE386" s="3"/>
      <c r="AF386" s="3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7"/>
      <c r="AT386" s="7"/>
      <c r="AU386" s="7"/>
      <c r="AV386" s="7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3"/>
      <c r="X387" s="3"/>
      <c r="Y387" s="3"/>
      <c r="Z387" s="3"/>
      <c r="AA387" s="3"/>
      <c r="AB387" s="3"/>
      <c r="AC387" s="3"/>
      <c r="AD387" s="3"/>
      <c r="AE387" s="3"/>
      <c r="AF387" s="3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7"/>
      <c r="AT387" s="7"/>
      <c r="AU387" s="7"/>
      <c r="AV387" s="7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3"/>
      <c r="X388" s="3"/>
      <c r="Y388" s="3"/>
      <c r="Z388" s="3"/>
      <c r="AA388" s="3"/>
      <c r="AB388" s="3"/>
      <c r="AC388" s="3"/>
      <c r="AD388" s="3"/>
      <c r="AE388" s="3"/>
      <c r="AF388" s="3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7"/>
      <c r="AT388" s="7"/>
      <c r="AU388" s="7"/>
      <c r="AV388" s="7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3"/>
      <c r="X389" s="3"/>
      <c r="Y389" s="3"/>
      <c r="Z389" s="3"/>
      <c r="AA389" s="3"/>
      <c r="AB389" s="3"/>
      <c r="AC389" s="3"/>
      <c r="AD389" s="3"/>
      <c r="AE389" s="3"/>
      <c r="AF389" s="3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7"/>
      <c r="AT389" s="7"/>
      <c r="AU389" s="7"/>
      <c r="AV389" s="7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3"/>
      <c r="X390" s="3"/>
      <c r="Y390" s="3"/>
      <c r="Z390" s="3"/>
      <c r="AA390" s="3"/>
      <c r="AB390" s="3"/>
      <c r="AC390" s="3"/>
      <c r="AD390" s="3"/>
      <c r="AE390" s="3"/>
      <c r="AF390" s="3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7"/>
      <c r="AT390" s="7"/>
      <c r="AU390" s="7"/>
      <c r="AV390" s="7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3"/>
      <c r="X391" s="3"/>
      <c r="Y391" s="3"/>
      <c r="Z391" s="3"/>
      <c r="AA391" s="3"/>
      <c r="AB391" s="3"/>
      <c r="AC391" s="3"/>
      <c r="AD391" s="3"/>
      <c r="AE391" s="3"/>
      <c r="AF391" s="3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7"/>
      <c r="AT391" s="7"/>
      <c r="AU391" s="7"/>
      <c r="AV391" s="7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3"/>
      <c r="X392" s="3"/>
      <c r="Y392" s="3"/>
      <c r="Z392" s="3"/>
      <c r="AA392" s="3"/>
      <c r="AB392" s="3"/>
      <c r="AC392" s="3"/>
      <c r="AD392" s="3"/>
      <c r="AE392" s="3"/>
      <c r="AF392" s="3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7"/>
      <c r="AT392" s="7"/>
      <c r="AU392" s="7"/>
      <c r="AV392" s="7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3"/>
      <c r="X393" s="3"/>
      <c r="Y393" s="3"/>
      <c r="Z393" s="3"/>
      <c r="AA393" s="3"/>
      <c r="AB393" s="3"/>
      <c r="AC393" s="3"/>
      <c r="AD393" s="3"/>
      <c r="AE393" s="3"/>
      <c r="AF393" s="3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7"/>
      <c r="AT393" s="7"/>
      <c r="AU393" s="7"/>
      <c r="AV393" s="7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3"/>
      <c r="X394" s="3"/>
      <c r="Y394" s="3"/>
      <c r="Z394" s="3"/>
      <c r="AA394" s="3"/>
      <c r="AB394" s="3"/>
      <c r="AC394" s="3"/>
      <c r="AD394" s="3"/>
      <c r="AE394" s="3"/>
      <c r="AF394" s="3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7"/>
      <c r="AT394" s="7"/>
      <c r="AU394" s="7"/>
      <c r="AV394" s="7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3"/>
      <c r="X395" s="3"/>
      <c r="Y395" s="3"/>
      <c r="Z395" s="3"/>
      <c r="AA395" s="3"/>
      <c r="AB395" s="3"/>
      <c r="AC395" s="3"/>
      <c r="AD395" s="3"/>
      <c r="AE395" s="3"/>
      <c r="AF395" s="3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7"/>
      <c r="AT395" s="7"/>
      <c r="AU395" s="7"/>
      <c r="AV395" s="7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3"/>
      <c r="X396" s="3"/>
      <c r="Y396" s="3"/>
      <c r="Z396" s="3"/>
      <c r="AA396" s="3"/>
      <c r="AB396" s="3"/>
      <c r="AC396" s="3"/>
      <c r="AD396" s="3"/>
      <c r="AE396" s="3"/>
      <c r="AF396" s="3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7"/>
      <c r="AT396" s="7"/>
      <c r="AU396" s="7"/>
      <c r="AV396" s="7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3"/>
      <c r="X397" s="3"/>
      <c r="Y397" s="3"/>
      <c r="Z397" s="3"/>
      <c r="AA397" s="3"/>
      <c r="AB397" s="3"/>
      <c r="AC397" s="3"/>
      <c r="AD397" s="3"/>
      <c r="AE397" s="3"/>
      <c r="AF397" s="3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7"/>
      <c r="AT397" s="7"/>
      <c r="AU397" s="7"/>
      <c r="AV397" s="7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3"/>
      <c r="X398" s="3"/>
      <c r="Y398" s="3"/>
      <c r="Z398" s="3"/>
      <c r="AA398" s="3"/>
      <c r="AB398" s="3"/>
      <c r="AC398" s="3"/>
      <c r="AD398" s="3"/>
      <c r="AE398" s="3"/>
      <c r="AF398" s="3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7"/>
      <c r="AT398" s="7"/>
      <c r="AU398" s="7"/>
      <c r="AV398" s="7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3"/>
      <c r="X399" s="3"/>
      <c r="Y399" s="3"/>
      <c r="Z399" s="3"/>
      <c r="AA399" s="3"/>
      <c r="AB399" s="3"/>
      <c r="AC399" s="3"/>
      <c r="AD399" s="3"/>
      <c r="AE399" s="3"/>
      <c r="AF399" s="3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7"/>
      <c r="AT399" s="7"/>
      <c r="AU399" s="7"/>
      <c r="AV399" s="7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3"/>
      <c r="X400" s="3"/>
      <c r="Y400" s="3"/>
      <c r="Z400" s="3"/>
      <c r="AA400" s="3"/>
      <c r="AB400" s="3"/>
      <c r="AC400" s="3"/>
      <c r="AD400" s="3"/>
      <c r="AE400" s="3"/>
      <c r="AF400" s="3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7"/>
      <c r="AT400" s="7"/>
      <c r="AU400" s="7"/>
      <c r="AV400" s="7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3"/>
      <c r="X401" s="3"/>
      <c r="Y401" s="3"/>
      <c r="Z401" s="3"/>
      <c r="AA401" s="3"/>
      <c r="AB401" s="3"/>
      <c r="AC401" s="3"/>
      <c r="AD401" s="3"/>
      <c r="AE401" s="3"/>
      <c r="AF401" s="3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7"/>
      <c r="AT401" s="7"/>
      <c r="AU401" s="7"/>
      <c r="AV401" s="7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3"/>
      <c r="X402" s="3"/>
      <c r="Y402" s="3"/>
      <c r="Z402" s="3"/>
      <c r="AA402" s="3"/>
      <c r="AB402" s="3"/>
      <c r="AC402" s="3"/>
      <c r="AD402" s="3"/>
      <c r="AE402" s="3"/>
      <c r="AF402" s="3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7"/>
      <c r="AT402" s="7"/>
      <c r="AU402" s="7"/>
      <c r="AV402" s="7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3"/>
      <c r="X403" s="3"/>
      <c r="Y403" s="3"/>
      <c r="Z403" s="3"/>
      <c r="AA403" s="3"/>
      <c r="AB403" s="3"/>
      <c r="AC403" s="3"/>
      <c r="AD403" s="3"/>
      <c r="AE403" s="3"/>
      <c r="AF403" s="3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7"/>
      <c r="AT403" s="7"/>
      <c r="AU403" s="7"/>
      <c r="AV403" s="7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3"/>
      <c r="X404" s="3"/>
      <c r="Y404" s="3"/>
      <c r="Z404" s="3"/>
      <c r="AA404" s="3"/>
      <c r="AB404" s="3"/>
      <c r="AC404" s="3"/>
      <c r="AD404" s="3"/>
      <c r="AE404" s="3"/>
      <c r="AF404" s="3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7"/>
      <c r="AT404" s="7"/>
      <c r="AU404" s="7"/>
      <c r="AV404" s="7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3"/>
      <c r="X405" s="3"/>
      <c r="Y405" s="3"/>
      <c r="Z405" s="3"/>
      <c r="AA405" s="3"/>
      <c r="AB405" s="3"/>
      <c r="AC405" s="3"/>
      <c r="AD405" s="3"/>
      <c r="AE405" s="3"/>
      <c r="AF405" s="3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7"/>
      <c r="AT405" s="7"/>
      <c r="AU405" s="7"/>
      <c r="AV405" s="7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3"/>
      <c r="X406" s="3"/>
      <c r="Y406" s="3"/>
      <c r="Z406" s="3"/>
      <c r="AA406" s="3"/>
      <c r="AB406" s="3"/>
      <c r="AC406" s="3"/>
      <c r="AD406" s="3"/>
      <c r="AE406" s="3"/>
      <c r="AF406" s="3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7"/>
      <c r="AT406" s="7"/>
      <c r="AU406" s="7"/>
      <c r="AV406" s="7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3"/>
      <c r="X407" s="3"/>
      <c r="Y407" s="3"/>
      <c r="Z407" s="3"/>
      <c r="AA407" s="3"/>
      <c r="AB407" s="3"/>
      <c r="AC407" s="3"/>
      <c r="AD407" s="3"/>
      <c r="AE407" s="3"/>
      <c r="AF407" s="3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7"/>
      <c r="AT407" s="7"/>
      <c r="AU407" s="7"/>
      <c r="AV407" s="7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3"/>
      <c r="X408" s="3"/>
      <c r="Y408" s="3"/>
      <c r="Z408" s="3"/>
      <c r="AA408" s="3"/>
      <c r="AB408" s="3"/>
      <c r="AC408" s="3"/>
      <c r="AD408" s="3"/>
      <c r="AE408" s="3"/>
      <c r="AF408" s="3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7"/>
      <c r="AT408" s="7"/>
      <c r="AU408" s="7"/>
      <c r="AV408" s="7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3"/>
      <c r="X409" s="3"/>
      <c r="Y409" s="3"/>
      <c r="Z409" s="3"/>
      <c r="AA409" s="3"/>
      <c r="AB409" s="3"/>
      <c r="AC409" s="3"/>
      <c r="AD409" s="3"/>
      <c r="AE409" s="3"/>
      <c r="AF409" s="3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7"/>
      <c r="AT409" s="7"/>
      <c r="AU409" s="7"/>
      <c r="AV409" s="7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3"/>
      <c r="X410" s="3"/>
      <c r="Y410" s="3"/>
      <c r="Z410" s="3"/>
      <c r="AA410" s="3"/>
      <c r="AB410" s="3"/>
      <c r="AC410" s="3"/>
      <c r="AD410" s="3"/>
      <c r="AE410" s="3"/>
      <c r="AF410" s="3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7"/>
      <c r="AT410" s="7"/>
      <c r="AU410" s="7"/>
      <c r="AV410" s="7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3"/>
      <c r="X411" s="3"/>
      <c r="Y411" s="3"/>
      <c r="Z411" s="3"/>
      <c r="AA411" s="3"/>
      <c r="AB411" s="3"/>
      <c r="AC411" s="3"/>
      <c r="AD411" s="3"/>
      <c r="AE411" s="3"/>
      <c r="AF411" s="3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7"/>
      <c r="AT411" s="7"/>
      <c r="AU411" s="7"/>
      <c r="AV411" s="7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3"/>
      <c r="X412" s="3"/>
      <c r="Y412" s="3"/>
      <c r="Z412" s="3"/>
      <c r="AA412" s="3"/>
      <c r="AB412" s="3"/>
      <c r="AC412" s="3"/>
      <c r="AD412" s="3"/>
      <c r="AE412" s="3"/>
      <c r="AF412" s="3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7"/>
      <c r="AT412" s="7"/>
      <c r="AU412" s="7"/>
      <c r="AV412" s="7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3"/>
      <c r="X413" s="3"/>
      <c r="Y413" s="3"/>
      <c r="Z413" s="3"/>
      <c r="AA413" s="3"/>
      <c r="AB413" s="3"/>
      <c r="AC413" s="3"/>
      <c r="AD413" s="3"/>
      <c r="AE413" s="3"/>
      <c r="AF413" s="3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7"/>
      <c r="AT413" s="7"/>
      <c r="AU413" s="7"/>
      <c r="AV413" s="7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3"/>
      <c r="X414" s="3"/>
      <c r="Y414" s="3"/>
      <c r="Z414" s="3"/>
      <c r="AA414" s="3"/>
      <c r="AB414" s="3"/>
      <c r="AC414" s="3"/>
      <c r="AD414" s="3"/>
      <c r="AE414" s="3"/>
      <c r="AF414" s="3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7"/>
      <c r="AT414" s="7"/>
      <c r="AU414" s="7"/>
      <c r="AV414" s="7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3"/>
      <c r="X415" s="3"/>
      <c r="Y415" s="3"/>
      <c r="Z415" s="3"/>
      <c r="AA415" s="3"/>
      <c r="AB415" s="3"/>
      <c r="AC415" s="3"/>
      <c r="AD415" s="3"/>
      <c r="AE415" s="3"/>
      <c r="AF415" s="3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7"/>
      <c r="AT415" s="7"/>
      <c r="AU415" s="7"/>
      <c r="AV415" s="7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3"/>
      <c r="X416" s="3"/>
      <c r="Y416" s="3"/>
      <c r="Z416" s="3"/>
      <c r="AA416" s="3"/>
      <c r="AB416" s="3"/>
      <c r="AC416" s="3"/>
      <c r="AD416" s="3"/>
      <c r="AE416" s="3"/>
      <c r="AF416" s="3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7"/>
      <c r="AT416" s="7"/>
      <c r="AU416" s="7"/>
      <c r="AV416" s="7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3"/>
      <c r="X417" s="3"/>
      <c r="Y417" s="3"/>
      <c r="Z417" s="3"/>
      <c r="AA417" s="3"/>
      <c r="AB417" s="3"/>
      <c r="AC417" s="3"/>
      <c r="AD417" s="3"/>
      <c r="AE417" s="3"/>
      <c r="AF417" s="3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7"/>
      <c r="AT417" s="7"/>
      <c r="AU417" s="7"/>
      <c r="AV417" s="7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3"/>
      <c r="X418" s="3"/>
      <c r="Y418" s="3"/>
      <c r="Z418" s="3"/>
      <c r="AA418" s="3"/>
      <c r="AB418" s="3"/>
      <c r="AC418" s="3"/>
      <c r="AD418" s="3"/>
      <c r="AE418" s="3"/>
      <c r="AF418" s="3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7"/>
      <c r="AT418" s="7"/>
      <c r="AU418" s="7"/>
      <c r="AV418" s="7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3"/>
      <c r="X419" s="3"/>
      <c r="Y419" s="3"/>
      <c r="Z419" s="3"/>
      <c r="AA419" s="3"/>
      <c r="AB419" s="3"/>
      <c r="AC419" s="3"/>
      <c r="AD419" s="3"/>
      <c r="AE419" s="3"/>
      <c r="AF419" s="3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7"/>
      <c r="AT419" s="7"/>
      <c r="AU419" s="7"/>
      <c r="AV419" s="7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3"/>
      <c r="X420" s="3"/>
      <c r="Y420" s="3"/>
      <c r="Z420" s="3"/>
      <c r="AA420" s="3"/>
      <c r="AB420" s="3"/>
      <c r="AC420" s="3"/>
      <c r="AD420" s="3"/>
      <c r="AE420" s="3"/>
      <c r="AF420" s="3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7"/>
      <c r="AT420" s="7"/>
      <c r="AU420" s="7"/>
      <c r="AV420" s="7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3"/>
      <c r="X421" s="3"/>
      <c r="Y421" s="3"/>
      <c r="Z421" s="3"/>
      <c r="AA421" s="3"/>
      <c r="AB421" s="3"/>
      <c r="AC421" s="3"/>
      <c r="AD421" s="3"/>
      <c r="AE421" s="3"/>
      <c r="AF421" s="3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7"/>
      <c r="AT421" s="7"/>
      <c r="AU421" s="7"/>
      <c r="AV421" s="7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3"/>
      <c r="X422" s="3"/>
      <c r="Y422" s="3"/>
      <c r="Z422" s="3"/>
      <c r="AA422" s="3"/>
      <c r="AB422" s="3"/>
      <c r="AC422" s="3"/>
      <c r="AD422" s="3"/>
      <c r="AE422" s="3"/>
      <c r="AF422" s="3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7"/>
      <c r="AT422" s="7"/>
      <c r="AU422" s="7"/>
      <c r="AV422" s="7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3"/>
      <c r="X423" s="3"/>
      <c r="Y423" s="3"/>
      <c r="Z423" s="3"/>
      <c r="AA423" s="3"/>
      <c r="AB423" s="3"/>
      <c r="AC423" s="3"/>
      <c r="AD423" s="3"/>
      <c r="AE423" s="3"/>
      <c r="AF423" s="3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7"/>
      <c r="AT423" s="7"/>
      <c r="AU423" s="7"/>
      <c r="AV423" s="7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3"/>
      <c r="X424" s="3"/>
      <c r="Y424" s="3"/>
      <c r="Z424" s="3"/>
      <c r="AA424" s="3"/>
      <c r="AB424" s="3"/>
      <c r="AC424" s="3"/>
      <c r="AD424" s="3"/>
      <c r="AE424" s="3"/>
      <c r="AF424" s="3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7"/>
      <c r="AT424" s="7"/>
      <c r="AU424" s="7"/>
      <c r="AV424" s="7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3"/>
      <c r="X425" s="3"/>
      <c r="Y425" s="3"/>
      <c r="Z425" s="3"/>
      <c r="AA425" s="3"/>
      <c r="AB425" s="3"/>
      <c r="AC425" s="3"/>
      <c r="AD425" s="3"/>
      <c r="AE425" s="3"/>
      <c r="AF425" s="3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7"/>
      <c r="AT425" s="7"/>
      <c r="AU425" s="7"/>
      <c r="AV425" s="7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3"/>
      <c r="X426" s="3"/>
      <c r="Y426" s="3"/>
      <c r="Z426" s="3"/>
      <c r="AA426" s="3"/>
      <c r="AB426" s="3"/>
      <c r="AC426" s="3"/>
      <c r="AD426" s="3"/>
      <c r="AE426" s="3"/>
      <c r="AF426" s="3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7"/>
      <c r="AT426" s="7"/>
      <c r="AU426" s="7"/>
      <c r="AV426" s="7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3"/>
      <c r="X427" s="3"/>
      <c r="Y427" s="3"/>
      <c r="Z427" s="3"/>
      <c r="AA427" s="3"/>
      <c r="AB427" s="3"/>
      <c r="AC427" s="3"/>
      <c r="AD427" s="3"/>
      <c r="AE427" s="3"/>
      <c r="AF427" s="3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7"/>
      <c r="AT427" s="7"/>
      <c r="AU427" s="7"/>
      <c r="AV427" s="7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3"/>
      <c r="X428" s="3"/>
      <c r="Y428" s="3"/>
      <c r="Z428" s="3"/>
      <c r="AA428" s="3"/>
      <c r="AB428" s="3"/>
      <c r="AC428" s="3"/>
      <c r="AD428" s="3"/>
      <c r="AE428" s="3"/>
      <c r="AF428" s="3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7"/>
      <c r="AT428" s="7"/>
      <c r="AU428" s="7"/>
      <c r="AV428" s="7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3"/>
      <c r="X429" s="3"/>
      <c r="Y429" s="3"/>
      <c r="Z429" s="3"/>
      <c r="AA429" s="3"/>
      <c r="AB429" s="3"/>
      <c r="AC429" s="3"/>
      <c r="AD429" s="3"/>
      <c r="AE429" s="3"/>
      <c r="AF429" s="3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7"/>
      <c r="AT429" s="7"/>
      <c r="AU429" s="7"/>
      <c r="AV429" s="7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3"/>
      <c r="X430" s="3"/>
      <c r="Y430" s="3"/>
      <c r="Z430" s="3"/>
      <c r="AA430" s="3"/>
      <c r="AB430" s="3"/>
      <c r="AC430" s="3"/>
      <c r="AD430" s="3"/>
      <c r="AE430" s="3"/>
      <c r="AF430" s="3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7"/>
      <c r="AT430" s="7"/>
      <c r="AU430" s="7"/>
      <c r="AV430" s="7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3"/>
      <c r="X431" s="3"/>
      <c r="Y431" s="3"/>
      <c r="Z431" s="3"/>
      <c r="AA431" s="3"/>
      <c r="AB431" s="3"/>
      <c r="AC431" s="3"/>
      <c r="AD431" s="3"/>
      <c r="AE431" s="3"/>
      <c r="AF431" s="3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7"/>
      <c r="AT431" s="7"/>
      <c r="AU431" s="7"/>
      <c r="AV431" s="7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3"/>
      <c r="X432" s="3"/>
      <c r="Y432" s="3"/>
      <c r="Z432" s="3"/>
      <c r="AA432" s="3"/>
      <c r="AB432" s="3"/>
      <c r="AC432" s="3"/>
      <c r="AD432" s="3"/>
      <c r="AE432" s="3"/>
      <c r="AF432" s="3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7"/>
      <c r="AT432" s="7"/>
      <c r="AU432" s="7"/>
      <c r="AV432" s="7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3"/>
      <c r="X433" s="3"/>
      <c r="Y433" s="3"/>
      <c r="Z433" s="3"/>
      <c r="AA433" s="3"/>
      <c r="AB433" s="3"/>
      <c r="AC433" s="3"/>
      <c r="AD433" s="3"/>
      <c r="AE433" s="3"/>
      <c r="AF433" s="3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7"/>
      <c r="AT433" s="7"/>
      <c r="AU433" s="7"/>
      <c r="AV433" s="7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3"/>
      <c r="X434" s="3"/>
      <c r="Y434" s="3"/>
      <c r="Z434" s="3"/>
      <c r="AA434" s="3"/>
      <c r="AB434" s="3"/>
      <c r="AC434" s="3"/>
      <c r="AD434" s="3"/>
      <c r="AE434" s="3"/>
      <c r="AF434" s="3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7"/>
      <c r="AT434" s="7"/>
      <c r="AU434" s="7"/>
      <c r="AV434" s="7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3"/>
      <c r="X435" s="3"/>
      <c r="Y435" s="3"/>
      <c r="Z435" s="3"/>
      <c r="AA435" s="3"/>
      <c r="AB435" s="3"/>
      <c r="AC435" s="3"/>
      <c r="AD435" s="3"/>
      <c r="AE435" s="3"/>
      <c r="AF435" s="3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7"/>
      <c r="AT435" s="7"/>
      <c r="AU435" s="7"/>
      <c r="AV435" s="7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3"/>
      <c r="X436" s="3"/>
      <c r="Y436" s="3"/>
      <c r="Z436" s="3"/>
      <c r="AA436" s="3"/>
      <c r="AB436" s="3"/>
      <c r="AC436" s="3"/>
      <c r="AD436" s="3"/>
      <c r="AE436" s="3"/>
      <c r="AF436" s="3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7"/>
      <c r="AT436" s="7"/>
      <c r="AU436" s="7"/>
      <c r="AV436" s="7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3"/>
      <c r="X437" s="3"/>
      <c r="Y437" s="3"/>
      <c r="Z437" s="3"/>
      <c r="AA437" s="3"/>
      <c r="AB437" s="3"/>
      <c r="AC437" s="3"/>
      <c r="AD437" s="3"/>
      <c r="AE437" s="3"/>
      <c r="AF437" s="3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7"/>
      <c r="AT437" s="7"/>
      <c r="AU437" s="7"/>
      <c r="AV437" s="7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3"/>
      <c r="X438" s="3"/>
      <c r="Y438" s="3"/>
      <c r="Z438" s="3"/>
      <c r="AA438" s="3"/>
      <c r="AB438" s="3"/>
      <c r="AC438" s="3"/>
      <c r="AD438" s="3"/>
      <c r="AE438" s="3"/>
      <c r="AF438" s="3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7"/>
      <c r="AT438" s="7"/>
      <c r="AU438" s="7"/>
      <c r="AV438" s="7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3"/>
      <c r="X439" s="3"/>
      <c r="Y439" s="3"/>
      <c r="Z439" s="3"/>
      <c r="AA439" s="3"/>
      <c r="AB439" s="3"/>
      <c r="AC439" s="3"/>
      <c r="AD439" s="3"/>
      <c r="AE439" s="3"/>
      <c r="AF439" s="3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7"/>
      <c r="AT439" s="7"/>
      <c r="AU439" s="7"/>
      <c r="AV439" s="7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3"/>
      <c r="X440" s="3"/>
      <c r="Y440" s="3"/>
      <c r="Z440" s="3"/>
      <c r="AA440" s="3"/>
      <c r="AB440" s="3"/>
      <c r="AC440" s="3"/>
      <c r="AD440" s="3"/>
      <c r="AE440" s="3"/>
      <c r="AF440" s="3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7"/>
      <c r="AT440" s="7"/>
      <c r="AU440" s="7"/>
      <c r="AV440" s="7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3"/>
      <c r="X441" s="3"/>
      <c r="Y441" s="3"/>
      <c r="Z441" s="3"/>
      <c r="AA441" s="3"/>
      <c r="AB441" s="3"/>
      <c r="AC441" s="3"/>
      <c r="AD441" s="3"/>
      <c r="AE441" s="3"/>
      <c r="AF441" s="3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7"/>
      <c r="AT441" s="7"/>
      <c r="AU441" s="7"/>
      <c r="AV441" s="7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3"/>
      <c r="X442" s="3"/>
      <c r="Y442" s="3"/>
      <c r="Z442" s="3"/>
      <c r="AA442" s="3"/>
      <c r="AB442" s="3"/>
      <c r="AC442" s="3"/>
      <c r="AD442" s="3"/>
      <c r="AE442" s="3"/>
      <c r="AF442" s="3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7"/>
      <c r="AT442" s="7"/>
      <c r="AU442" s="7"/>
      <c r="AV442" s="7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3"/>
      <c r="X443" s="3"/>
      <c r="Y443" s="3"/>
      <c r="Z443" s="3"/>
      <c r="AA443" s="3"/>
      <c r="AB443" s="3"/>
      <c r="AC443" s="3"/>
      <c r="AD443" s="3"/>
      <c r="AE443" s="3"/>
      <c r="AF443" s="3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7"/>
      <c r="AT443" s="7"/>
      <c r="AU443" s="7"/>
      <c r="AV443" s="7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3"/>
      <c r="X444" s="3"/>
      <c r="Y444" s="3"/>
      <c r="Z444" s="3"/>
      <c r="AA444" s="3"/>
      <c r="AB444" s="3"/>
      <c r="AC444" s="3"/>
      <c r="AD444" s="3"/>
      <c r="AE444" s="3"/>
      <c r="AF444" s="3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7"/>
      <c r="AT444" s="7"/>
      <c r="AU444" s="7"/>
      <c r="AV444" s="7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3"/>
      <c r="X445" s="3"/>
      <c r="Y445" s="3"/>
      <c r="Z445" s="3"/>
      <c r="AA445" s="3"/>
      <c r="AB445" s="3"/>
      <c r="AC445" s="3"/>
      <c r="AD445" s="3"/>
      <c r="AE445" s="3"/>
      <c r="AF445" s="3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7"/>
      <c r="AT445" s="7"/>
      <c r="AU445" s="7"/>
      <c r="AV445" s="7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3"/>
      <c r="X446" s="3"/>
      <c r="Y446" s="3"/>
      <c r="Z446" s="3"/>
      <c r="AA446" s="3"/>
      <c r="AB446" s="3"/>
      <c r="AC446" s="3"/>
      <c r="AD446" s="3"/>
      <c r="AE446" s="3"/>
      <c r="AF446" s="3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7"/>
      <c r="AT446" s="7"/>
      <c r="AU446" s="7"/>
      <c r="AV446" s="7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3"/>
      <c r="X447" s="3"/>
      <c r="Y447" s="3"/>
      <c r="Z447" s="3"/>
      <c r="AA447" s="3"/>
      <c r="AB447" s="3"/>
      <c r="AC447" s="3"/>
      <c r="AD447" s="3"/>
      <c r="AE447" s="3"/>
      <c r="AF447" s="3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7"/>
      <c r="AT447" s="7"/>
      <c r="AU447" s="7"/>
      <c r="AV447" s="7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3"/>
      <c r="X448" s="3"/>
      <c r="Y448" s="3"/>
      <c r="Z448" s="3"/>
      <c r="AA448" s="3"/>
      <c r="AB448" s="3"/>
      <c r="AC448" s="3"/>
      <c r="AD448" s="3"/>
      <c r="AE448" s="3"/>
      <c r="AF448" s="3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7"/>
      <c r="AT448" s="7"/>
      <c r="AU448" s="7"/>
      <c r="AV448" s="7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3"/>
      <c r="X449" s="3"/>
      <c r="Y449" s="3"/>
      <c r="Z449" s="3"/>
      <c r="AA449" s="3"/>
      <c r="AB449" s="3"/>
      <c r="AC449" s="3"/>
      <c r="AD449" s="3"/>
      <c r="AE449" s="3"/>
      <c r="AF449" s="3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7"/>
      <c r="AT449" s="7"/>
      <c r="AU449" s="7"/>
      <c r="AV449" s="7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3"/>
      <c r="X450" s="3"/>
      <c r="Y450" s="3"/>
      <c r="Z450" s="3"/>
      <c r="AA450" s="3"/>
      <c r="AB450" s="3"/>
      <c r="AC450" s="3"/>
      <c r="AD450" s="3"/>
      <c r="AE450" s="3"/>
      <c r="AF450" s="3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7"/>
      <c r="AT450" s="7"/>
      <c r="AU450" s="7"/>
      <c r="AV450" s="7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3"/>
      <c r="X451" s="3"/>
      <c r="Y451" s="3"/>
      <c r="Z451" s="3"/>
      <c r="AA451" s="3"/>
      <c r="AB451" s="3"/>
      <c r="AC451" s="3"/>
      <c r="AD451" s="3"/>
      <c r="AE451" s="3"/>
      <c r="AF451" s="3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7"/>
      <c r="AT451" s="7"/>
      <c r="AU451" s="7"/>
      <c r="AV451" s="7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3"/>
      <c r="X452" s="3"/>
      <c r="Y452" s="3"/>
      <c r="Z452" s="3"/>
      <c r="AA452" s="3"/>
      <c r="AB452" s="3"/>
      <c r="AC452" s="3"/>
      <c r="AD452" s="3"/>
      <c r="AE452" s="3"/>
      <c r="AF452" s="3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7"/>
      <c r="AT452" s="7"/>
      <c r="AU452" s="7"/>
      <c r="AV452" s="7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3"/>
      <c r="X453" s="3"/>
      <c r="Y453" s="3"/>
      <c r="Z453" s="3"/>
      <c r="AA453" s="3"/>
      <c r="AB453" s="3"/>
      <c r="AC453" s="3"/>
      <c r="AD453" s="3"/>
      <c r="AE453" s="3"/>
      <c r="AF453" s="3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7"/>
      <c r="AT453" s="7"/>
      <c r="AU453" s="7"/>
      <c r="AV453" s="7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3"/>
      <c r="X454" s="3"/>
      <c r="Y454" s="3"/>
      <c r="Z454" s="3"/>
      <c r="AA454" s="3"/>
      <c r="AB454" s="3"/>
      <c r="AC454" s="3"/>
      <c r="AD454" s="3"/>
      <c r="AE454" s="3"/>
      <c r="AF454" s="3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7"/>
      <c r="AT454" s="7"/>
      <c r="AU454" s="7"/>
      <c r="AV454" s="7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3"/>
      <c r="X455" s="3"/>
      <c r="Y455" s="3"/>
      <c r="Z455" s="3"/>
      <c r="AA455" s="3"/>
      <c r="AB455" s="3"/>
      <c r="AC455" s="3"/>
      <c r="AD455" s="3"/>
      <c r="AE455" s="3"/>
      <c r="AF455" s="3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7"/>
      <c r="AT455" s="7"/>
      <c r="AU455" s="7"/>
      <c r="AV455" s="7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3"/>
      <c r="X456" s="3"/>
      <c r="Y456" s="3"/>
      <c r="Z456" s="3"/>
      <c r="AA456" s="3"/>
      <c r="AB456" s="3"/>
      <c r="AC456" s="3"/>
      <c r="AD456" s="3"/>
      <c r="AE456" s="3"/>
      <c r="AF456" s="3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7"/>
      <c r="AT456" s="7"/>
      <c r="AU456" s="7"/>
      <c r="AV456" s="7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3"/>
      <c r="X457" s="3"/>
      <c r="Y457" s="3"/>
      <c r="Z457" s="3"/>
      <c r="AA457" s="3"/>
      <c r="AB457" s="3"/>
      <c r="AC457" s="3"/>
      <c r="AD457" s="3"/>
      <c r="AE457" s="3"/>
      <c r="AF457" s="3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7"/>
      <c r="AT457" s="7"/>
      <c r="AU457" s="7"/>
      <c r="AV457" s="7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3"/>
      <c r="X458" s="3"/>
      <c r="Y458" s="3"/>
      <c r="Z458" s="3"/>
      <c r="AA458" s="3"/>
      <c r="AB458" s="3"/>
      <c r="AC458" s="3"/>
      <c r="AD458" s="3"/>
      <c r="AE458" s="3"/>
      <c r="AF458" s="3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7"/>
      <c r="AT458" s="7"/>
      <c r="AU458" s="7"/>
      <c r="AV458" s="7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3"/>
      <c r="X459" s="3"/>
      <c r="Y459" s="3"/>
      <c r="Z459" s="3"/>
      <c r="AA459" s="3"/>
      <c r="AB459" s="3"/>
      <c r="AC459" s="3"/>
      <c r="AD459" s="3"/>
      <c r="AE459" s="3"/>
      <c r="AF459" s="3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7"/>
      <c r="AT459" s="7"/>
      <c r="AU459" s="7"/>
      <c r="AV459" s="7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3"/>
      <c r="X460" s="3"/>
      <c r="Y460" s="3"/>
      <c r="Z460" s="3"/>
      <c r="AA460" s="3"/>
      <c r="AB460" s="3"/>
      <c r="AC460" s="3"/>
      <c r="AD460" s="3"/>
      <c r="AE460" s="3"/>
      <c r="AF460" s="3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7"/>
      <c r="AT460" s="7"/>
      <c r="AU460" s="7"/>
      <c r="AV460" s="7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3"/>
      <c r="X461" s="3"/>
      <c r="Y461" s="3"/>
      <c r="Z461" s="3"/>
      <c r="AA461" s="3"/>
      <c r="AB461" s="3"/>
      <c r="AC461" s="3"/>
      <c r="AD461" s="3"/>
      <c r="AE461" s="3"/>
      <c r="AF461" s="3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7"/>
      <c r="AT461" s="7"/>
      <c r="AU461" s="7"/>
      <c r="AV461" s="7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3"/>
      <c r="X462" s="3"/>
      <c r="Y462" s="3"/>
      <c r="Z462" s="3"/>
      <c r="AA462" s="3"/>
      <c r="AB462" s="3"/>
      <c r="AC462" s="3"/>
      <c r="AD462" s="3"/>
      <c r="AE462" s="3"/>
      <c r="AF462" s="3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7"/>
      <c r="AT462" s="7"/>
      <c r="AU462" s="7"/>
      <c r="AV462" s="7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3"/>
      <c r="X463" s="3"/>
      <c r="Y463" s="3"/>
      <c r="Z463" s="3"/>
      <c r="AA463" s="3"/>
      <c r="AB463" s="3"/>
      <c r="AC463" s="3"/>
      <c r="AD463" s="3"/>
      <c r="AE463" s="3"/>
      <c r="AF463" s="3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7"/>
      <c r="AT463" s="7"/>
      <c r="AU463" s="7"/>
      <c r="AV463" s="7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3"/>
      <c r="X464" s="3"/>
      <c r="Y464" s="3"/>
      <c r="Z464" s="3"/>
      <c r="AA464" s="3"/>
      <c r="AB464" s="3"/>
      <c r="AC464" s="3"/>
      <c r="AD464" s="3"/>
      <c r="AE464" s="3"/>
      <c r="AF464" s="3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7"/>
      <c r="AT464" s="7"/>
      <c r="AU464" s="7"/>
      <c r="AV464" s="7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3"/>
      <c r="X465" s="3"/>
      <c r="Y465" s="3"/>
      <c r="Z465" s="3"/>
      <c r="AA465" s="3"/>
      <c r="AB465" s="3"/>
      <c r="AC465" s="3"/>
      <c r="AD465" s="3"/>
      <c r="AE465" s="3"/>
      <c r="AF465" s="3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7"/>
      <c r="AT465" s="7"/>
      <c r="AU465" s="7"/>
      <c r="AV465" s="7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3"/>
      <c r="X466" s="3"/>
      <c r="Y466" s="3"/>
      <c r="Z466" s="3"/>
      <c r="AA466" s="3"/>
      <c r="AB466" s="3"/>
      <c r="AC466" s="3"/>
      <c r="AD466" s="3"/>
      <c r="AE466" s="3"/>
      <c r="AF466" s="3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7"/>
      <c r="AT466" s="7"/>
      <c r="AU466" s="7"/>
      <c r="AV466" s="7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3"/>
      <c r="X467" s="3"/>
      <c r="Y467" s="3"/>
      <c r="Z467" s="3"/>
      <c r="AA467" s="3"/>
      <c r="AB467" s="3"/>
      <c r="AC467" s="3"/>
      <c r="AD467" s="3"/>
      <c r="AE467" s="3"/>
      <c r="AF467" s="3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7"/>
      <c r="AT467" s="7"/>
      <c r="AU467" s="7"/>
      <c r="AV467" s="7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3"/>
      <c r="X468" s="3"/>
      <c r="Y468" s="3"/>
      <c r="Z468" s="3"/>
      <c r="AA468" s="3"/>
      <c r="AB468" s="3"/>
      <c r="AC468" s="3"/>
      <c r="AD468" s="3"/>
      <c r="AE468" s="3"/>
      <c r="AF468" s="3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7"/>
      <c r="AT468" s="7"/>
      <c r="AU468" s="7"/>
      <c r="AV468" s="7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3"/>
      <c r="X469" s="3"/>
      <c r="Y469" s="3"/>
      <c r="Z469" s="3"/>
      <c r="AA469" s="3"/>
      <c r="AB469" s="3"/>
      <c r="AC469" s="3"/>
      <c r="AD469" s="3"/>
      <c r="AE469" s="3"/>
      <c r="AF469" s="3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7"/>
      <c r="AT469" s="7"/>
      <c r="AU469" s="7"/>
      <c r="AV469" s="7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3"/>
      <c r="X470" s="3"/>
      <c r="Y470" s="3"/>
      <c r="Z470" s="3"/>
      <c r="AA470" s="3"/>
      <c r="AB470" s="3"/>
      <c r="AC470" s="3"/>
      <c r="AD470" s="3"/>
      <c r="AE470" s="3"/>
      <c r="AF470" s="3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7"/>
      <c r="AT470" s="7"/>
      <c r="AU470" s="7"/>
      <c r="AV470" s="7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3"/>
      <c r="X471" s="3"/>
      <c r="Y471" s="3"/>
      <c r="Z471" s="3"/>
      <c r="AA471" s="3"/>
      <c r="AB471" s="3"/>
      <c r="AC471" s="3"/>
      <c r="AD471" s="3"/>
      <c r="AE471" s="3"/>
      <c r="AF471" s="3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7"/>
      <c r="AT471" s="7"/>
      <c r="AU471" s="7"/>
      <c r="AV471" s="7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3"/>
      <c r="X472" s="3"/>
      <c r="Y472" s="3"/>
      <c r="Z472" s="3"/>
      <c r="AA472" s="3"/>
      <c r="AB472" s="3"/>
      <c r="AC472" s="3"/>
      <c r="AD472" s="3"/>
      <c r="AE472" s="3"/>
      <c r="AF472" s="3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7"/>
      <c r="AT472" s="7"/>
      <c r="AU472" s="7"/>
      <c r="AV472" s="7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3"/>
      <c r="X473" s="3"/>
      <c r="Y473" s="3"/>
      <c r="Z473" s="3"/>
      <c r="AA473" s="3"/>
      <c r="AB473" s="3"/>
      <c r="AC473" s="3"/>
      <c r="AD473" s="3"/>
      <c r="AE473" s="3"/>
      <c r="AF473" s="3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7"/>
      <c r="AT473" s="7"/>
      <c r="AU473" s="7"/>
      <c r="AV473" s="7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3"/>
      <c r="X474" s="3"/>
      <c r="Y474" s="3"/>
      <c r="Z474" s="3"/>
      <c r="AA474" s="3"/>
      <c r="AB474" s="3"/>
      <c r="AC474" s="3"/>
      <c r="AD474" s="3"/>
      <c r="AE474" s="3"/>
      <c r="AF474" s="3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7"/>
      <c r="AT474" s="7"/>
      <c r="AU474" s="7"/>
      <c r="AV474" s="7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3"/>
      <c r="X475" s="3"/>
      <c r="Y475" s="3"/>
      <c r="Z475" s="3"/>
      <c r="AA475" s="3"/>
      <c r="AB475" s="3"/>
      <c r="AC475" s="3"/>
      <c r="AD475" s="3"/>
      <c r="AE475" s="3"/>
      <c r="AF475" s="3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7"/>
      <c r="AT475" s="7"/>
      <c r="AU475" s="7"/>
      <c r="AV475" s="7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3"/>
      <c r="X476" s="3"/>
      <c r="Y476" s="3"/>
      <c r="Z476" s="3"/>
      <c r="AA476" s="3"/>
      <c r="AB476" s="3"/>
      <c r="AC476" s="3"/>
      <c r="AD476" s="3"/>
      <c r="AE476" s="3"/>
      <c r="AF476" s="3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7"/>
      <c r="AT476" s="7"/>
      <c r="AU476" s="7"/>
      <c r="AV476" s="7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3"/>
      <c r="X477" s="3"/>
      <c r="Y477" s="3"/>
      <c r="Z477" s="3"/>
      <c r="AA477" s="3"/>
      <c r="AB477" s="3"/>
      <c r="AC477" s="3"/>
      <c r="AD477" s="3"/>
      <c r="AE477" s="3"/>
      <c r="AF477" s="3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7"/>
      <c r="AT477" s="7"/>
      <c r="AU477" s="7"/>
      <c r="AV477" s="7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3"/>
      <c r="X478" s="3"/>
      <c r="Y478" s="3"/>
      <c r="Z478" s="3"/>
      <c r="AA478" s="3"/>
      <c r="AB478" s="3"/>
      <c r="AC478" s="3"/>
      <c r="AD478" s="3"/>
      <c r="AE478" s="3"/>
      <c r="AF478" s="3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7"/>
      <c r="AT478" s="7"/>
      <c r="AU478" s="7"/>
      <c r="AV478" s="7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3"/>
      <c r="X479" s="3"/>
      <c r="Y479" s="3"/>
      <c r="Z479" s="3"/>
      <c r="AA479" s="3"/>
      <c r="AB479" s="3"/>
      <c r="AC479" s="3"/>
      <c r="AD479" s="3"/>
      <c r="AE479" s="3"/>
      <c r="AF479" s="3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7"/>
      <c r="AT479" s="7"/>
      <c r="AU479" s="7"/>
      <c r="AV479" s="7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3"/>
      <c r="X480" s="3"/>
      <c r="Y480" s="3"/>
      <c r="Z480" s="3"/>
      <c r="AA480" s="3"/>
      <c r="AB480" s="3"/>
      <c r="AC480" s="3"/>
      <c r="AD480" s="3"/>
      <c r="AE480" s="3"/>
      <c r="AF480" s="3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7"/>
      <c r="AT480" s="7"/>
      <c r="AU480" s="7"/>
      <c r="AV480" s="7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3"/>
      <c r="X481" s="3"/>
      <c r="Y481" s="3"/>
      <c r="Z481" s="3"/>
      <c r="AA481" s="3"/>
      <c r="AB481" s="3"/>
      <c r="AC481" s="3"/>
      <c r="AD481" s="3"/>
      <c r="AE481" s="3"/>
      <c r="AF481" s="3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7"/>
      <c r="AT481" s="7"/>
      <c r="AU481" s="7"/>
      <c r="AV481" s="7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3"/>
      <c r="X482" s="3"/>
      <c r="Y482" s="3"/>
      <c r="Z482" s="3"/>
      <c r="AA482" s="3"/>
      <c r="AB482" s="3"/>
      <c r="AC482" s="3"/>
      <c r="AD482" s="3"/>
      <c r="AE482" s="3"/>
      <c r="AF482" s="3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7"/>
      <c r="AT482" s="7"/>
      <c r="AU482" s="7"/>
      <c r="AV482" s="7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3"/>
      <c r="X483" s="3"/>
      <c r="Y483" s="3"/>
      <c r="Z483" s="3"/>
      <c r="AA483" s="3"/>
      <c r="AB483" s="3"/>
      <c r="AC483" s="3"/>
      <c r="AD483" s="3"/>
      <c r="AE483" s="3"/>
      <c r="AF483" s="3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7"/>
      <c r="AT483" s="7"/>
      <c r="AU483" s="7"/>
      <c r="AV483" s="7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3"/>
      <c r="X484" s="3"/>
      <c r="Y484" s="3"/>
      <c r="Z484" s="3"/>
      <c r="AA484" s="3"/>
      <c r="AB484" s="3"/>
      <c r="AC484" s="3"/>
      <c r="AD484" s="3"/>
      <c r="AE484" s="3"/>
      <c r="AF484" s="3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7"/>
      <c r="AT484" s="7"/>
      <c r="AU484" s="7"/>
      <c r="AV484" s="7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3"/>
      <c r="X485" s="3"/>
      <c r="Y485" s="3"/>
      <c r="Z485" s="3"/>
      <c r="AA485" s="3"/>
      <c r="AB485" s="3"/>
      <c r="AC485" s="3"/>
      <c r="AD485" s="3"/>
      <c r="AE485" s="3"/>
      <c r="AF485" s="3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7"/>
      <c r="AT485" s="7"/>
      <c r="AU485" s="7"/>
      <c r="AV485" s="7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3"/>
      <c r="X486" s="3"/>
      <c r="Y486" s="3"/>
      <c r="Z486" s="3"/>
      <c r="AA486" s="3"/>
      <c r="AB486" s="3"/>
      <c r="AC486" s="3"/>
      <c r="AD486" s="3"/>
      <c r="AE486" s="3"/>
      <c r="AF486" s="3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7"/>
      <c r="AT486" s="7"/>
      <c r="AU486" s="7"/>
      <c r="AV486" s="7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3"/>
      <c r="X487" s="3"/>
      <c r="Y487" s="3"/>
      <c r="Z487" s="3"/>
      <c r="AA487" s="3"/>
      <c r="AB487" s="3"/>
      <c r="AC487" s="3"/>
      <c r="AD487" s="3"/>
      <c r="AE487" s="3"/>
      <c r="AF487" s="3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7"/>
      <c r="AT487" s="7"/>
      <c r="AU487" s="7"/>
      <c r="AV487" s="7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3"/>
      <c r="X488" s="3"/>
      <c r="Y488" s="3"/>
      <c r="Z488" s="3"/>
      <c r="AA488" s="3"/>
      <c r="AB488" s="3"/>
      <c r="AC488" s="3"/>
      <c r="AD488" s="3"/>
      <c r="AE488" s="3"/>
      <c r="AF488" s="3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7"/>
      <c r="AT488" s="7"/>
      <c r="AU488" s="7"/>
      <c r="AV488" s="7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3"/>
      <c r="X489" s="3"/>
      <c r="Y489" s="3"/>
      <c r="Z489" s="3"/>
      <c r="AA489" s="3"/>
      <c r="AB489" s="3"/>
      <c r="AC489" s="3"/>
      <c r="AD489" s="3"/>
      <c r="AE489" s="3"/>
      <c r="AF489" s="3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7"/>
      <c r="AT489" s="7"/>
      <c r="AU489" s="7"/>
      <c r="AV489" s="7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3"/>
      <c r="X490" s="3"/>
      <c r="Y490" s="3"/>
      <c r="Z490" s="3"/>
      <c r="AA490" s="3"/>
      <c r="AB490" s="3"/>
      <c r="AC490" s="3"/>
      <c r="AD490" s="3"/>
      <c r="AE490" s="3"/>
      <c r="AF490" s="3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7"/>
      <c r="AT490" s="7"/>
      <c r="AU490" s="7"/>
      <c r="AV490" s="7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3"/>
      <c r="X491" s="3"/>
      <c r="Y491" s="3"/>
      <c r="Z491" s="3"/>
      <c r="AA491" s="3"/>
      <c r="AB491" s="3"/>
      <c r="AC491" s="3"/>
      <c r="AD491" s="3"/>
      <c r="AE491" s="3"/>
      <c r="AF491" s="3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7"/>
      <c r="AT491" s="7"/>
      <c r="AU491" s="7"/>
      <c r="AV491" s="7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3"/>
      <c r="X492" s="3"/>
      <c r="Y492" s="3"/>
      <c r="Z492" s="3"/>
      <c r="AA492" s="3"/>
      <c r="AB492" s="3"/>
      <c r="AC492" s="3"/>
      <c r="AD492" s="3"/>
      <c r="AE492" s="3"/>
      <c r="AF492" s="3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7"/>
      <c r="AT492" s="7"/>
      <c r="AU492" s="7"/>
      <c r="AV492" s="7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3"/>
      <c r="X493" s="3"/>
      <c r="Y493" s="3"/>
      <c r="Z493" s="3"/>
      <c r="AA493" s="3"/>
      <c r="AB493" s="3"/>
      <c r="AC493" s="3"/>
      <c r="AD493" s="3"/>
      <c r="AE493" s="3"/>
      <c r="AF493" s="3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7"/>
      <c r="AT493" s="7"/>
      <c r="AU493" s="7"/>
      <c r="AV493" s="7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3"/>
      <c r="X494" s="3"/>
      <c r="Y494" s="3"/>
      <c r="Z494" s="3"/>
      <c r="AA494" s="3"/>
      <c r="AB494" s="3"/>
      <c r="AC494" s="3"/>
      <c r="AD494" s="3"/>
      <c r="AE494" s="3"/>
      <c r="AF494" s="3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7"/>
      <c r="AT494" s="7"/>
      <c r="AU494" s="7"/>
      <c r="AV494" s="7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3"/>
      <c r="X495" s="3"/>
      <c r="Y495" s="3"/>
      <c r="Z495" s="3"/>
      <c r="AA495" s="3"/>
      <c r="AB495" s="3"/>
      <c r="AC495" s="3"/>
      <c r="AD495" s="3"/>
      <c r="AE495" s="3"/>
      <c r="AF495" s="3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7"/>
      <c r="AT495" s="7"/>
      <c r="AU495" s="7"/>
      <c r="AV495" s="7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3"/>
      <c r="X496" s="3"/>
      <c r="Y496" s="3"/>
      <c r="Z496" s="3"/>
      <c r="AA496" s="3"/>
      <c r="AB496" s="3"/>
      <c r="AC496" s="3"/>
      <c r="AD496" s="3"/>
      <c r="AE496" s="3"/>
      <c r="AF496" s="3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7"/>
      <c r="AT496" s="7"/>
      <c r="AU496" s="7"/>
      <c r="AV496" s="7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3"/>
      <c r="X497" s="3"/>
      <c r="Y497" s="3"/>
      <c r="Z497" s="3"/>
      <c r="AA497" s="3"/>
      <c r="AB497" s="3"/>
      <c r="AC497" s="3"/>
      <c r="AD497" s="3"/>
      <c r="AE497" s="3"/>
      <c r="AF497" s="3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7"/>
      <c r="AT497" s="7"/>
      <c r="AU497" s="7"/>
      <c r="AV497" s="7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3"/>
      <c r="X498" s="3"/>
      <c r="Y498" s="3"/>
      <c r="Z498" s="3"/>
      <c r="AA498" s="3"/>
      <c r="AB498" s="3"/>
      <c r="AC498" s="3"/>
      <c r="AD498" s="3"/>
      <c r="AE498" s="3"/>
      <c r="AF498" s="3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7"/>
      <c r="AT498" s="7"/>
      <c r="AU498" s="7"/>
      <c r="AV498" s="7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3"/>
      <c r="X499" s="3"/>
      <c r="Y499" s="3"/>
      <c r="Z499" s="3"/>
      <c r="AA499" s="3"/>
      <c r="AB499" s="3"/>
      <c r="AC499" s="3"/>
      <c r="AD499" s="3"/>
      <c r="AE499" s="3"/>
      <c r="AF499" s="3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7"/>
      <c r="AT499" s="7"/>
      <c r="AU499" s="7"/>
      <c r="AV499" s="7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3"/>
      <c r="X500" s="3"/>
      <c r="Y500" s="3"/>
      <c r="Z500" s="3"/>
      <c r="AA500" s="3"/>
      <c r="AB500" s="3"/>
      <c r="AC500" s="3"/>
      <c r="AD500" s="3"/>
      <c r="AE500" s="3"/>
      <c r="AF500" s="3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7"/>
      <c r="AT500" s="7"/>
      <c r="AU500" s="7"/>
      <c r="AV500" s="7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3"/>
      <c r="X501" s="3"/>
      <c r="Y501" s="3"/>
      <c r="Z501" s="3"/>
      <c r="AA501" s="3"/>
      <c r="AB501" s="3"/>
      <c r="AC501" s="3"/>
      <c r="AD501" s="3"/>
      <c r="AE501" s="3"/>
      <c r="AF501" s="3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7"/>
      <c r="AT501" s="7"/>
      <c r="AU501" s="7"/>
      <c r="AV501" s="7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3"/>
      <c r="X502" s="3"/>
      <c r="Y502" s="3"/>
      <c r="Z502" s="3"/>
      <c r="AA502" s="3"/>
      <c r="AB502" s="3"/>
      <c r="AC502" s="3"/>
      <c r="AD502" s="3"/>
      <c r="AE502" s="3"/>
      <c r="AF502" s="3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7"/>
      <c r="AT502" s="7"/>
      <c r="AU502" s="7"/>
      <c r="AV502" s="7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3"/>
      <c r="X503" s="3"/>
      <c r="Y503" s="3"/>
      <c r="Z503" s="3"/>
      <c r="AA503" s="3"/>
      <c r="AB503" s="3"/>
      <c r="AC503" s="3"/>
      <c r="AD503" s="3"/>
      <c r="AE503" s="3"/>
      <c r="AF503" s="3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7"/>
      <c r="AT503" s="7"/>
      <c r="AU503" s="7"/>
      <c r="AV503" s="7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3"/>
      <c r="X504" s="3"/>
      <c r="Y504" s="3"/>
      <c r="Z504" s="3"/>
      <c r="AA504" s="3"/>
      <c r="AB504" s="3"/>
      <c r="AC504" s="3"/>
      <c r="AD504" s="3"/>
      <c r="AE504" s="3"/>
      <c r="AF504" s="3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7"/>
      <c r="AT504" s="7"/>
      <c r="AU504" s="7"/>
      <c r="AV504" s="7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3"/>
      <c r="X505" s="3"/>
      <c r="Y505" s="3"/>
      <c r="Z505" s="3"/>
      <c r="AA505" s="3"/>
      <c r="AB505" s="3"/>
      <c r="AC505" s="3"/>
      <c r="AD505" s="3"/>
      <c r="AE505" s="3"/>
      <c r="AF505" s="3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7"/>
      <c r="AT505" s="7"/>
      <c r="AU505" s="7"/>
      <c r="AV505" s="7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3"/>
      <c r="X506" s="3"/>
      <c r="Y506" s="3"/>
      <c r="Z506" s="3"/>
      <c r="AA506" s="3"/>
      <c r="AB506" s="3"/>
      <c r="AC506" s="3"/>
      <c r="AD506" s="3"/>
      <c r="AE506" s="3"/>
      <c r="AF506" s="3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7"/>
      <c r="AT506" s="7"/>
      <c r="AU506" s="7"/>
      <c r="AV506" s="7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3"/>
      <c r="X507" s="3"/>
      <c r="Y507" s="3"/>
      <c r="Z507" s="3"/>
      <c r="AA507" s="3"/>
      <c r="AB507" s="3"/>
      <c r="AC507" s="3"/>
      <c r="AD507" s="3"/>
      <c r="AE507" s="3"/>
      <c r="AF507" s="3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7"/>
      <c r="AT507" s="7"/>
      <c r="AU507" s="7"/>
      <c r="AV507" s="7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3"/>
      <c r="X508" s="3"/>
      <c r="Y508" s="3"/>
      <c r="Z508" s="3"/>
      <c r="AA508" s="3"/>
      <c r="AB508" s="3"/>
      <c r="AC508" s="3"/>
      <c r="AD508" s="3"/>
      <c r="AE508" s="3"/>
      <c r="AF508" s="3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7"/>
      <c r="AT508" s="7"/>
      <c r="AU508" s="7"/>
      <c r="AV508" s="7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3"/>
      <c r="X509" s="3"/>
      <c r="Y509" s="3"/>
      <c r="Z509" s="3"/>
      <c r="AA509" s="3"/>
      <c r="AB509" s="3"/>
      <c r="AC509" s="3"/>
      <c r="AD509" s="3"/>
      <c r="AE509" s="3"/>
      <c r="AF509" s="3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7"/>
      <c r="AT509" s="7"/>
      <c r="AU509" s="7"/>
      <c r="AV509" s="7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3"/>
      <c r="X510" s="3"/>
      <c r="Y510" s="3"/>
      <c r="Z510" s="3"/>
      <c r="AA510" s="3"/>
      <c r="AB510" s="3"/>
      <c r="AC510" s="3"/>
      <c r="AD510" s="3"/>
      <c r="AE510" s="3"/>
      <c r="AF510" s="3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7"/>
      <c r="AT510" s="7"/>
      <c r="AU510" s="7"/>
      <c r="AV510" s="7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3"/>
      <c r="X511" s="3"/>
      <c r="Y511" s="3"/>
      <c r="Z511" s="3"/>
      <c r="AA511" s="3"/>
      <c r="AB511" s="3"/>
      <c r="AC511" s="3"/>
      <c r="AD511" s="3"/>
      <c r="AE511" s="3"/>
      <c r="AF511" s="3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7"/>
      <c r="AT511" s="7"/>
      <c r="AU511" s="7"/>
      <c r="AV511" s="7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3"/>
      <c r="X512" s="3"/>
      <c r="Y512" s="3"/>
      <c r="Z512" s="3"/>
      <c r="AA512" s="3"/>
      <c r="AB512" s="3"/>
      <c r="AC512" s="3"/>
      <c r="AD512" s="3"/>
      <c r="AE512" s="3"/>
      <c r="AF512" s="3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7"/>
      <c r="AT512" s="7"/>
      <c r="AU512" s="7"/>
      <c r="AV512" s="7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3"/>
      <c r="X513" s="3"/>
      <c r="Y513" s="3"/>
      <c r="Z513" s="3"/>
      <c r="AA513" s="3"/>
      <c r="AB513" s="3"/>
      <c r="AC513" s="3"/>
      <c r="AD513" s="3"/>
      <c r="AE513" s="3"/>
      <c r="AF513" s="3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7"/>
      <c r="AT513" s="7"/>
      <c r="AU513" s="7"/>
      <c r="AV513" s="7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3"/>
      <c r="X514" s="3"/>
      <c r="Y514" s="3"/>
      <c r="Z514" s="3"/>
      <c r="AA514" s="3"/>
      <c r="AB514" s="3"/>
      <c r="AC514" s="3"/>
      <c r="AD514" s="3"/>
      <c r="AE514" s="3"/>
      <c r="AF514" s="3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7"/>
      <c r="AT514" s="7"/>
      <c r="AU514" s="7"/>
      <c r="AV514" s="7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3"/>
      <c r="X515" s="3"/>
      <c r="Y515" s="3"/>
      <c r="Z515" s="3"/>
      <c r="AA515" s="3"/>
      <c r="AB515" s="3"/>
      <c r="AC515" s="3"/>
      <c r="AD515" s="3"/>
      <c r="AE515" s="3"/>
      <c r="AF515" s="3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7"/>
      <c r="AT515" s="7"/>
      <c r="AU515" s="7"/>
      <c r="AV515" s="7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3"/>
      <c r="X516" s="3"/>
      <c r="Y516" s="3"/>
      <c r="Z516" s="3"/>
      <c r="AA516" s="3"/>
      <c r="AB516" s="3"/>
      <c r="AC516" s="3"/>
      <c r="AD516" s="3"/>
      <c r="AE516" s="3"/>
      <c r="AF516" s="3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7"/>
      <c r="AT516" s="7"/>
      <c r="AU516" s="7"/>
      <c r="AV516" s="7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3"/>
      <c r="X517" s="3"/>
      <c r="Y517" s="3"/>
      <c r="Z517" s="3"/>
      <c r="AA517" s="3"/>
      <c r="AB517" s="3"/>
      <c r="AC517" s="3"/>
      <c r="AD517" s="3"/>
      <c r="AE517" s="3"/>
      <c r="AF517" s="3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7"/>
      <c r="AT517" s="7"/>
      <c r="AU517" s="7"/>
      <c r="AV517" s="7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3"/>
      <c r="X518" s="3"/>
      <c r="Y518" s="3"/>
      <c r="Z518" s="3"/>
      <c r="AA518" s="3"/>
      <c r="AB518" s="3"/>
      <c r="AC518" s="3"/>
      <c r="AD518" s="3"/>
      <c r="AE518" s="3"/>
      <c r="AF518" s="3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7"/>
      <c r="AT518" s="7"/>
      <c r="AU518" s="7"/>
      <c r="AV518" s="7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3"/>
      <c r="X519" s="3"/>
      <c r="Y519" s="3"/>
      <c r="Z519" s="3"/>
      <c r="AA519" s="3"/>
      <c r="AB519" s="3"/>
      <c r="AC519" s="3"/>
      <c r="AD519" s="3"/>
      <c r="AE519" s="3"/>
      <c r="AF519" s="3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7"/>
      <c r="AT519" s="7"/>
      <c r="AU519" s="7"/>
      <c r="AV519" s="7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3"/>
      <c r="X520" s="3"/>
      <c r="Y520" s="3"/>
      <c r="Z520" s="3"/>
      <c r="AA520" s="3"/>
      <c r="AB520" s="3"/>
      <c r="AC520" s="3"/>
      <c r="AD520" s="3"/>
      <c r="AE520" s="3"/>
      <c r="AF520" s="3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7"/>
      <c r="AT520" s="7"/>
      <c r="AU520" s="7"/>
      <c r="AV520" s="7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3"/>
      <c r="X521" s="3"/>
      <c r="Y521" s="3"/>
      <c r="Z521" s="3"/>
      <c r="AA521" s="3"/>
      <c r="AB521" s="3"/>
      <c r="AC521" s="3"/>
      <c r="AD521" s="3"/>
      <c r="AE521" s="3"/>
      <c r="AF521" s="3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7"/>
      <c r="AT521" s="7"/>
      <c r="AU521" s="7"/>
      <c r="AV521" s="7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3"/>
      <c r="X522" s="3"/>
      <c r="Y522" s="3"/>
      <c r="Z522" s="3"/>
      <c r="AA522" s="3"/>
      <c r="AB522" s="3"/>
      <c r="AC522" s="3"/>
      <c r="AD522" s="3"/>
      <c r="AE522" s="3"/>
      <c r="AF522" s="3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7"/>
      <c r="AT522" s="7"/>
      <c r="AU522" s="7"/>
      <c r="AV522" s="7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3"/>
      <c r="X523" s="3"/>
      <c r="Y523" s="3"/>
      <c r="Z523" s="3"/>
      <c r="AA523" s="3"/>
      <c r="AB523" s="3"/>
      <c r="AC523" s="3"/>
      <c r="AD523" s="3"/>
      <c r="AE523" s="3"/>
      <c r="AF523" s="3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7"/>
      <c r="AT523" s="7"/>
      <c r="AU523" s="7"/>
      <c r="AV523" s="7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3"/>
      <c r="X524" s="3"/>
      <c r="Y524" s="3"/>
      <c r="Z524" s="3"/>
      <c r="AA524" s="3"/>
      <c r="AB524" s="3"/>
      <c r="AC524" s="3"/>
      <c r="AD524" s="3"/>
      <c r="AE524" s="3"/>
      <c r="AF524" s="3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7"/>
      <c r="AT524" s="7"/>
      <c r="AU524" s="7"/>
      <c r="AV524" s="7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3"/>
      <c r="X525" s="3"/>
      <c r="Y525" s="3"/>
      <c r="Z525" s="3"/>
      <c r="AA525" s="3"/>
      <c r="AB525" s="3"/>
      <c r="AC525" s="3"/>
      <c r="AD525" s="3"/>
      <c r="AE525" s="3"/>
      <c r="AF525" s="3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7"/>
      <c r="AT525" s="7"/>
      <c r="AU525" s="7"/>
      <c r="AV525" s="7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3"/>
      <c r="X526" s="3"/>
      <c r="Y526" s="3"/>
      <c r="Z526" s="3"/>
      <c r="AA526" s="3"/>
      <c r="AB526" s="3"/>
      <c r="AC526" s="3"/>
      <c r="AD526" s="3"/>
      <c r="AE526" s="3"/>
      <c r="AF526" s="3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7"/>
      <c r="AT526" s="7"/>
      <c r="AU526" s="7"/>
      <c r="AV526" s="7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3"/>
      <c r="X527" s="3"/>
      <c r="Y527" s="3"/>
      <c r="Z527" s="3"/>
      <c r="AA527" s="3"/>
      <c r="AB527" s="3"/>
      <c r="AC527" s="3"/>
      <c r="AD527" s="3"/>
      <c r="AE527" s="3"/>
      <c r="AF527" s="3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7"/>
      <c r="AT527" s="7"/>
      <c r="AU527" s="7"/>
      <c r="AV527" s="7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3"/>
      <c r="X528" s="3"/>
      <c r="Y528" s="3"/>
      <c r="Z528" s="3"/>
      <c r="AA528" s="3"/>
      <c r="AB528" s="3"/>
      <c r="AC528" s="3"/>
      <c r="AD528" s="3"/>
      <c r="AE528" s="3"/>
      <c r="AF528" s="3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7"/>
      <c r="AT528" s="7"/>
      <c r="AU528" s="7"/>
      <c r="AV528" s="7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3"/>
      <c r="X529" s="3"/>
      <c r="Y529" s="3"/>
      <c r="Z529" s="3"/>
      <c r="AA529" s="3"/>
      <c r="AB529" s="3"/>
      <c r="AC529" s="3"/>
      <c r="AD529" s="3"/>
      <c r="AE529" s="3"/>
      <c r="AF529" s="3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7"/>
      <c r="AT529" s="7"/>
      <c r="AU529" s="7"/>
      <c r="AV529" s="7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3"/>
      <c r="X530" s="3"/>
      <c r="Y530" s="3"/>
      <c r="Z530" s="3"/>
      <c r="AA530" s="3"/>
      <c r="AB530" s="3"/>
      <c r="AC530" s="3"/>
      <c r="AD530" s="3"/>
      <c r="AE530" s="3"/>
      <c r="AF530" s="3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7"/>
      <c r="AT530" s="7"/>
      <c r="AU530" s="7"/>
      <c r="AV530" s="7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3"/>
      <c r="X531" s="3"/>
      <c r="Y531" s="3"/>
      <c r="Z531" s="3"/>
      <c r="AA531" s="3"/>
      <c r="AB531" s="3"/>
      <c r="AC531" s="3"/>
      <c r="AD531" s="3"/>
      <c r="AE531" s="3"/>
      <c r="AF531" s="3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7"/>
      <c r="AT531" s="7"/>
      <c r="AU531" s="7"/>
      <c r="AV531" s="7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3"/>
      <c r="X532" s="3"/>
      <c r="Y532" s="3"/>
      <c r="Z532" s="3"/>
      <c r="AA532" s="3"/>
      <c r="AB532" s="3"/>
      <c r="AC532" s="3"/>
      <c r="AD532" s="3"/>
      <c r="AE532" s="3"/>
      <c r="AF532" s="3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7"/>
      <c r="AT532" s="7"/>
      <c r="AU532" s="7"/>
      <c r="AV532" s="7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3"/>
      <c r="X533" s="3"/>
      <c r="Y533" s="3"/>
      <c r="Z533" s="3"/>
      <c r="AA533" s="3"/>
      <c r="AB533" s="3"/>
      <c r="AC533" s="3"/>
      <c r="AD533" s="3"/>
      <c r="AE533" s="3"/>
      <c r="AF533" s="3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7"/>
      <c r="AT533" s="7"/>
      <c r="AU533" s="7"/>
      <c r="AV533" s="7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3"/>
      <c r="X534" s="3"/>
      <c r="Y534" s="3"/>
      <c r="Z534" s="3"/>
      <c r="AA534" s="3"/>
      <c r="AB534" s="3"/>
      <c r="AC534" s="3"/>
      <c r="AD534" s="3"/>
      <c r="AE534" s="3"/>
      <c r="AF534" s="3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7"/>
      <c r="AT534" s="7"/>
      <c r="AU534" s="7"/>
      <c r="AV534" s="7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3"/>
      <c r="X535" s="3"/>
      <c r="Y535" s="3"/>
      <c r="Z535" s="3"/>
      <c r="AA535" s="3"/>
      <c r="AB535" s="3"/>
      <c r="AC535" s="3"/>
      <c r="AD535" s="3"/>
      <c r="AE535" s="3"/>
      <c r="AF535" s="3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7"/>
      <c r="AT535" s="7"/>
      <c r="AU535" s="7"/>
      <c r="AV535" s="7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3"/>
      <c r="X536" s="3"/>
      <c r="Y536" s="3"/>
      <c r="Z536" s="3"/>
      <c r="AA536" s="3"/>
      <c r="AB536" s="3"/>
      <c r="AC536" s="3"/>
      <c r="AD536" s="3"/>
      <c r="AE536" s="3"/>
      <c r="AF536" s="3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7"/>
      <c r="AT536" s="7"/>
      <c r="AU536" s="7"/>
      <c r="AV536" s="7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3"/>
      <c r="X537" s="3"/>
      <c r="Y537" s="3"/>
      <c r="Z537" s="3"/>
      <c r="AA537" s="3"/>
      <c r="AB537" s="3"/>
      <c r="AC537" s="3"/>
      <c r="AD537" s="3"/>
      <c r="AE537" s="3"/>
      <c r="AF537" s="3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7"/>
      <c r="AT537" s="7"/>
      <c r="AU537" s="7"/>
      <c r="AV537" s="7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3"/>
      <c r="X538" s="3"/>
      <c r="Y538" s="3"/>
      <c r="Z538" s="3"/>
      <c r="AA538" s="3"/>
      <c r="AB538" s="3"/>
      <c r="AC538" s="3"/>
      <c r="AD538" s="3"/>
      <c r="AE538" s="3"/>
      <c r="AF538" s="3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7"/>
      <c r="AT538" s="7"/>
      <c r="AU538" s="7"/>
      <c r="AV538" s="7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3"/>
      <c r="X539" s="3"/>
      <c r="Y539" s="3"/>
      <c r="Z539" s="3"/>
      <c r="AA539" s="3"/>
      <c r="AB539" s="3"/>
      <c r="AC539" s="3"/>
      <c r="AD539" s="3"/>
      <c r="AE539" s="3"/>
      <c r="AF539" s="3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7"/>
      <c r="AT539" s="7"/>
      <c r="AU539" s="7"/>
      <c r="AV539" s="7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3"/>
      <c r="X540" s="3"/>
      <c r="Y540" s="3"/>
      <c r="Z540" s="3"/>
      <c r="AA540" s="3"/>
      <c r="AB540" s="3"/>
      <c r="AC540" s="3"/>
      <c r="AD540" s="3"/>
      <c r="AE540" s="3"/>
      <c r="AF540" s="3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7"/>
      <c r="AT540" s="7"/>
      <c r="AU540" s="7"/>
      <c r="AV540" s="7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3"/>
      <c r="X541" s="3"/>
      <c r="Y541" s="3"/>
      <c r="Z541" s="3"/>
      <c r="AA541" s="3"/>
      <c r="AB541" s="3"/>
      <c r="AC541" s="3"/>
      <c r="AD541" s="3"/>
      <c r="AE541" s="3"/>
      <c r="AF541" s="3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7"/>
      <c r="AT541" s="7"/>
      <c r="AU541" s="7"/>
      <c r="AV541" s="7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3"/>
      <c r="X542" s="3"/>
      <c r="Y542" s="3"/>
      <c r="Z542" s="3"/>
      <c r="AA542" s="3"/>
      <c r="AB542" s="3"/>
      <c r="AC542" s="3"/>
      <c r="AD542" s="3"/>
      <c r="AE542" s="3"/>
      <c r="AF542" s="3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7"/>
      <c r="AT542" s="7"/>
      <c r="AU542" s="7"/>
      <c r="AV542" s="7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3"/>
      <c r="X543" s="3"/>
      <c r="Y543" s="3"/>
      <c r="Z543" s="3"/>
      <c r="AA543" s="3"/>
      <c r="AB543" s="3"/>
      <c r="AC543" s="3"/>
      <c r="AD543" s="3"/>
      <c r="AE543" s="3"/>
      <c r="AF543" s="3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7"/>
      <c r="AT543" s="7"/>
      <c r="AU543" s="7"/>
      <c r="AV543" s="7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3"/>
      <c r="X544" s="3"/>
      <c r="Y544" s="3"/>
      <c r="Z544" s="3"/>
      <c r="AA544" s="3"/>
      <c r="AB544" s="3"/>
      <c r="AC544" s="3"/>
      <c r="AD544" s="3"/>
      <c r="AE544" s="3"/>
      <c r="AF544" s="3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7"/>
      <c r="AT544" s="7"/>
      <c r="AU544" s="7"/>
      <c r="AV544" s="7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3"/>
      <c r="X545" s="3"/>
      <c r="Y545" s="3"/>
      <c r="Z545" s="3"/>
      <c r="AA545" s="3"/>
      <c r="AB545" s="3"/>
      <c r="AC545" s="3"/>
      <c r="AD545" s="3"/>
      <c r="AE545" s="3"/>
      <c r="AF545" s="3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7"/>
      <c r="AT545" s="7"/>
      <c r="AU545" s="7"/>
      <c r="AV545" s="7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3"/>
      <c r="X546" s="3"/>
      <c r="Y546" s="3"/>
      <c r="Z546" s="3"/>
      <c r="AA546" s="3"/>
      <c r="AB546" s="3"/>
      <c r="AC546" s="3"/>
      <c r="AD546" s="3"/>
      <c r="AE546" s="3"/>
      <c r="AF546" s="3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7"/>
      <c r="AT546" s="7"/>
      <c r="AU546" s="7"/>
      <c r="AV546" s="7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3"/>
      <c r="X547" s="3"/>
      <c r="Y547" s="3"/>
      <c r="Z547" s="3"/>
      <c r="AA547" s="3"/>
      <c r="AB547" s="3"/>
      <c r="AC547" s="3"/>
      <c r="AD547" s="3"/>
      <c r="AE547" s="3"/>
      <c r="AF547" s="3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7"/>
      <c r="AT547" s="7"/>
      <c r="AU547" s="7"/>
      <c r="AV547" s="7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3"/>
      <c r="X548" s="3"/>
      <c r="Y548" s="3"/>
      <c r="Z548" s="3"/>
      <c r="AA548" s="3"/>
      <c r="AB548" s="3"/>
      <c r="AC548" s="3"/>
      <c r="AD548" s="3"/>
      <c r="AE548" s="3"/>
      <c r="AF548" s="3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7"/>
      <c r="AT548" s="7"/>
      <c r="AU548" s="7"/>
      <c r="AV548" s="7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3"/>
      <c r="X549" s="3"/>
      <c r="Y549" s="3"/>
      <c r="Z549" s="3"/>
      <c r="AA549" s="3"/>
      <c r="AB549" s="3"/>
      <c r="AC549" s="3"/>
      <c r="AD549" s="3"/>
      <c r="AE549" s="3"/>
      <c r="AF549" s="3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7"/>
      <c r="AT549" s="7"/>
      <c r="AU549" s="7"/>
      <c r="AV549" s="7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3"/>
      <c r="X550" s="3"/>
      <c r="Y550" s="3"/>
      <c r="Z550" s="3"/>
      <c r="AA550" s="3"/>
      <c r="AB550" s="3"/>
      <c r="AC550" s="3"/>
      <c r="AD550" s="3"/>
      <c r="AE550" s="3"/>
      <c r="AF550" s="3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7"/>
      <c r="AT550" s="7"/>
      <c r="AU550" s="7"/>
      <c r="AV550" s="7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3"/>
      <c r="X551" s="3"/>
      <c r="Y551" s="3"/>
      <c r="Z551" s="3"/>
      <c r="AA551" s="3"/>
      <c r="AB551" s="3"/>
      <c r="AC551" s="3"/>
      <c r="AD551" s="3"/>
      <c r="AE551" s="3"/>
      <c r="AF551" s="3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7"/>
      <c r="AT551" s="7"/>
      <c r="AU551" s="7"/>
      <c r="AV551" s="7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3"/>
      <c r="X552" s="3"/>
      <c r="Y552" s="3"/>
      <c r="Z552" s="3"/>
      <c r="AA552" s="3"/>
      <c r="AB552" s="3"/>
      <c r="AC552" s="3"/>
      <c r="AD552" s="3"/>
      <c r="AE552" s="3"/>
      <c r="AF552" s="3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7"/>
      <c r="AT552" s="7"/>
      <c r="AU552" s="7"/>
      <c r="AV552" s="7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3"/>
      <c r="X553" s="3"/>
      <c r="Y553" s="3"/>
      <c r="Z553" s="3"/>
      <c r="AA553" s="3"/>
      <c r="AB553" s="3"/>
      <c r="AC553" s="3"/>
      <c r="AD553" s="3"/>
      <c r="AE553" s="3"/>
      <c r="AF553" s="3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7"/>
      <c r="AT553" s="7"/>
      <c r="AU553" s="7"/>
      <c r="AV553" s="7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3"/>
      <c r="X554" s="3"/>
      <c r="Y554" s="3"/>
      <c r="Z554" s="3"/>
      <c r="AA554" s="3"/>
      <c r="AB554" s="3"/>
      <c r="AC554" s="3"/>
      <c r="AD554" s="3"/>
      <c r="AE554" s="3"/>
      <c r="AF554" s="3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7"/>
      <c r="AT554" s="7"/>
      <c r="AU554" s="7"/>
      <c r="AV554" s="7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3"/>
      <c r="X555" s="3"/>
      <c r="Y555" s="3"/>
      <c r="Z555" s="3"/>
      <c r="AA555" s="3"/>
      <c r="AB555" s="3"/>
      <c r="AC555" s="3"/>
      <c r="AD555" s="3"/>
      <c r="AE555" s="3"/>
      <c r="AF555" s="3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7"/>
      <c r="AT555" s="7"/>
      <c r="AU555" s="7"/>
      <c r="AV555" s="7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3"/>
      <c r="X556" s="3"/>
      <c r="Y556" s="3"/>
      <c r="Z556" s="3"/>
      <c r="AA556" s="3"/>
      <c r="AB556" s="3"/>
      <c r="AC556" s="3"/>
      <c r="AD556" s="3"/>
      <c r="AE556" s="3"/>
      <c r="AF556" s="3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7"/>
      <c r="AT556" s="7"/>
      <c r="AU556" s="7"/>
      <c r="AV556" s="7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3"/>
      <c r="X557" s="3"/>
      <c r="Y557" s="3"/>
      <c r="Z557" s="3"/>
      <c r="AA557" s="3"/>
      <c r="AB557" s="3"/>
      <c r="AC557" s="3"/>
      <c r="AD557" s="3"/>
      <c r="AE557" s="3"/>
      <c r="AF557" s="3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7"/>
      <c r="AT557" s="7"/>
      <c r="AU557" s="7"/>
      <c r="AV557" s="7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3"/>
      <c r="X558" s="3"/>
      <c r="Y558" s="3"/>
      <c r="Z558" s="3"/>
      <c r="AA558" s="3"/>
      <c r="AB558" s="3"/>
      <c r="AC558" s="3"/>
      <c r="AD558" s="3"/>
      <c r="AE558" s="3"/>
      <c r="AF558" s="3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7"/>
      <c r="AT558" s="7"/>
      <c r="AU558" s="7"/>
      <c r="AV558" s="7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3"/>
      <c r="X559" s="3"/>
      <c r="Y559" s="3"/>
      <c r="Z559" s="3"/>
      <c r="AA559" s="3"/>
      <c r="AB559" s="3"/>
      <c r="AC559" s="3"/>
      <c r="AD559" s="3"/>
      <c r="AE559" s="3"/>
      <c r="AF559" s="3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7"/>
      <c r="AT559" s="7"/>
      <c r="AU559" s="7"/>
      <c r="AV559" s="7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3"/>
      <c r="X560" s="3"/>
      <c r="Y560" s="3"/>
      <c r="Z560" s="3"/>
      <c r="AA560" s="3"/>
      <c r="AB560" s="3"/>
      <c r="AC560" s="3"/>
      <c r="AD560" s="3"/>
      <c r="AE560" s="3"/>
      <c r="AF560" s="3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7"/>
      <c r="AT560" s="7"/>
      <c r="AU560" s="7"/>
      <c r="AV560" s="7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3"/>
      <c r="X561" s="3"/>
      <c r="Y561" s="3"/>
      <c r="Z561" s="3"/>
      <c r="AA561" s="3"/>
      <c r="AB561" s="3"/>
      <c r="AC561" s="3"/>
      <c r="AD561" s="3"/>
      <c r="AE561" s="3"/>
      <c r="AF561" s="3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7"/>
      <c r="AT561" s="7"/>
      <c r="AU561" s="7"/>
      <c r="AV561" s="7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3"/>
      <c r="X562" s="3"/>
      <c r="Y562" s="3"/>
      <c r="Z562" s="3"/>
      <c r="AA562" s="3"/>
      <c r="AB562" s="3"/>
      <c r="AC562" s="3"/>
      <c r="AD562" s="3"/>
      <c r="AE562" s="3"/>
      <c r="AF562" s="3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7"/>
      <c r="AT562" s="7"/>
      <c r="AU562" s="7"/>
      <c r="AV562" s="7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3"/>
      <c r="X563" s="3"/>
      <c r="Y563" s="3"/>
      <c r="Z563" s="3"/>
      <c r="AA563" s="3"/>
      <c r="AB563" s="3"/>
      <c r="AC563" s="3"/>
      <c r="AD563" s="3"/>
      <c r="AE563" s="3"/>
      <c r="AF563" s="3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7"/>
      <c r="AT563" s="7"/>
      <c r="AU563" s="7"/>
      <c r="AV563" s="7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3"/>
      <c r="X564" s="3"/>
      <c r="Y564" s="3"/>
      <c r="Z564" s="3"/>
      <c r="AA564" s="3"/>
      <c r="AB564" s="3"/>
      <c r="AC564" s="3"/>
      <c r="AD564" s="3"/>
      <c r="AE564" s="3"/>
      <c r="AF564" s="3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7"/>
      <c r="AT564" s="7"/>
      <c r="AU564" s="7"/>
      <c r="AV564" s="7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3"/>
      <c r="X565" s="3"/>
      <c r="Y565" s="3"/>
      <c r="Z565" s="3"/>
      <c r="AA565" s="3"/>
      <c r="AB565" s="3"/>
      <c r="AC565" s="3"/>
      <c r="AD565" s="3"/>
      <c r="AE565" s="3"/>
      <c r="AF565" s="3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7"/>
      <c r="AT565" s="7"/>
      <c r="AU565" s="7"/>
      <c r="AV565" s="7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3"/>
      <c r="X566" s="3"/>
      <c r="Y566" s="3"/>
      <c r="Z566" s="3"/>
      <c r="AA566" s="3"/>
      <c r="AB566" s="3"/>
      <c r="AC566" s="3"/>
      <c r="AD566" s="3"/>
      <c r="AE566" s="3"/>
      <c r="AF566" s="3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7"/>
      <c r="AT566" s="7"/>
      <c r="AU566" s="7"/>
      <c r="AV566" s="7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3"/>
      <c r="X567" s="3"/>
      <c r="Y567" s="3"/>
      <c r="Z567" s="3"/>
      <c r="AA567" s="3"/>
      <c r="AB567" s="3"/>
      <c r="AC567" s="3"/>
      <c r="AD567" s="3"/>
      <c r="AE567" s="3"/>
      <c r="AF567" s="3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7"/>
      <c r="AT567" s="7"/>
      <c r="AU567" s="7"/>
      <c r="AV567" s="7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3"/>
      <c r="X568" s="3"/>
      <c r="Y568" s="3"/>
      <c r="Z568" s="3"/>
      <c r="AA568" s="3"/>
      <c r="AB568" s="3"/>
      <c r="AC568" s="3"/>
      <c r="AD568" s="3"/>
      <c r="AE568" s="3"/>
      <c r="AF568" s="3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7"/>
      <c r="AT568" s="7"/>
      <c r="AU568" s="7"/>
      <c r="AV568" s="7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3"/>
      <c r="X569" s="3"/>
      <c r="Y569" s="3"/>
      <c r="Z569" s="3"/>
      <c r="AA569" s="3"/>
      <c r="AB569" s="3"/>
      <c r="AC569" s="3"/>
      <c r="AD569" s="3"/>
      <c r="AE569" s="3"/>
      <c r="AF569" s="3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7"/>
      <c r="AT569" s="7"/>
      <c r="AU569" s="7"/>
      <c r="AV569" s="7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3"/>
      <c r="X570" s="3"/>
      <c r="Y570" s="3"/>
      <c r="Z570" s="3"/>
      <c r="AA570" s="3"/>
      <c r="AB570" s="3"/>
      <c r="AC570" s="3"/>
      <c r="AD570" s="3"/>
      <c r="AE570" s="3"/>
      <c r="AF570" s="3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7"/>
      <c r="AT570" s="7"/>
      <c r="AU570" s="7"/>
      <c r="AV570" s="7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3"/>
      <c r="X571" s="3"/>
      <c r="Y571" s="3"/>
      <c r="Z571" s="3"/>
      <c r="AA571" s="3"/>
      <c r="AB571" s="3"/>
      <c r="AC571" s="3"/>
      <c r="AD571" s="3"/>
      <c r="AE571" s="3"/>
      <c r="AF571" s="3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7"/>
      <c r="AT571" s="7"/>
      <c r="AU571" s="7"/>
      <c r="AV571" s="7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3"/>
      <c r="X572" s="3"/>
      <c r="Y572" s="3"/>
      <c r="Z572" s="3"/>
      <c r="AA572" s="3"/>
      <c r="AB572" s="3"/>
      <c r="AC572" s="3"/>
      <c r="AD572" s="3"/>
      <c r="AE572" s="3"/>
      <c r="AF572" s="3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7"/>
      <c r="AT572" s="7"/>
      <c r="AU572" s="7"/>
      <c r="AV572" s="7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3"/>
      <c r="X573" s="3"/>
      <c r="Y573" s="3"/>
      <c r="Z573" s="3"/>
      <c r="AA573" s="3"/>
      <c r="AB573" s="3"/>
      <c r="AC573" s="3"/>
      <c r="AD573" s="3"/>
      <c r="AE573" s="3"/>
      <c r="AF573" s="3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7"/>
      <c r="AT573" s="7"/>
      <c r="AU573" s="7"/>
      <c r="AV573" s="7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3"/>
      <c r="X574" s="3"/>
      <c r="Y574" s="3"/>
      <c r="Z574" s="3"/>
      <c r="AA574" s="3"/>
      <c r="AB574" s="3"/>
      <c r="AC574" s="3"/>
      <c r="AD574" s="3"/>
      <c r="AE574" s="3"/>
      <c r="AF574" s="3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7"/>
      <c r="AT574" s="7"/>
      <c r="AU574" s="7"/>
      <c r="AV574" s="7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3"/>
      <c r="X575" s="3"/>
      <c r="Y575" s="3"/>
      <c r="Z575" s="3"/>
      <c r="AA575" s="3"/>
      <c r="AB575" s="3"/>
      <c r="AC575" s="3"/>
      <c r="AD575" s="3"/>
      <c r="AE575" s="3"/>
      <c r="AF575" s="3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7"/>
      <c r="AT575" s="7"/>
      <c r="AU575" s="7"/>
      <c r="AV575" s="7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3"/>
      <c r="X576" s="3"/>
      <c r="Y576" s="3"/>
      <c r="Z576" s="3"/>
      <c r="AA576" s="3"/>
      <c r="AB576" s="3"/>
      <c r="AC576" s="3"/>
      <c r="AD576" s="3"/>
      <c r="AE576" s="3"/>
      <c r="AF576" s="3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7"/>
      <c r="AT576" s="7"/>
      <c r="AU576" s="7"/>
      <c r="AV576" s="7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3"/>
      <c r="X577" s="3"/>
      <c r="Y577" s="3"/>
      <c r="Z577" s="3"/>
      <c r="AA577" s="3"/>
      <c r="AB577" s="3"/>
      <c r="AC577" s="3"/>
      <c r="AD577" s="3"/>
      <c r="AE577" s="3"/>
      <c r="AF577" s="3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7"/>
      <c r="AT577" s="7"/>
      <c r="AU577" s="7"/>
      <c r="AV577" s="7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3"/>
      <c r="X578" s="3"/>
      <c r="Y578" s="3"/>
      <c r="Z578" s="3"/>
      <c r="AA578" s="3"/>
      <c r="AB578" s="3"/>
      <c r="AC578" s="3"/>
      <c r="AD578" s="3"/>
      <c r="AE578" s="3"/>
      <c r="AF578" s="3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7"/>
      <c r="AT578" s="7"/>
      <c r="AU578" s="7"/>
      <c r="AV578" s="7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3"/>
      <c r="X579" s="3"/>
      <c r="Y579" s="3"/>
      <c r="Z579" s="3"/>
      <c r="AA579" s="3"/>
      <c r="AB579" s="3"/>
      <c r="AC579" s="3"/>
      <c r="AD579" s="3"/>
      <c r="AE579" s="3"/>
      <c r="AF579" s="3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7"/>
      <c r="AT579" s="7"/>
      <c r="AU579" s="7"/>
      <c r="AV579" s="7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3"/>
      <c r="X580" s="3"/>
      <c r="Y580" s="3"/>
      <c r="Z580" s="3"/>
      <c r="AA580" s="3"/>
      <c r="AB580" s="3"/>
      <c r="AC580" s="3"/>
      <c r="AD580" s="3"/>
      <c r="AE580" s="3"/>
      <c r="AF580" s="3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7"/>
      <c r="AT580" s="7"/>
      <c r="AU580" s="7"/>
      <c r="AV580" s="7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3"/>
      <c r="X581" s="3"/>
      <c r="Y581" s="3"/>
      <c r="Z581" s="3"/>
      <c r="AA581" s="3"/>
      <c r="AB581" s="3"/>
      <c r="AC581" s="3"/>
      <c r="AD581" s="3"/>
      <c r="AE581" s="3"/>
      <c r="AF581" s="3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7"/>
      <c r="AT581" s="7"/>
      <c r="AU581" s="7"/>
      <c r="AV581" s="7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3"/>
      <c r="X582" s="3"/>
      <c r="Y582" s="3"/>
      <c r="Z582" s="3"/>
      <c r="AA582" s="3"/>
      <c r="AB582" s="3"/>
      <c r="AC582" s="3"/>
      <c r="AD582" s="3"/>
      <c r="AE582" s="3"/>
      <c r="AF582" s="3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7"/>
      <c r="AT582" s="7"/>
      <c r="AU582" s="7"/>
      <c r="AV582" s="7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3"/>
      <c r="X583" s="3"/>
      <c r="Y583" s="3"/>
      <c r="Z583" s="3"/>
      <c r="AA583" s="3"/>
      <c r="AB583" s="3"/>
      <c r="AC583" s="3"/>
      <c r="AD583" s="3"/>
      <c r="AE583" s="3"/>
      <c r="AF583" s="3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7"/>
      <c r="AT583" s="7"/>
      <c r="AU583" s="7"/>
      <c r="AV583" s="7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3"/>
      <c r="X584" s="3"/>
      <c r="Y584" s="3"/>
      <c r="Z584" s="3"/>
      <c r="AA584" s="3"/>
      <c r="AB584" s="3"/>
      <c r="AC584" s="3"/>
      <c r="AD584" s="3"/>
      <c r="AE584" s="3"/>
      <c r="AF584" s="3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7"/>
      <c r="AT584" s="7"/>
      <c r="AU584" s="7"/>
      <c r="AV584" s="7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3"/>
      <c r="X585" s="3"/>
      <c r="Y585" s="3"/>
      <c r="Z585" s="3"/>
      <c r="AA585" s="3"/>
      <c r="AB585" s="3"/>
      <c r="AC585" s="3"/>
      <c r="AD585" s="3"/>
      <c r="AE585" s="3"/>
      <c r="AF585" s="3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7"/>
      <c r="AT585" s="7"/>
      <c r="AU585" s="7"/>
      <c r="AV585" s="7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3"/>
      <c r="X586" s="3"/>
      <c r="Y586" s="3"/>
      <c r="Z586" s="3"/>
      <c r="AA586" s="3"/>
      <c r="AB586" s="3"/>
      <c r="AC586" s="3"/>
      <c r="AD586" s="3"/>
      <c r="AE586" s="3"/>
      <c r="AF586" s="3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7"/>
      <c r="AT586" s="7"/>
      <c r="AU586" s="7"/>
      <c r="AV586" s="7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3"/>
      <c r="X587" s="3"/>
      <c r="Y587" s="3"/>
      <c r="Z587" s="3"/>
      <c r="AA587" s="3"/>
      <c r="AB587" s="3"/>
      <c r="AC587" s="3"/>
      <c r="AD587" s="3"/>
      <c r="AE587" s="3"/>
      <c r="AF587" s="3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7"/>
      <c r="AT587" s="7"/>
      <c r="AU587" s="7"/>
      <c r="AV587" s="7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3"/>
      <c r="X588" s="3"/>
      <c r="Y588" s="3"/>
      <c r="Z588" s="3"/>
      <c r="AA588" s="3"/>
      <c r="AB588" s="3"/>
      <c r="AC588" s="3"/>
      <c r="AD588" s="3"/>
      <c r="AE588" s="3"/>
      <c r="AF588" s="3"/>
      <c r="AG588" s="1"/>
      <c r="AH588" s="1"/>
      <c r="AI588" s="1"/>
      <c r="AJ588" s="1"/>
      <c r="AK588" s="1"/>
      <c r="AL588" s="1"/>
      <c r="AM588" s="1"/>
      <c r="AN588" s="1"/>
      <c r="AR588" s="1"/>
      <c r="AS588" s="7"/>
      <c r="AT588" s="7"/>
      <c r="AU588" s="7"/>
      <c r="AV588" s="7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Ow9NpifgvQxfWzdryhal1dFH0aWVzgvATPXlBKRWrwHQQk0CSLGjObhN42o7xJtjA9jbf7dhvjoEJALM47fmtg==" saltValue="tqg37qEGh3+ur2Gx8QO2pg==" spinCount="100000" sheet="1" objects="1" scenarios="1" selectLockedCells="1" selectUnlockedCells="1"/>
  <mergeCells count="303">
    <mergeCell ref="K128:L128"/>
    <mergeCell ref="M128:N128"/>
    <mergeCell ref="O128:P128"/>
    <mergeCell ref="AL128:AM128"/>
    <mergeCell ref="AU128:AV128"/>
    <mergeCell ref="AC129:AD129"/>
    <mergeCell ref="AL125:AM125"/>
    <mergeCell ref="AL126:AM126"/>
    <mergeCell ref="K127:T127"/>
    <mergeCell ref="AI127:AM127"/>
    <mergeCell ref="AP127:AQ127"/>
    <mergeCell ref="AU127:AV127"/>
    <mergeCell ref="A124:A126"/>
    <mergeCell ref="K124:L126"/>
    <mergeCell ref="M124:N126"/>
    <mergeCell ref="O124:P126"/>
    <mergeCell ref="T124:T126"/>
    <mergeCell ref="U124:U126"/>
    <mergeCell ref="AL117:AM117"/>
    <mergeCell ref="AL118:AM118"/>
    <mergeCell ref="A120:A122"/>
    <mergeCell ref="K120:L122"/>
    <mergeCell ref="M120:N122"/>
    <mergeCell ref="O120:P122"/>
    <mergeCell ref="T120:T122"/>
    <mergeCell ref="U120:U122"/>
    <mergeCell ref="AL121:AM121"/>
    <mergeCell ref="AL122:AM122"/>
    <mergeCell ref="A116:A118"/>
    <mergeCell ref="K116:L118"/>
    <mergeCell ref="M116:N118"/>
    <mergeCell ref="O116:P118"/>
    <mergeCell ref="T116:T118"/>
    <mergeCell ref="U116:U118"/>
    <mergeCell ref="V124:V126"/>
    <mergeCell ref="V120:V122"/>
    <mergeCell ref="AL109:AM109"/>
    <mergeCell ref="AL110:AM110"/>
    <mergeCell ref="A112:A114"/>
    <mergeCell ref="K112:L114"/>
    <mergeCell ref="M112:N114"/>
    <mergeCell ref="O112:P114"/>
    <mergeCell ref="T112:T114"/>
    <mergeCell ref="U112:U114"/>
    <mergeCell ref="AL113:AM113"/>
    <mergeCell ref="AL114:AM114"/>
    <mergeCell ref="A108:A110"/>
    <mergeCell ref="K108:L110"/>
    <mergeCell ref="M108:N110"/>
    <mergeCell ref="O108:P110"/>
    <mergeCell ref="T108:T110"/>
    <mergeCell ref="U108:U110"/>
    <mergeCell ref="AL101:AM101"/>
    <mergeCell ref="AL102:AM102"/>
    <mergeCell ref="A104:A106"/>
    <mergeCell ref="K104:L106"/>
    <mergeCell ref="M104:N106"/>
    <mergeCell ref="O104:P106"/>
    <mergeCell ref="T104:T106"/>
    <mergeCell ref="U104:U106"/>
    <mergeCell ref="AL105:AM105"/>
    <mergeCell ref="AL106:AM106"/>
    <mergeCell ref="A100:A102"/>
    <mergeCell ref="K100:L102"/>
    <mergeCell ref="M100:N102"/>
    <mergeCell ref="O100:P102"/>
    <mergeCell ref="T100:T102"/>
    <mergeCell ref="U100:U102"/>
    <mergeCell ref="AL93:AM93"/>
    <mergeCell ref="AL94:AM94"/>
    <mergeCell ref="A96:A98"/>
    <mergeCell ref="K96:L98"/>
    <mergeCell ref="M96:N98"/>
    <mergeCell ref="O96:P98"/>
    <mergeCell ref="T96:T98"/>
    <mergeCell ref="U96:U98"/>
    <mergeCell ref="AL97:AM97"/>
    <mergeCell ref="AL98:AM98"/>
    <mergeCell ref="A92:A94"/>
    <mergeCell ref="K92:L94"/>
    <mergeCell ref="M92:N94"/>
    <mergeCell ref="O92:P94"/>
    <mergeCell ref="T92:T94"/>
    <mergeCell ref="U92:U94"/>
    <mergeCell ref="AL85:AM85"/>
    <mergeCell ref="AL86:AM86"/>
    <mergeCell ref="A88:A90"/>
    <mergeCell ref="K88:L90"/>
    <mergeCell ref="M88:N90"/>
    <mergeCell ref="O88:P90"/>
    <mergeCell ref="T88:T90"/>
    <mergeCell ref="U88:U90"/>
    <mergeCell ref="AL89:AM89"/>
    <mergeCell ref="AL90:AM90"/>
    <mergeCell ref="A84:A86"/>
    <mergeCell ref="K84:L86"/>
    <mergeCell ref="M84:N86"/>
    <mergeCell ref="O84:P86"/>
    <mergeCell ref="T84:T86"/>
    <mergeCell ref="U84:U86"/>
    <mergeCell ref="AL77:AM77"/>
    <mergeCell ref="AL78:AM78"/>
    <mergeCell ref="A80:A82"/>
    <mergeCell ref="K80:L82"/>
    <mergeCell ref="M80:N82"/>
    <mergeCell ref="O80:P82"/>
    <mergeCell ref="T80:T82"/>
    <mergeCell ref="U80:U82"/>
    <mergeCell ref="AL81:AM81"/>
    <mergeCell ref="AL82:AM82"/>
    <mergeCell ref="A76:A78"/>
    <mergeCell ref="K76:L78"/>
    <mergeCell ref="M76:N78"/>
    <mergeCell ref="O76:P78"/>
    <mergeCell ref="T76:T78"/>
    <mergeCell ref="U76:U78"/>
    <mergeCell ref="V80:V82"/>
    <mergeCell ref="V76:V78"/>
    <mergeCell ref="AL69:AM69"/>
    <mergeCell ref="AL70:AM70"/>
    <mergeCell ref="A72:A74"/>
    <mergeCell ref="K72:L74"/>
    <mergeCell ref="M72:N74"/>
    <mergeCell ref="O72:P74"/>
    <mergeCell ref="T72:T74"/>
    <mergeCell ref="U72:U74"/>
    <mergeCell ref="AL73:AM73"/>
    <mergeCell ref="AL74:AM74"/>
    <mergeCell ref="A68:A70"/>
    <mergeCell ref="K68:L70"/>
    <mergeCell ref="M68:N70"/>
    <mergeCell ref="O68:P70"/>
    <mergeCell ref="T68:T70"/>
    <mergeCell ref="U68:U70"/>
    <mergeCell ref="V72:V74"/>
    <mergeCell ref="V68:V70"/>
    <mergeCell ref="AL61:AM61"/>
    <mergeCell ref="AL62:AM62"/>
    <mergeCell ref="A64:A66"/>
    <mergeCell ref="K64:L66"/>
    <mergeCell ref="M64:N66"/>
    <mergeCell ref="O64:P66"/>
    <mergeCell ref="T64:T66"/>
    <mergeCell ref="U64:U66"/>
    <mergeCell ref="AL65:AM65"/>
    <mergeCell ref="AL66:AM66"/>
    <mergeCell ref="A60:A62"/>
    <mergeCell ref="K60:L62"/>
    <mergeCell ref="M60:N62"/>
    <mergeCell ref="O60:P62"/>
    <mergeCell ref="T60:T62"/>
    <mergeCell ref="U60:U62"/>
    <mergeCell ref="V64:V66"/>
    <mergeCell ref="V60:V62"/>
    <mergeCell ref="AL53:AM53"/>
    <mergeCell ref="AL54:AM54"/>
    <mergeCell ref="A56:A58"/>
    <mergeCell ref="K56:L58"/>
    <mergeCell ref="M56:N58"/>
    <mergeCell ref="O56:P58"/>
    <mergeCell ref="T56:T58"/>
    <mergeCell ref="U56:U58"/>
    <mergeCell ref="AL57:AM57"/>
    <mergeCell ref="AL58:AM58"/>
    <mergeCell ref="A52:A54"/>
    <mergeCell ref="K52:L54"/>
    <mergeCell ref="M52:N54"/>
    <mergeCell ref="O52:P54"/>
    <mergeCell ref="T52:T54"/>
    <mergeCell ref="U52:U54"/>
    <mergeCell ref="V56:V58"/>
    <mergeCell ref="V52:V54"/>
    <mergeCell ref="AL45:AM45"/>
    <mergeCell ref="AL46:AM46"/>
    <mergeCell ref="A48:A50"/>
    <mergeCell ref="K48:L50"/>
    <mergeCell ref="M48:N50"/>
    <mergeCell ref="O48:P50"/>
    <mergeCell ref="T48:T50"/>
    <mergeCell ref="U48:U50"/>
    <mergeCell ref="AL49:AM49"/>
    <mergeCell ref="AL50:AM50"/>
    <mergeCell ref="A44:A46"/>
    <mergeCell ref="K44:L46"/>
    <mergeCell ref="M44:N46"/>
    <mergeCell ref="O44:P46"/>
    <mergeCell ref="T44:T46"/>
    <mergeCell ref="U44:U46"/>
    <mergeCell ref="V48:V50"/>
    <mergeCell ref="V44:V46"/>
    <mergeCell ref="AL37:AM37"/>
    <mergeCell ref="AL38:AM38"/>
    <mergeCell ref="A40:A42"/>
    <mergeCell ref="K40:L42"/>
    <mergeCell ref="M40:N42"/>
    <mergeCell ref="O40:P42"/>
    <mergeCell ref="T40:T42"/>
    <mergeCell ref="U40:U42"/>
    <mergeCell ref="AL41:AM41"/>
    <mergeCell ref="AL42:AM42"/>
    <mergeCell ref="A36:A38"/>
    <mergeCell ref="K36:L38"/>
    <mergeCell ref="M36:N38"/>
    <mergeCell ref="O36:P38"/>
    <mergeCell ref="T36:T38"/>
    <mergeCell ref="U36:U38"/>
    <mergeCell ref="V40:V42"/>
    <mergeCell ref="V36:V38"/>
    <mergeCell ref="AL29:AM29"/>
    <mergeCell ref="AL30:AM30"/>
    <mergeCell ref="A32:A34"/>
    <mergeCell ref="K32:L34"/>
    <mergeCell ref="M32:N34"/>
    <mergeCell ref="O32:P34"/>
    <mergeCell ref="T32:T34"/>
    <mergeCell ref="U32:U34"/>
    <mergeCell ref="AL33:AM33"/>
    <mergeCell ref="AL34:AM34"/>
    <mergeCell ref="A28:A30"/>
    <mergeCell ref="K28:L30"/>
    <mergeCell ref="M28:N30"/>
    <mergeCell ref="O28:P30"/>
    <mergeCell ref="T28:T30"/>
    <mergeCell ref="U28:U30"/>
    <mergeCell ref="V32:V34"/>
    <mergeCell ref="V28:V30"/>
    <mergeCell ref="AL21:AM21"/>
    <mergeCell ref="AL22:AM22"/>
    <mergeCell ref="A24:A26"/>
    <mergeCell ref="K24:L26"/>
    <mergeCell ref="M24:N26"/>
    <mergeCell ref="O24:P26"/>
    <mergeCell ref="T24:T26"/>
    <mergeCell ref="U24:U26"/>
    <mergeCell ref="AL25:AM25"/>
    <mergeCell ref="AL26:AM26"/>
    <mergeCell ref="A20:A22"/>
    <mergeCell ref="K20:L22"/>
    <mergeCell ref="M20:N22"/>
    <mergeCell ref="O20:P22"/>
    <mergeCell ref="T20:T22"/>
    <mergeCell ref="U20:U22"/>
    <mergeCell ref="V24:V26"/>
    <mergeCell ref="V20:V22"/>
    <mergeCell ref="AL13:AM13"/>
    <mergeCell ref="AL14:AM14"/>
    <mergeCell ref="A16:A18"/>
    <mergeCell ref="K16:L18"/>
    <mergeCell ref="M16:N18"/>
    <mergeCell ref="O16:P18"/>
    <mergeCell ref="T16:T18"/>
    <mergeCell ref="U16:U18"/>
    <mergeCell ref="AL17:AM17"/>
    <mergeCell ref="AL18:AM18"/>
    <mergeCell ref="A12:A14"/>
    <mergeCell ref="K12:L14"/>
    <mergeCell ref="M12:N14"/>
    <mergeCell ref="O12:P14"/>
    <mergeCell ref="T12:T14"/>
    <mergeCell ref="U12:U14"/>
    <mergeCell ref="V16:V18"/>
    <mergeCell ref="V12:V14"/>
    <mergeCell ref="AL5:AM5"/>
    <mergeCell ref="AL6:AM6"/>
    <mergeCell ref="A8:A10"/>
    <mergeCell ref="K8:L10"/>
    <mergeCell ref="M8:N10"/>
    <mergeCell ref="O8:P10"/>
    <mergeCell ref="T8:T10"/>
    <mergeCell ref="U8:U10"/>
    <mergeCell ref="AL9:AM9"/>
    <mergeCell ref="AL10:AM10"/>
    <mergeCell ref="A4:A6"/>
    <mergeCell ref="K4:L6"/>
    <mergeCell ref="M4:N6"/>
    <mergeCell ref="O4:P6"/>
    <mergeCell ref="T4:T6"/>
    <mergeCell ref="U4:U6"/>
    <mergeCell ref="V8:V10"/>
    <mergeCell ref="V4:V6"/>
    <mergeCell ref="AX2:BA2"/>
    <mergeCell ref="K3:L3"/>
    <mergeCell ref="M3:N3"/>
    <mergeCell ref="O3:P3"/>
    <mergeCell ref="Q3:R3"/>
    <mergeCell ref="AS3:AT3"/>
    <mergeCell ref="AU3:AV3"/>
    <mergeCell ref="A1:F1"/>
    <mergeCell ref="A2:R2"/>
    <mergeCell ref="X2:AF2"/>
    <mergeCell ref="AH2:AM2"/>
    <mergeCell ref="AO2:AQ2"/>
    <mergeCell ref="AS2:AV2"/>
    <mergeCell ref="U2:V2"/>
    <mergeCell ref="V116:V118"/>
    <mergeCell ref="V112:V114"/>
    <mergeCell ref="V108:V110"/>
    <mergeCell ref="V104:V106"/>
    <mergeCell ref="V100:V102"/>
    <mergeCell ref="V96:V98"/>
    <mergeCell ref="V92:V94"/>
    <mergeCell ref="V88:V90"/>
    <mergeCell ref="V84:V8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79D5-3D7F-4590-BB96-926DA1F2BE52}">
  <dimension ref="A1:CE588"/>
  <sheetViews>
    <sheetView tabSelected="1" zoomScaleNormal="100" workbookViewId="0">
      <pane xSplit="1" ySplit="3" topLeftCell="B20" activePane="bottomRight" state="frozen"/>
      <selection activeCell="I76" sqref="I76"/>
      <selection pane="topRight" activeCell="I76" sqref="I76"/>
      <selection pane="bottomLeft" activeCell="I76" sqref="I76"/>
      <selection pane="bottomRight" activeCell="AY40" sqref="AY40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2" width="8.7109375" customWidth="1"/>
    <col min="23" max="23" width="1.7109375" style="60" customWidth="1"/>
    <col min="24" max="24" width="7.5703125" style="4" bestFit="1" customWidth="1"/>
    <col min="25" max="26" width="11.7109375" style="4" bestFit="1" customWidth="1"/>
    <col min="27" max="28" width="9.42578125" style="4" bestFit="1" customWidth="1"/>
    <col min="29" max="30" width="11" style="4" bestFit="1" customWidth="1"/>
    <col min="31" max="32" width="9.42578125" style="4" bestFit="1" customWidth="1"/>
    <col min="33" max="33" width="1.7109375" customWidth="1"/>
    <col min="35" max="35" width="9.7109375" bestFit="1" customWidth="1"/>
    <col min="36" max="36" width="8.42578125" bestFit="1" customWidth="1"/>
    <col min="40" max="40" width="1.7109375" customWidth="1"/>
    <col min="41" max="41" width="8.42578125" bestFit="1" customWidth="1"/>
    <col min="44" max="44" width="1.7109375" customWidth="1"/>
    <col min="45" max="45" width="12" style="8" bestFit="1" customWidth="1"/>
    <col min="46" max="46" width="10.5703125" style="8" bestFit="1" customWidth="1"/>
    <col min="47" max="47" width="12" style="8" bestFit="1" customWidth="1"/>
    <col min="48" max="48" width="9.140625" style="8"/>
    <col min="49" max="49" width="1.7109375" customWidth="1"/>
    <col min="50" max="50" width="6.85546875" bestFit="1" customWidth="1"/>
    <col min="51" max="53" width="17.7109375" customWidth="1"/>
  </cols>
  <sheetData>
    <row r="1" spans="1:83" ht="30.75" thickBot="1" x14ac:dyDescent="0.45">
      <c r="A1" s="177" t="s">
        <v>81</v>
      </c>
      <c r="B1" s="177"/>
      <c r="C1" s="177"/>
      <c r="D1" s="177"/>
      <c r="E1" s="177"/>
      <c r="F1" s="17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80"/>
      <c r="Z1" s="80"/>
      <c r="AA1" s="80"/>
      <c r="AB1" s="80"/>
      <c r="AC1" s="80"/>
      <c r="AD1" s="80"/>
      <c r="AE1" s="80"/>
      <c r="AF1" s="80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spans="1:83" ht="21" thickBot="1" x14ac:dyDescent="0.35">
      <c r="A2" s="178" t="s">
        <v>43</v>
      </c>
      <c r="B2" s="179"/>
      <c r="C2" s="180"/>
      <c r="D2" s="180"/>
      <c r="E2" s="180"/>
      <c r="F2" s="180"/>
      <c r="G2" s="180"/>
      <c r="H2" s="180"/>
      <c r="I2" s="180"/>
      <c r="J2" s="180"/>
      <c r="K2" s="179"/>
      <c r="L2" s="179"/>
      <c r="M2" s="179"/>
      <c r="N2" s="179"/>
      <c r="O2" s="179"/>
      <c r="P2" s="179"/>
      <c r="Q2" s="179"/>
      <c r="R2" s="181"/>
      <c r="S2" s="55"/>
      <c r="T2" s="49" t="s">
        <v>34</v>
      </c>
      <c r="U2" s="218" t="s">
        <v>56</v>
      </c>
      <c r="V2" s="219"/>
      <c r="W2" s="59"/>
      <c r="X2" s="178" t="s">
        <v>10</v>
      </c>
      <c r="Y2" s="179"/>
      <c r="Z2" s="179"/>
      <c r="AA2" s="179"/>
      <c r="AB2" s="179"/>
      <c r="AC2" s="179"/>
      <c r="AD2" s="179"/>
      <c r="AE2" s="179"/>
      <c r="AF2" s="181"/>
      <c r="AG2" s="1"/>
      <c r="AH2" s="150" t="s">
        <v>27</v>
      </c>
      <c r="AI2" s="151"/>
      <c r="AJ2" s="151"/>
      <c r="AK2" s="151"/>
      <c r="AL2" s="151"/>
      <c r="AM2" s="152"/>
      <c r="AN2" s="59"/>
      <c r="AO2" s="150" t="s">
        <v>31</v>
      </c>
      <c r="AP2" s="151"/>
      <c r="AQ2" s="152"/>
      <c r="AR2" s="1"/>
      <c r="AS2" s="150" t="s">
        <v>30</v>
      </c>
      <c r="AT2" s="151"/>
      <c r="AU2" s="151"/>
      <c r="AV2" s="152"/>
      <c r="AW2" s="1"/>
      <c r="AX2" s="150" t="s">
        <v>72</v>
      </c>
      <c r="AY2" s="151"/>
      <c r="AZ2" s="151"/>
      <c r="BA2" s="152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spans="1:83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72" t="s">
        <v>4</v>
      </c>
      <c r="L3" s="173"/>
      <c r="M3" s="173" t="s">
        <v>8</v>
      </c>
      <c r="N3" s="173"/>
      <c r="O3" s="173" t="s">
        <v>9</v>
      </c>
      <c r="P3" s="173"/>
      <c r="Q3" s="174" t="s">
        <v>5</v>
      </c>
      <c r="R3" s="175"/>
      <c r="S3" s="56"/>
      <c r="T3" s="43" t="s">
        <v>42</v>
      </c>
      <c r="U3" s="135" t="s">
        <v>90</v>
      </c>
      <c r="V3" s="135" t="s">
        <v>89</v>
      </c>
      <c r="W3" s="56"/>
      <c r="X3" s="88" t="s">
        <v>19</v>
      </c>
      <c r="Y3" s="29" t="s">
        <v>11</v>
      </c>
      <c r="Z3" s="29" t="s">
        <v>12</v>
      </c>
      <c r="AA3" s="29" t="s">
        <v>13</v>
      </c>
      <c r="AB3" s="29" t="s">
        <v>14</v>
      </c>
      <c r="AC3" s="29" t="s">
        <v>15</v>
      </c>
      <c r="AD3" s="29" t="s">
        <v>16</v>
      </c>
      <c r="AE3" s="29" t="s">
        <v>17</v>
      </c>
      <c r="AF3" s="30" t="s">
        <v>18</v>
      </c>
      <c r="AG3" s="7"/>
      <c r="AH3" s="88" t="s">
        <v>25</v>
      </c>
      <c r="AI3" s="29" t="s">
        <v>20</v>
      </c>
      <c r="AJ3" s="29" t="s">
        <v>21</v>
      </c>
      <c r="AK3" s="29" t="s">
        <v>22</v>
      </c>
      <c r="AL3" s="29" t="s">
        <v>23</v>
      </c>
      <c r="AM3" s="30" t="s">
        <v>24</v>
      </c>
      <c r="AN3" s="61"/>
      <c r="AO3" s="88" t="s">
        <v>35</v>
      </c>
      <c r="AP3" s="29" t="s">
        <v>33</v>
      </c>
      <c r="AQ3" s="30" t="s">
        <v>32</v>
      </c>
      <c r="AR3" s="7"/>
      <c r="AS3" s="176" t="s">
        <v>0</v>
      </c>
      <c r="AT3" s="174"/>
      <c r="AU3" s="174" t="s">
        <v>1</v>
      </c>
      <c r="AV3" s="175"/>
      <c r="AW3" s="1"/>
      <c r="AX3" s="119"/>
      <c r="AY3" s="120" t="s">
        <v>68</v>
      </c>
      <c r="AZ3" s="120" t="s">
        <v>69</v>
      </c>
      <c r="BA3" s="121" t="s">
        <v>70</v>
      </c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</row>
    <row r="4" spans="1:83" ht="18.75" customHeight="1" x14ac:dyDescent="0.3">
      <c r="A4" s="182">
        <v>1</v>
      </c>
      <c r="B4" s="67" t="s">
        <v>45</v>
      </c>
      <c r="C4" s="72">
        <v>481698000</v>
      </c>
      <c r="D4" s="37">
        <v>4024250</v>
      </c>
      <c r="E4" s="37">
        <v>10847000</v>
      </c>
      <c r="F4" s="39">
        <v>16398200</v>
      </c>
      <c r="G4" s="72">
        <v>633891000</v>
      </c>
      <c r="H4" s="37">
        <v>5478200</v>
      </c>
      <c r="I4" s="37">
        <v>15222300</v>
      </c>
      <c r="J4" s="39">
        <v>23228400</v>
      </c>
      <c r="K4" s="185">
        <f>C6+G6</f>
        <v>1931000</v>
      </c>
      <c r="L4" s="186"/>
      <c r="M4" s="191">
        <f>D6+E6+F6+H6+I6+J6</f>
        <v>117900</v>
      </c>
      <c r="N4" s="186"/>
      <c r="O4" s="191">
        <f>M4+K4</f>
        <v>2048900</v>
      </c>
      <c r="P4" s="186"/>
      <c r="Q4" s="38" t="s">
        <v>6</v>
      </c>
      <c r="R4" s="39">
        <v>437218500</v>
      </c>
      <c r="S4" s="57"/>
      <c r="T4" s="195">
        <v>0</v>
      </c>
      <c r="U4" s="198">
        <v>1.41</v>
      </c>
      <c r="V4" s="198">
        <v>0.86</v>
      </c>
      <c r="W4" s="57"/>
      <c r="X4" s="85" t="s">
        <v>6</v>
      </c>
      <c r="Y4" s="44">
        <v>6358.6</v>
      </c>
      <c r="Z4" s="44">
        <v>8487.2999999999993</v>
      </c>
      <c r="AA4" s="44">
        <v>75</v>
      </c>
      <c r="AB4" s="44">
        <v>106.9</v>
      </c>
      <c r="AC4" s="44">
        <v>6649.6</v>
      </c>
      <c r="AD4" s="44">
        <v>8863.1</v>
      </c>
      <c r="AE4" s="44">
        <v>142.1</v>
      </c>
      <c r="AF4" s="82">
        <v>21.1</v>
      </c>
      <c r="AG4" s="7"/>
      <c r="AH4" s="17" t="s">
        <v>29</v>
      </c>
      <c r="AI4" s="18">
        <v>4.5</v>
      </c>
      <c r="AJ4" s="18">
        <v>5.5</v>
      </c>
      <c r="AK4" s="18">
        <v>3.5</v>
      </c>
      <c r="AL4" s="18">
        <v>24</v>
      </c>
      <c r="AM4" s="19">
        <v>5</v>
      </c>
      <c r="AN4" s="62"/>
      <c r="AO4" s="63" t="s">
        <v>40</v>
      </c>
      <c r="AP4" s="25">
        <v>18.600000000000001</v>
      </c>
      <c r="AQ4" s="21">
        <v>7.22</v>
      </c>
      <c r="AR4" s="7"/>
      <c r="AS4" s="31" t="s">
        <v>37</v>
      </c>
      <c r="AT4" s="50" t="s">
        <v>75</v>
      </c>
      <c r="AU4" s="32" t="s">
        <v>38</v>
      </c>
      <c r="AV4" s="53">
        <v>5.0999999999999997E-2</v>
      </c>
      <c r="AW4" s="1"/>
      <c r="AX4" s="117" t="s">
        <v>45</v>
      </c>
      <c r="AY4" s="112">
        <v>820087000</v>
      </c>
      <c r="AZ4" s="112">
        <v>706442300</v>
      </c>
      <c r="BA4" s="113">
        <v>188508000</v>
      </c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spans="1:83" ht="18.75" customHeight="1" thickBot="1" x14ac:dyDescent="0.35">
      <c r="A5" s="183"/>
      <c r="B5" s="68" t="s">
        <v>44</v>
      </c>
      <c r="C5" s="73">
        <f>'July, 2023'!C124</f>
        <v>480114000</v>
      </c>
      <c r="D5" s="73">
        <f>'July, 2023'!D124</f>
        <v>4024250</v>
      </c>
      <c r="E5" s="73">
        <f>'July, 2023'!E124</f>
        <v>10814000</v>
      </c>
      <c r="F5" s="73">
        <f>'July, 2023'!F124</f>
        <v>16371300</v>
      </c>
      <c r="G5" s="73">
        <f>'July, 2023'!G124</f>
        <v>633544000</v>
      </c>
      <c r="H5" s="73">
        <f>'July, 2023'!H124</f>
        <v>5478200</v>
      </c>
      <c r="I5" s="73">
        <f>'July, 2023'!I124</f>
        <v>15190300</v>
      </c>
      <c r="J5" s="73">
        <f>'July, 2023'!J124</f>
        <v>23202400</v>
      </c>
      <c r="K5" s="187"/>
      <c r="L5" s="188"/>
      <c r="M5" s="188"/>
      <c r="N5" s="188"/>
      <c r="O5" s="188"/>
      <c r="P5" s="188"/>
      <c r="Q5" s="9" t="s">
        <v>7</v>
      </c>
      <c r="R5" s="73">
        <f>'July, 2023'!R124</f>
        <v>435393500</v>
      </c>
      <c r="S5" s="57"/>
      <c r="T5" s="196"/>
      <c r="U5" s="199"/>
      <c r="V5" s="199"/>
      <c r="W5" s="57"/>
      <c r="X5" s="87" t="s">
        <v>7</v>
      </c>
      <c r="Y5" s="73">
        <f>'July, 2023'!Y124</f>
        <v>6338.6</v>
      </c>
      <c r="Z5" s="73">
        <f>'July, 2023'!Z124</f>
        <v>8482</v>
      </c>
      <c r="AA5" s="73">
        <f>'July, 2023'!AA124</f>
        <v>75</v>
      </c>
      <c r="AB5" s="73">
        <f>'July, 2023'!AB124</f>
        <v>106.9</v>
      </c>
      <c r="AC5" s="73">
        <f>'July, 2023'!AC124</f>
        <v>6629.3</v>
      </c>
      <c r="AD5" s="73">
        <f>'July, 2023'!AD124</f>
        <v>8857.7000000000007</v>
      </c>
      <c r="AE5" s="73">
        <f>'July, 2023'!AE124</f>
        <v>141.9</v>
      </c>
      <c r="AF5" s="73">
        <f>'July, 2023'!AF124</f>
        <v>21.1</v>
      </c>
      <c r="AG5" s="7"/>
      <c r="AH5" s="87" t="s">
        <v>26</v>
      </c>
      <c r="AI5" s="6">
        <f>(AI4*10.74)</f>
        <v>48.33</v>
      </c>
      <c r="AJ5" s="6">
        <f>(AJ4*2.2)</f>
        <v>12.100000000000001</v>
      </c>
      <c r="AK5" s="6">
        <f>(AK4*0.25)</f>
        <v>0.875</v>
      </c>
      <c r="AL5" s="162">
        <f>AL4+AM4</f>
        <v>29</v>
      </c>
      <c r="AM5" s="163"/>
      <c r="AN5" s="10"/>
      <c r="AO5" s="27" t="s">
        <v>41</v>
      </c>
      <c r="AP5" s="26">
        <v>21.1</v>
      </c>
      <c r="AQ5" s="24">
        <v>7.62</v>
      </c>
      <c r="AR5" s="7"/>
      <c r="AS5" s="33" t="s">
        <v>36</v>
      </c>
      <c r="AT5" s="11" t="s">
        <v>75</v>
      </c>
      <c r="AU5" s="2" t="s">
        <v>39</v>
      </c>
      <c r="AV5" s="36">
        <v>0.24399999999999999</v>
      </c>
      <c r="AW5" s="1"/>
      <c r="AX5" s="118" t="s">
        <v>71</v>
      </c>
      <c r="AY5" s="111">
        <f>'July, 2023'!AY124</f>
        <v>818345000</v>
      </c>
      <c r="AZ5" s="111">
        <f>'July, 2023'!AZ124</f>
        <v>706033300</v>
      </c>
      <c r="BA5" s="111">
        <f>'July, 2023'!BA124</f>
        <v>188461000</v>
      </c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</row>
    <row r="6" spans="1:83" ht="18" customHeight="1" thickBot="1" x14ac:dyDescent="0.35">
      <c r="A6" s="184"/>
      <c r="B6" s="66" t="s">
        <v>3</v>
      </c>
      <c r="C6" s="76">
        <f>C4-C5</f>
        <v>1584000</v>
      </c>
      <c r="D6" s="76">
        <f t="shared" ref="D6:J6" si="0">D4-D5</f>
        <v>0</v>
      </c>
      <c r="E6" s="76">
        <f t="shared" si="0"/>
        <v>33000</v>
      </c>
      <c r="F6" s="76">
        <f t="shared" si="0"/>
        <v>26900</v>
      </c>
      <c r="G6" s="76">
        <f t="shared" si="0"/>
        <v>347000</v>
      </c>
      <c r="H6" s="76">
        <f t="shared" si="0"/>
        <v>0</v>
      </c>
      <c r="I6" s="76">
        <f t="shared" si="0"/>
        <v>32000</v>
      </c>
      <c r="J6" s="76">
        <f t="shared" si="0"/>
        <v>26000</v>
      </c>
      <c r="K6" s="189"/>
      <c r="L6" s="190"/>
      <c r="M6" s="190"/>
      <c r="N6" s="190"/>
      <c r="O6" s="190"/>
      <c r="P6" s="190"/>
      <c r="Q6" s="47" t="s">
        <v>3</v>
      </c>
      <c r="R6" s="41">
        <f>R4-R5</f>
        <v>1825000</v>
      </c>
      <c r="S6" s="58"/>
      <c r="T6" s="197"/>
      <c r="U6" s="200"/>
      <c r="V6" s="200"/>
      <c r="W6" s="58"/>
      <c r="X6" s="45" t="s">
        <v>3</v>
      </c>
      <c r="Y6" s="46">
        <f>Y4-Y5</f>
        <v>20</v>
      </c>
      <c r="Z6" s="46">
        <f t="shared" ref="Z6:AF6" si="1">Z4-Z5</f>
        <v>5.2999999999992724</v>
      </c>
      <c r="AA6" s="46">
        <f t="shared" si="1"/>
        <v>0</v>
      </c>
      <c r="AB6" s="46">
        <f t="shared" si="1"/>
        <v>0</v>
      </c>
      <c r="AC6" s="46">
        <f t="shared" si="1"/>
        <v>20.300000000000182</v>
      </c>
      <c r="AD6" s="46">
        <f t="shared" si="1"/>
        <v>5.3999999999996362</v>
      </c>
      <c r="AE6" s="46">
        <f t="shared" si="1"/>
        <v>0.19999999999998863</v>
      </c>
      <c r="AF6" s="83">
        <f t="shared" si="1"/>
        <v>0</v>
      </c>
      <c r="AG6" s="7"/>
      <c r="AH6" s="88" t="s">
        <v>28</v>
      </c>
      <c r="AI6" s="86">
        <f>(AI5)/((K4/1000000)*8.34)</f>
        <v>3.0010171044935152</v>
      </c>
      <c r="AJ6" s="86">
        <f>(AJ5)/((K4/1000000)*8.34)</f>
        <v>0.75134092622328863</v>
      </c>
      <c r="AK6" s="86">
        <f>(AK5)/((K4/1000000)*8.34)</f>
        <v>5.4332504995485746E-2</v>
      </c>
      <c r="AL6" s="164">
        <f>(AL5)/((K4/1000000)*8.34)</f>
        <v>1.800734451278956</v>
      </c>
      <c r="AM6" s="165"/>
      <c r="AN6" s="10"/>
      <c r="AO6" s="1"/>
      <c r="AP6" s="1"/>
      <c r="AQ6" s="1"/>
      <c r="AR6" s="7"/>
      <c r="AS6" s="89" t="s">
        <v>55</v>
      </c>
      <c r="AT6" s="79">
        <v>1.43</v>
      </c>
      <c r="AU6" s="90" t="s">
        <v>54</v>
      </c>
      <c r="AV6" s="35">
        <v>3.3000000000000002E-2</v>
      </c>
      <c r="AW6" s="1"/>
      <c r="AX6" s="110" t="s">
        <v>3</v>
      </c>
      <c r="AY6" s="115">
        <f>AY4-AY5</f>
        <v>1742000</v>
      </c>
      <c r="AZ6" s="115">
        <f>AZ4-AZ5</f>
        <v>409000</v>
      </c>
      <c r="BA6" s="116">
        <f>BA4-BA5</f>
        <v>47000</v>
      </c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</row>
    <row r="7" spans="1:83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78"/>
      <c r="W7" s="13"/>
      <c r="X7" s="3"/>
      <c r="Y7" s="84"/>
      <c r="Z7" s="84"/>
      <c r="AA7" s="84"/>
      <c r="AB7" s="84"/>
      <c r="AC7" s="84"/>
      <c r="AD7" s="84"/>
      <c r="AE7" s="84"/>
      <c r="AF7" s="84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7"/>
      <c r="AT7" s="7"/>
      <c r="AU7" s="7"/>
      <c r="AV7" s="7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</row>
    <row r="8" spans="1:83" ht="18.75" customHeight="1" x14ac:dyDescent="0.3">
      <c r="A8" s="182">
        <v>2</v>
      </c>
      <c r="B8" s="67" t="s">
        <v>45</v>
      </c>
      <c r="C8" s="72">
        <v>483150000</v>
      </c>
      <c r="D8" s="37">
        <v>4034250</v>
      </c>
      <c r="E8" s="37">
        <v>10879000</v>
      </c>
      <c r="F8" s="39">
        <v>16425200</v>
      </c>
      <c r="G8" s="72">
        <v>634147000</v>
      </c>
      <c r="H8" s="37">
        <v>5478200</v>
      </c>
      <c r="I8" s="37">
        <v>15222300</v>
      </c>
      <c r="J8" s="39">
        <v>23242400</v>
      </c>
      <c r="K8" s="185">
        <f>C10+G10</f>
        <v>1708000</v>
      </c>
      <c r="L8" s="186"/>
      <c r="M8" s="191">
        <f>D10+E10+F10+H10+I10+J10</f>
        <v>83000</v>
      </c>
      <c r="N8" s="186"/>
      <c r="O8" s="192">
        <f>M8+K8</f>
        <v>1791000</v>
      </c>
      <c r="P8" s="192"/>
      <c r="Q8" s="42" t="s">
        <v>6</v>
      </c>
      <c r="R8" s="39">
        <v>438941600</v>
      </c>
      <c r="S8" s="57"/>
      <c r="T8" s="195">
        <v>0</v>
      </c>
      <c r="U8" s="198">
        <v>1.4</v>
      </c>
      <c r="V8" s="198">
        <v>0.91</v>
      </c>
      <c r="W8" s="57"/>
      <c r="X8" s="85" t="s">
        <v>6</v>
      </c>
      <c r="Y8" s="44">
        <v>6376.4</v>
      </c>
      <c r="Z8" s="44">
        <v>8491.1</v>
      </c>
      <c r="AA8" s="44">
        <v>75</v>
      </c>
      <c r="AB8" s="44">
        <v>107.1</v>
      </c>
      <c r="AC8" s="44">
        <v>6668.1</v>
      </c>
      <c r="AD8" s="44">
        <v>8867.1</v>
      </c>
      <c r="AE8" s="44">
        <v>142.30000000000001</v>
      </c>
      <c r="AF8" s="82">
        <v>21.1</v>
      </c>
      <c r="AG8" s="7"/>
      <c r="AH8" s="85" t="s">
        <v>29</v>
      </c>
      <c r="AI8" s="15">
        <v>4.125</v>
      </c>
      <c r="AJ8" s="15">
        <v>4.75</v>
      </c>
      <c r="AK8" s="15">
        <v>3.375</v>
      </c>
      <c r="AL8" s="15">
        <v>21</v>
      </c>
      <c r="AM8" s="16">
        <v>4</v>
      </c>
      <c r="AN8" s="62"/>
      <c r="AO8" s="64" t="s">
        <v>40</v>
      </c>
      <c r="AP8" s="20">
        <v>18.899999999999999</v>
      </c>
      <c r="AQ8" s="21">
        <v>7.18</v>
      </c>
      <c r="AR8" s="7"/>
      <c r="AS8" s="31" t="s">
        <v>37</v>
      </c>
      <c r="AT8" s="52">
        <v>4.2999999999999997E-2</v>
      </c>
      <c r="AU8" s="32" t="s">
        <v>38</v>
      </c>
      <c r="AV8" s="53" t="s">
        <v>75</v>
      </c>
      <c r="AW8" s="1"/>
      <c r="AX8" s="117" t="s">
        <v>45</v>
      </c>
      <c r="AY8" s="112">
        <v>821693000</v>
      </c>
      <c r="AZ8" s="112">
        <v>706737100</v>
      </c>
      <c r="BA8" s="113">
        <v>188544000</v>
      </c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</row>
    <row r="9" spans="1:83" ht="19.5" customHeight="1" thickBot="1" x14ac:dyDescent="0.35">
      <c r="A9" s="183"/>
      <c r="B9" s="68" t="s">
        <v>44</v>
      </c>
      <c r="C9" s="73">
        <f>C4</f>
        <v>481698000</v>
      </c>
      <c r="D9" s="74">
        <f t="shared" ref="D9:J9" si="2">D4</f>
        <v>4024250</v>
      </c>
      <c r="E9" s="74">
        <f t="shared" si="2"/>
        <v>10847000</v>
      </c>
      <c r="F9" s="75">
        <f t="shared" si="2"/>
        <v>16398200</v>
      </c>
      <c r="G9" s="73">
        <f t="shared" si="2"/>
        <v>633891000</v>
      </c>
      <c r="H9" s="74">
        <f t="shared" si="2"/>
        <v>5478200</v>
      </c>
      <c r="I9" s="74">
        <f t="shared" si="2"/>
        <v>15222300</v>
      </c>
      <c r="J9" s="75">
        <f t="shared" si="2"/>
        <v>23228400</v>
      </c>
      <c r="K9" s="187"/>
      <c r="L9" s="188"/>
      <c r="M9" s="188"/>
      <c r="N9" s="188"/>
      <c r="O9" s="193"/>
      <c r="P9" s="193"/>
      <c r="Q9" s="14" t="s">
        <v>7</v>
      </c>
      <c r="R9" s="40">
        <f>R4</f>
        <v>437218500</v>
      </c>
      <c r="S9" s="57"/>
      <c r="T9" s="196"/>
      <c r="U9" s="199"/>
      <c r="V9" s="199"/>
      <c r="W9" s="57"/>
      <c r="X9" s="87" t="s">
        <v>7</v>
      </c>
      <c r="Y9" s="5">
        <f>Y4</f>
        <v>6358.6</v>
      </c>
      <c r="Z9" s="5">
        <f t="shared" ref="Z9:AF9" si="3">Z4</f>
        <v>8487.2999999999993</v>
      </c>
      <c r="AA9" s="5">
        <f t="shared" si="3"/>
        <v>75</v>
      </c>
      <c r="AB9" s="5">
        <f t="shared" si="3"/>
        <v>106.9</v>
      </c>
      <c r="AC9" s="5">
        <f>AC4</f>
        <v>6649.6</v>
      </c>
      <c r="AD9" s="5">
        <f t="shared" si="3"/>
        <v>8863.1</v>
      </c>
      <c r="AE9" s="5">
        <f t="shared" si="3"/>
        <v>142.1</v>
      </c>
      <c r="AF9" s="81">
        <f t="shared" si="3"/>
        <v>21.1</v>
      </c>
      <c r="AG9" s="7"/>
      <c r="AH9" s="87" t="s">
        <v>26</v>
      </c>
      <c r="AI9" s="6">
        <f>(AI8*10.74)</f>
        <v>44.302500000000002</v>
      </c>
      <c r="AJ9" s="6">
        <f>(AJ8*2.2)</f>
        <v>10.450000000000001</v>
      </c>
      <c r="AK9" s="6">
        <f>(AK8*0.25)</f>
        <v>0.84375</v>
      </c>
      <c r="AL9" s="162">
        <f>AL8+AM8</f>
        <v>25</v>
      </c>
      <c r="AM9" s="163"/>
      <c r="AN9" s="10"/>
      <c r="AO9" s="22" t="s">
        <v>41</v>
      </c>
      <c r="AP9" s="23">
        <v>21</v>
      </c>
      <c r="AQ9" s="24">
        <v>7.6</v>
      </c>
      <c r="AR9" s="7"/>
      <c r="AS9" s="33" t="s">
        <v>36</v>
      </c>
      <c r="AT9" s="12">
        <v>0.21</v>
      </c>
      <c r="AU9" s="2" t="s">
        <v>39</v>
      </c>
      <c r="AV9" s="36" t="s">
        <v>75</v>
      </c>
      <c r="AW9" s="1"/>
      <c r="AX9" s="118" t="s">
        <v>71</v>
      </c>
      <c r="AY9" s="111">
        <f>AY4</f>
        <v>820087000</v>
      </c>
      <c r="AZ9" s="111">
        <f t="shared" ref="AZ9:BA9" si="4">AZ4</f>
        <v>706442300</v>
      </c>
      <c r="BA9" s="114">
        <f t="shared" si="4"/>
        <v>188508000</v>
      </c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</row>
    <row r="10" spans="1:83" ht="19.5" customHeight="1" thickBot="1" x14ac:dyDescent="0.35">
      <c r="A10" s="184"/>
      <c r="B10" s="66" t="s">
        <v>3</v>
      </c>
      <c r="C10" s="76">
        <f t="shared" ref="C10:J10" si="5">C8-C9</f>
        <v>1452000</v>
      </c>
      <c r="D10" s="76">
        <f t="shared" si="5"/>
        <v>10000</v>
      </c>
      <c r="E10" s="76">
        <f t="shared" si="5"/>
        <v>32000</v>
      </c>
      <c r="F10" s="77">
        <f t="shared" si="5"/>
        <v>27000</v>
      </c>
      <c r="G10" s="76">
        <f t="shared" si="5"/>
        <v>256000</v>
      </c>
      <c r="H10" s="76">
        <f t="shared" si="5"/>
        <v>0</v>
      </c>
      <c r="I10" s="76">
        <f t="shared" si="5"/>
        <v>0</v>
      </c>
      <c r="J10" s="77">
        <f t="shared" si="5"/>
        <v>14000</v>
      </c>
      <c r="K10" s="189"/>
      <c r="L10" s="190"/>
      <c r="M10" s="190"/>
      <c r="N10" s="190"/>
      <c r="O10" s="194"/>
      <c r="P10" s="194"/>
      <c r="Q10" s="48" t="s">
        <v>3</v>
      </c>
      <c r="R10" s="41">
        <f>R8-R9</f>
        <v>1723100</v>
      </c>
      <c r="S10" s="58"/>
      <c r="T10" s="197"/>
      <c r="U10" s="200"/>
      <c r="V10" s="200"/>
      <c r="W10" s="58"/>
      <c r="X10" s="45" t="s">
        <v>3</v>
      </c>
      <c r="Y10" s="46">
        <f>Y8-Y9</f>
        <v>17.799999999999272</v>
      </c>
      <c r="Z10" s="46">
        <f t="shared" ref="Z10:AF10" si="6">Z8-Z9</f>
        <v>3.8000000000010914</v>
      </c>
      <c r="AA10" s="46">
        <f t="shared" si="6"/>
        <v>0</v>
      </c>
      <c r="AB10" s="46">
        <f t="shared" si="6"/>
        <v>0.19999999999998863</v>
      </c>
      <c r="AC10" s="46">
        <f t="shared" si="6"/>
        <v>18.5</v>
      </c>
      <c r="AD10" s="46">
        <f t="shared" si="6"/>
        <v>4</v>
      </c>
      <c r="AE10" s="46">
        <f t="shared" si="6"/>
        <v>0.20000000000001705</v>
      </c>
      <c r="AF10" s="83">
        <f t="shared" si="6"/>
        <v>0</v>
      </c>
      <c r="AG10" s="7"/>
      <c r="AH10" s="88" t="s">
        <v>28</v>
      </c>
      <c r="AI10" s="86">
        <f>(AI9)/((K8/1000000)*8.34)</f>
        <v>3.1100997422202754</v>
      </c>
      <c r="AJ10" s="86">
        <f>(AJ9)/((K8/1000000)*8.34)</f>
        <v>0.73360515334804766</v>
      </c>
      <c r="AK10" s="86">
        <f>(AK9)/((K8/1000000)*8.34)</f>
        <v>5.9232473505972744E-2</v>
      </c>
      <c r="AL10" s="164">
        <f>(AL9)/((K8/1000000)*8.34)</f>
        <v>1.7550362520288221</v>
      </c>
      <c r="AM10" s="165"/>
      <c r="AN10" s="10"/>
      <c r="AO10" s="1"/>
      <c r="AP10" s="1"/>
      <c r="AQ10" s="1"/>
      <c r="AR10" s="7"/>
      <c r="AS10" s="89" t="s">
        <v>55</v>
      </c>
      <c r="AT10" s="79">
        <v>1.48</v>
      </c>
      <c r="AU10" s="90" t="s">
        <v>54</v>
      </c>
      <c r="AV10" s="35">
        <v>3.5000000000000003E-2</v>
      </c>
      <c r="AW10" s="1"/>
      <c r="AX10" s="110" t="s">
        <v>3</v>
      </c>
      <c r="AY10" s="115">
        <f>AY8-AY9</f>
        <v>1606000</v>
      </c>
      <c r="AZ10" s="115">
        <f>AZ8-AZ9</f>
        <v>294800</v>
      </c>
      <c r="BA10" s="116">
        <f>BA8-BA9</f>
        <v>36000</v>
      </c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</row>
    <row r="11" spans="1:83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78"/>
      <c r="W11" s="13"/>
      <c r="X11" s="3"/>
      <c r="Y11" s="84"/>
      <c r="Z11" s="84"/>
      <c r="AA11" s="84"/>
      <c r="AB11" s="84"/>
      <c r="AC11" s="84"/>
      <c r="AD11" s="84"/>
      <c r="AE11" s="84"/>
      <c r="AF11" s="84"/>
      <c r="AG11" s="1"/>
      <c r="AH11" s="1"/>
      <c r="AI11" s="1"/>
      <c r="AJ11" s="1"/>
      <c r="AK11" s="1"/>
      <c r="AL11" s="1"/>
      <c r="AM11" s="28"/>
      <c r="AN11" s="1"/>
      <c r="AO11" s="1"/>
      <c r="AP11" s="1">
        <v>10.6</v>
      </c>
      <c r="AQ11" s="1"/>
      <c r="AR11" s="1"/>
      <c r="AS11" s="7"/>
      <c r="AT11" s="7"/>
      <c r="AU11" s="7"/>
      <c r="AV11" s="7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</row>
    <row r="12" spans="1:83" ht="18.75" customHeight="1" x14ac:dyDescent="0.3">
      <c r="A12" s="182">
        <v>3</v>
      </c>
      <c r="B12" s="67" t="s">
        <v>45</v>
      </c>
      <c r="C12" s="72">
        <v>484589000</v>
      </c>
      <c r="D12" s="37">
        <v>4043250</v>
      </c>
      <c r="E12" s="37">
        <v>10912100</v>
      </c>
      <c r="F12" s="39">
        <v>16451200</v>
      </c>
      <c r="G12" s="72">
        <v>634404000</v>
      </c>
      <c r="H12" s="37">
        <v>5487190</v>
      </c>
      <c r="I12" s="37">
        <v>15222300</v>
      </c>
      <c r="J12" s="39">
        <v>23255300</v>
      </c>
      <c r="K12" s="185">
        <f>C14+G14</f>
        <v>1696000</v>
      </c>
      <c r="L12" s="186"/>
      <c r="M12" s="191">
        <f>D14+E14+F14+H14+I14+J14</f>
        <v>89990</v>
      </c>
      <c r="N12" s="186"/>
      <c r="O12" s="192">
        <f>M12+K12</f>
        <v>1785990</v>
      </c>
      <c r="P12" s="192"/>
      <c r="Q12" s="42" t="s">
        <v>6</v>
      </c>
      <c r="R12" s="39">
        <v>440689000</v>
      </c>
      <c r="S12" s="57"/>
      <c r="T12" s="195">
        <v>0</v>
      </c>
      <c r="U12" s="198">
        <v>1.38</v>
      </c>
      <c r="V12" s="198">
        <v>0.89</v>
      </c>
      <c r="W12" s="57"/>
      <c r="X12" s="85" t="s">
        <v>6</v>
      </c>
      <c r="Y12" s="44">
        <v>6394.2</v>
      </c>
      <c r="Z12" s="44">
        <v>8494.9</v>
      </c>
      <c r="AA12" s="44">
        <v>75</v>
      </c>
      <c r="AB12" s="44">
        <v>107.3</v>
      </c>
      <c r="AC12" s="44">
        <v>6686.4</v>
      </c>
      <c r="AD12" s="44">
        <v>8871.2999999999993</v>
      </c>
      <c r="AE12" s="44">
        <v>142.4</v>
      </c>
      <c r="AF12" s="82">
        <v>21.2</v>
      </c>
      <c r="AG12" s="7"/>
      <c r="AH12" s="85" t="s">
        <v>29</v>
      </c>
      <c r="AI12" s="15">
        <v>3.75</v>
      </c>
      <c r="AJ12" s="15">
        <v>4.75</v>
      </c>
      <c r="AK12" s="15">
        <v>3.0625</v>
      </c>
      <c r="AL12" s="15">
        <v>22</v>
      </c>
      <c r="AM12" s="16">
        <v>3</v>
      </c>
      <c r="AN12" s="62"/>
      <c r="AO12" s="64" t="s">
        <v>40</v>
      </c>
      <c r="AP12" s="20">
        <v>19</v>
      </c>
      <c r="AQ12" s="21">
        <v>7.17</v>
      </c>
      <c r="AR12" s="7"/>
      <c r="AS12" s="31" t="s">
        <v>37</v>
      </c>
      <c r="AT12" s="52">
        <v>4.3999999999999997E-2</v>
      </c>
      <c r="AU12" s="32" t="s">
        <v>38</v>
      </c>
      <c r="AV12" s="53" t="s">
        <v>75</v>
      </c>
      <c r="AW12" s="1"/>
      <c r="AX12" s="117" t="s">
        <v>45</v>
      </c>
      <c r="AY12" s="112">
        <v>823277000</v>
      </c>
      <c r="AZ12" s="112">
        <v>707043500</v>
      </c>
      <c r="BA12" s="113">
        <v>188579000</v>
      </c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</row>
    <row r="13" spans="1:83" ht="19.5" customHeight="1" thickBot="1" x14ac:dyDescent="0.35">
      <c r="A13" s="183"/>
      <c r="B13" s="68" t="s">
        <v>44</v>
      </c>
      <c r="C13" s="73">
        <f>C8</f>
        <v>483150000</v>
      </c>
      <c r="D13" s="74">
        <f t="shared" ref="D13:J13" si="7">D8</f>
        <v>4034250</v>
      </c>
      <c r="E13" s="74">
        <f t="shared" si="7"/>
        <v>10879000</v>
      </c>
      <c r="F13" s="75">
        <f t="shared" si="7"/>
        <v>16425200</v>
      </c>
      <c r="G13" s="73">
        <f t="shared" si="7"/>
        <v>634147000</v>
      </c>
      <c r="H13" s="74">
        <f t="shared" si="7"/>
        <v>5478200</v>
      </c>
      <c r="I13" s="74">
        <f t="shared" si="7"/>
        <v>15222300</v>
      </c>
      <c r="J13" s="75">
        <f t="shared" si="7"/>
        <v>23242400</v>
      </c>
      <c r="K13" s="187"/>
      <c r="L13" s="188"/>
      <c r="M13" s="188"/>
      <c r="N13" s="188"/>
      <c r="O13" s="193"/>
      <c r="P13" s="193"/>
      <c r="Q13" s="14" t="s">
        <v>7</v>
      </c>
      <c r="R13" s="40">
        <f>R8</f>
        <v>438941600</v>
      </c>
      <c r="S13" s="57"/>
      <c r="T13" s="196"/>
      <c r="U13" s="199"/>
      <c r="V13" s="199"/>
      <c r="W13" s="57"/>
      <c r="X13" s="87" t="s">
        <v>7</v>
      </c>
      <c r="Y13" s="5">
        <f t="shared" ref="Y13:AF13" si="8">Y8</f>
        <v>6376.4</v>
      </c>
      <c r="Z13" s="5">
        <f t="shared" si="8"/>
        <v>8491.1</v>
      </c>
      <c r="AA13" s="5">
        <f t="shared" si="8"/>
        <v>75</v>
      </c>
      <c r="AB13" s="5">
        <f t="shared" si="8"/>
        <v>107.1</v>
      </c>
      <c r="AC13" s="5">
        <f t="shared" si="8"/>
        <v>6668.1</v>
      </c>
      <c r="AD13" s="5">
        <f t="shared" si="8"/>
        <v>8867.1</v>
      </c>
      <c r="AE13" s="5">
        <f t="shared" si="8"/>
        <v>142.30000000000001</v>
      </c>
      <c r="AF13" s="81">
        <f t="shared" si="8"/>
        <v>21.1</v>
      </c>
      <c r="AG13" s="7"/>
      <c r="AH13" s="87" t="s">
        <v>26</v>
      </c>
      <c r="AI13" s="6">
        <f>(AI12*10.74)</f>
        <v>40.274999999999999</v>
      </c>
      <c r="AJ13" s="6">
        <f>(AJ12*2.2)</f>
        <v>10.450000000000001</v>
      </c>
      <c r="AK13" s="6">
        <f>(AK12*0.25)</f>
        <v>0.765625</v>
      </c>
      <c r="AL13" s="162">
        <f>AL12+AM12</f>
        <v>25</v>
      </c>
      <c r="AM13" s="163"/>
      <c r="AN13" s="10"/>
      <c r="AO13" s="22" t="s">
        <v>41</v>
      </c>
      <c r="AP13" s="23">
        <v>21.2</v>
      </c>
      <c r="AQ13" s="24">
        <v>7.63</v>
      </c>
      <c r="AR13" s="7"/>
      <c r="AS13" s="33" t="s">
        <v>36</v>
      </c>
      <c r="AT13" s="12">
        <v>0.23</v>
      </c>
      <c r="AU13" s="2" t="s">
        <v>39</v>
      </c>
      <c r="AV13" s="36" t="s">
        <v>75</v>
      </c>
      <c r="AW13" s="1"/>
      <c r="AX13" s="118" t="s">
        <v>71</v>
      </c>
      <c r="AY13" s="111">
        <f>AY8</f>
        <v>821693000</v>
      </c>
      <c r="AZ13" s="111">
        <f t="shared" ref="AZ13:BA13" si="9">AZ8</f>
        <v>706737100</v>
      </c>
      <c r="BA13" s="114">
        <f t="shared" si="9"/>
        <v>188544000</v>
      </c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</row>
    <row r="14" spans="1:83" ht="19.5" customHeight="1" thickBot="1" x14ac:dyDescent="0.35">
      <c r="A14" s="184"/>
      <c r="B14" s="66" t="s">
        <v>3</v>
      </c>
      <c r="C14" s="76">
        <f t="shared" ref="C14:J14" si="10">C12-C13</f>
        <v>1439000</v>
      </c>
      <c r="D14" s="76">
        <f t="shared" si="10"/>
        <v>9000</v>
      </c>
      <c r="E14" s="76">
        <f t="shared" si="10"/>
        <v>33100</v>
      </c>
      <c r="F14" s="77">
        <f t="shared" si="10"/>
        <v>26000</v>
      </c>
      <c r="G14" s="76">
        <f t="shared" si="10"/>
        <v>257000</v>
      </c>
      <c r="H14" s="76">
        <f t="shared" si="10"/>
        <v>8990</v>
      </c>
      <c r="I14" s="76">
        <f t="shared" si="10"/>
        <v>0</v>
      </c>
      <c r="J14" s="77">
        <f t="shared" si="10"/>
        <v>12900</v>
      </c>
      <c r="K14" s="189"/>
      <c r="L14" s="190"/>
      <c r="M14" s="190"/>
      <c r="N14" s="190"/>
      <c r="O14" s="194"/>
      <c r="P14" s="194"/>
      <c r="Q14" s="48" t="s">
        <v>3</v>
      </c>
      <c r="R14" s="41">
        <f>R12-R13</f>
        <v>1747400</v>
      </c>
      <c r="S14" s="58"/>
      <c r="T14" s="197"/>
      <c r="U14" s="200"/>
      <c r="V14" s="200"/>
      <c r="W14" s="58"/>
      <c r="X14" s="45" t="s">
        <v>3</v>
      </c>
      <c r="Y14" s="46">
        <f>Y12-Y13</f>
        <v>17.800000000000182</v>
      </c>
      <c r="Z14" s="46">
        <f t="shared" ref="Z14:AF14" si="11">Z12-Z13</f>
        <v>3.7999999999992724</v>
      </c>
      <c r="AA14" s="46">
        <f t="shared" si="11"/>
        <v>0</v>
      </c>
      <c r="AB14" s="46">
        <f t="shared" si="11"/>
        <v>0.20000000000000284</v>
      </c>
      <c r="AC14" s="46">
        <f t="shared" si="11"/>
        <v>18.299999999999272</v>
      </c>
      <c r="AD14" s="46">
        <f t="shared" si="11"/>
        <v>4.1999999999989086</v>
      </c>
      <c r="AE14" s="46">
        <f t="shared" si="11"/>
        <v>9.9999999999994316E-2</v>
      </c>
      <c r="AF14" s="83">
        <f t="shared" si="11"/>
        <v>9.9999999999997868E-2</v>
      </c>
      <c r="AG14" s="7"/>
      <c r="AH14" s="88" t="s">
        <v>28</v>
      </c>
      <c r="AI14" s="86">
        <f>(AI13)/((K12/1000000)*8.34)</f>
        <v>2.8473683317496947</v>
      </c>
      <c r="AJ14" s="86">
        <f>(AJ13)/((K12/1000000)*8.34)</f>
        <v>0.73879575584815182</v>
      </c>
      <c r="AK14" s="86">
        <f>(AK13)/((K12/1000000)*8.34)</f>
        <v>5.412827756662595E-2</v>
      </c>
      <c r="AL14" s="164">
        <f>(AL13)/((K12/1000000)*8.34)</f>
        <v>1.7674539613592146</v>
      </c>
      <c r="AM14" s="165"/>
      <c r="AN14" s="10"/>
      <c r="AO14" s="1"/>
      <c r="AP14" s="1"/>
      <c r="AQ14" s="1"/>
      <c r="AR14" s="7"/>
      <c r="AS14" s="89" t="s">
        <v>55</v>
      </c>
      <c r="AT14" s="79">
        <v>1.45</v>
      </c>
      <c r="AU14" s="90" t="s">
        <v>54</v>
      </c>
      <c r="AV14" s="35">
        <v>3.5999999999999997E-2</v>
      </c>
      <c r="AW14" s="1"/>
      <c r="AX14" s="110" t="s">
        <v>3</v>
      </c>
      <c r="AY14" s="115">
        <f>AY12-AY13</f>
        <v>1584000</v>
      </c>
      <c r="AZ14" s="115">
        <f>AZ12-AZ13</f>
        <v>306400</v>
      </c>
      <c r="BA14" s="116">
        <f>BA12-BA13</f>
        <v>35000</v>
      </c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</row>
    <row r="15" spans="1:83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78"/>
      <c r="W15" s="13"/>
      <c r="X15" s="3"/>
      <c r="Y15" s="84"/>
      <c r="Z15" s="84"/>
      <c r="AA15" s="84"/>
      <c r="AB15" s="84"/>
      <c r="AC15" s="84"/>
      <c r="AD15" s="84"/>
      <c r="AE15" s="84"/>
      <c r="AF15" s="84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7"/>
      <c r="AT15" s="7"/>
      <c r="AU15" s="7"/>
      <c r="AV15" s="7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</row>
    <row r="16" spans="1:83" ht="18.75" customHeight="1" x14ac:dyDescent="0.3">
      <c r="A16" s="182">
        <v>4</v>
      </c>
      <c r="B16" s="67" t="s">
        <v>45</v>
      </c>
      <c r="C16" s="72">
        <v>486145000</v>
      </c>
      <c r="D16" s="37">
        <v>4052250</v>
      </c>
      <c r="E16" s="37">
        <v>10944100</v>
      </c>
      <c r="F16" s="39">
        <v>16482200</v>
      </c>
      <c r="G16" s="72">
        <v>634723000</v>
      </c>
      <c r="H16" s="37">
        <v>5487190</v>
      </c>
      <c r="I16" s="37">
        <v>15222300</v>
      </c>
      <c r="J16" s="39">
        <v>23269300</v>
      </c>
      <c r="K16" s="185">
        <f>C18+G18</f>
        <v>1875000</v>
      </c>
      <c r="L16" s="186"/>
      <c r="M16" s="191">
        <f>D18+E18+F18+H18+I18+J18</f>
        <v>86000</v>
      </c>
      <c r="N16" s="186"/>
      <c r="O16" s="192">
        <f>M16+K16</f>
        <v>1961000</v>
      </c>
      <c r="P16" s="192"/>
      <c r="Q16" s="42" t="s">
        <v>6</v>
      </c>
      <c r="R16" s="39">
        <v>442469000</v>
      </c>
      <c r="S16" s="57"/>
      <c r="T16" s="195">
        <v>0</v>
      </c>
      <c r="U16" s="198">
        <v>1.37</v>
      </c>
      <c r="V16" s="198">
        <v>0.82</v>
      </c>
      <c r="W16" s="57"/>
      <c r="X16" s="85" t="s">
        <v>6</v>
      </c>
      <c r="Y16" s="44">
        <v>6413.4</v>
      </c>
      <c r="Z16" s="44">
        <v>8499.5</v>
      </c>
      <c r="AA16" s="44">
        <v>75</v>
      </c>
      <c r="AB16" s="44">
        <v>107.4</v>
      </c>
      <c r="AC16" s="44">
        <v>6706.2</v>
      </c>
      <c r="AD16" s="44">
        <v>8876.2999999999993</v>
      </c>
      <c r="AE16" s="44">
        <v>142.6</v>
      </c>
      <c r="AF16" s="82">
        <v>21.3</v>
      </c>
      <c r="AG16" s="7"/>
      <c r="AH16" s="85" t="s">
        <v>29</v>
      </c>
      <c r="AI16" s="15">
        <v>4.5</v>
      </c>
      <c r="AJ16" s="15">
        <v>5</v>
      </c>
      <c r="AK16" s="15">
        <v>4.25</v>
      </c>
      <c r="AL16" s="15">
        <v>21</v>
      </c>
      <c r="AM16" s="16">
        <v>4</v>
      </c>
      <c r="AN16" s="62"/>
      <c r="AO16" s="64" t="s">
        <v>40</v>
      </c>
      <c r="AP16" s="20">
        <v>19.899999999999999</v>
      </c>
      <c r="AQ16" s="21">
        <v>7.17</v>
      </c>
      <c r="AR16" s="7"/>
      <c r="AS16" s="2" t="s">
        <v>37</v>
      </c>
      <c r="AT16" s="12">
        <v>4.3999999999999997E-2</v>
      </c>
      <c r="AU16" s="2" t="s">
        <v>38</v>
      </c>
      <c r="AV16" s="12" t="s">
        <v>75</v>
      </c>
      <c r="AW16" s="1"/>
      <c r="AX16" s="117" t="s">
        <v>45</v>
      </c>
      <c r="AY16" s="112">
        <v>825005000</v>
      </c>
      <c r="AZ16" s="112">
        <v>707406144</v>
      </c>
      <c r="BA16" s="113">
        <v>188615000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</row>
    <row r="17" spans="1:83" ht="19.5" customHeight="1" thickBot="1" x14ac:dyDescent="0.35">
      <c r="A17" s="183"/>
      <c r="B17" s="68" t="s">
        <v>44</v>
      </c>
      <c r="C17" s="73">
        <f>C12</f>
        <v>484589000</v>
      </c>
      <c r="D17" s="74">
        <f t="shared" ref="D17:J17" si="12">D12</f>
        <v>4043250</v>
      </c>
      <c r="E17" s="74">
        <f t="shared" si="12"/>
        <v>10912100</v>
      </c>
      <c r="F17" s="75">
        <f t="shared" si="12"/>
        <v>16451200</v>
      </c>
      <c r="G17" s="73">
        <f t="shared" si="12"/>
        <v>634404000</v>
      </c>
      <c r="H17" s="74">
        <f t="shared" si="12"/>
        <v>5487190</v>
      </c>
      <c r="I17" s="74">
        <f t="shared" si="12"/>
        <v>15222300</v>
      </c>
      <c r="J17" s="75">
        <f t="shared" si="12"/>
        <v>23255300</v>
      </c>
      <c r="K17" s="187"/>
      <c r="L17" s="188"/>
      <c r="M17" s="188"/>
      <c r="N17" s="188"/>
      <c r="O17" s="193"/>
      <c r="P17" s="193"/>
      <c r="Q17" s="14" t="s">
        <v>7</v>
      </c>
      <c r="R17" s="40">
        <f>R12</f>
        <v>440689000</v>
      </c>
      <c r="S17" s="57"/>
      <c r="T17" s="196"/>
      <c r="U17" s="199"/>
      <c r="V17" s="199"/>
      <c r="W17" s="57"/>
      <c r="X17" s="87" t="s">
        <v>7</v>
      </c>
      <c r="Y17" s="5">
        <f t="shared" ref="Y17:AF17" si="13">Y12</f>
        <v>6394.2</v>
      </c>
      <c r="Z17" s="5">
        <f t="shared" si="13"/>
        <v>8494.9</v>
      </c>
      <c r="AA17" s="5">
        <f t="shared" si="13"/>
        <v>75</v>
      </c>
      <c r="AB17" s="5">
        <f t="shared" si="13"/>
        <v>107.3</v>
      </c>
      <c r="AC17" s="5">
        <f t="shared" si="13"/>
        <v>6686.4</v>
      </c>
      <c r="AD17" s="5">
        <f t="shared" si="13"/>
        <v>8871.2999999999993</v>
      </c>
      <c r="AE17" s="5">
        <f t="shared" si="13"/>
        <v>142.4</v>
      </c>
      <c r="AF17" s="81">
        <f t="shared" si="13"/>
        <v>21.2</v>
      </c>
      <c r="AG17" s="7"/>
      <c r="AH17" s="87" t="s">
        <v>26</v>
      </c>
      <c r="AI17" s="6">
        <f>(AI16*10.74)</f>
        <v>48.33</v>
      </c>
      <c r="AJ17" s="6">
        <f>(AJ16*2.2)</f>
        <v>11</v>
      </c>
      <c r="AK17" s="6">
        <f>(AK16*0.25)</f>
        <v>1.0625</v>
      </c>
      <c r="AL17" s="162">
        <f>AL16+AM16</f>
        <v>25</v>
      </c>
      <c r="AM17" s="163"/>
      <c r="AN17" s="10"/>
      <c r="AO17" s="22" t="s">
        <v>41</v>
      </c>
      <c r="AP17" s="23">
        <v>21.6</v>
      </c>
      <c r="AQ17" s="24">
        <v>7.58</v>
      </c>
      <c r="AR17" s="7"/>
      <c r="AS17" s="2" t="s">
        <v>36</v>
      </c>
      <c r="AT17" s="12">
        <v>0.224</v>
      </c>
      <c r="AU17" s="2" t="s">
        <v>39</v>
      </c>
      <c r="AV17" s="12" t="s">
        <v>75</v>
      </c>
      <c r="AW17" s="1"/>
      <c r="AX17" s="118" t="s">
        <v>71</v>
      </c>
      <c r="AY17" s="111">
        <f t="shared" ref="AY17:BA17" si="14">AY12</f>
        <v>823277000</v>
      </c>
      <c r="AZ17" s="111">
        <f t="shared" si="14"/>
        <v>707043500</v>
      </c>
      <c r="BA17" s="114">
        <f t="shared" si="14"/>
        <v>188579000</v>
      </c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</row>
    <row r="18" spans="1:83" ht="19.5" customHeight="1" thickBot="1" x14ac:dyDescent="0.35">
      <c r="A18" s="184"/>
      <c r="B18" s="66" t="s">
        <v>3</v>
      </c>
      <c r="C18" s="76">
        <f t="shared" ref="C18:J18" si="15">C16-C17</f>
        <v>1556000</v>
      </c>
      <c r="D18" s="76">
        <f t="shared" si="15"/>
        <v>9000</v>
      </c>
      <c r="E18" s="76">
        <f t="shared" si="15"/>
        <v>32000</v>
      </c>
      <c r="F18" s="77">
        <f t="shared" si="15"/>
        <v>31000</v>
      </c>
      <c r="G18" s="76">
        <f t="shared" si="15"/>
        <v>319000</v>
      </c>
      <c r="H18" s="76">
        <f t="shared" si="15"/>
        <v>0</v>
      </c>
      <c r="I18" s="76">
        <f t="shared" si="15"/>
        <v>0</v>
      </c>
      <c r="J18" s="77">
        <f t="shared" si="15"/>
        <v>14000</v>
      </c>
      <c r="K18" s="189"/>
      <c r="L18" s="190"/>
      <c r="M18" s="190"/>
      <c r="N18" s="190"/>
      <c r="O18" s="194"/>
      <c r="P18" s="194"/>
      <c r="Q18" s="48" t="s">
        <v>3</v>
      </c>
      <c r="R18" s="41">
        <f>R16-R17</f>
        <v>1780000</v>
      </c>
      <c r="S18" s="58"/>
      <c r="T18" s="197"/>
      <c r="U18" s="200"/>
      <c r="V18" s="200"/>
      <c r="W18" s="58"/>
      <c r="X18" s="45" t="s">
        <v>3</v>
      </c>
      <c r="Y18" s="46">
        <f>Y16-Y17</f>
        <v>19.199999999999818</v>
      </c>
      <c r="Z18" s="46">
        <f t="shared" ref="Z18:AF18" si="16">Z16-Z17</f>
        <v>4.6000000000003638</v>
      </c>
      <c r="AA18" s="46">
        <f t="shared" si="16"/>
        <v>0</v>
      </c>
      <c r="AB18" s="46">
        <f t="shared" si="16"/>
        <v>0.10000000000000853</v>
      </c>
      <c r="AC18" s="46">
        <f t="shared" si="16"/>
        <v>19.800000000000182</v>
      </c>
      <c r="AD18" s="46">
        <f t="shared" si="16"/>
        <v>5</v>
      </c>
      <c r="AE18" s="46">
        <f t="shared" si="16"/>
        <v>0.19999999999998863</v>
      </c>
      <c r="AF18" s="83">
        <f t="shared" si="16"/>
        <v>0.10000000000000142</v>
      </c>
      <c r="AG18" s="7"/>
      <c r="AH18" s="88" t="s">
        <v>28</v>
      </c>
      <c r="AI18" s="86">
        <f>(AI17)/((K16/1000000)*8.34)</f>
        <v>3.0906474820143885</v>
      </c>
      <c r="AJ18" s="86">
        <f>(AJ17)/((K16/1000000)*8.34)</f>
        <v>0.70343725019984016</v>
      </c>
      <c r="AK18" s="86">
        <f>(AK17)/((K16/1000000)*8.34)</f>
        <v>6.7945643485211829E-2</v>
      </c>
      <c r="AL18" s="164">
        <f>(AL17)/((K16/1000000)*8.34)</f>
        <v>1.5987210231814548</v>
      </c>
      <c r="AM18" s="165"/>
      <c r="AN18" s="10"/>
      <c r="AO18" s="1"/>
      <c r="AP18" s="1"/>
      <c r="AQ18" s="1"/>
      <c r="AR18" s="7"/>
      <c r="AS18" s="89" t="s">
        <v>55</v>
      </c>
      <c r="AT18" s="79">
        <v>1.51</v>
      </c>
      <c r="AU18" s="90" t="s">
        <v>54</v>
      </c>
      <c r="AV18" s="11">
        <v>3.5999999999999997E-2</v>
      </c>
      <c r="AW18" s="1"/>
      <c r="AX18" s="110" t="s">
        <v>3</v>
      </c>
      <c r="AY18" s="115">
        <f>AY16-AY17</f>
        <v>1728000</v>
      </c>
      <c r="AZ18" s="115">
        <f>AZ16-AZ17</f>
        <v>362644</v>
      </c>
      <c r="BA18" s="116">
        <f>BA16-BA17</f>
        <v>36000</v>
      </c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</row>
    <row r="19" spans="1:83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78"/>
      <c r="W19" s="13"/>
      <c r="X19" s="3"/>
      <c r="Y19" s="84"/>
      <c r="Z19" s="84"/>
      <c r="AA19" s="84"/>
      <c r="AB19" s="84"/>
      <c r="AC19" s="84"/>
      <c r="AD19" s="84"/>
      <c r="AE19" s="84"/>
      <c r="AF19" s="84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7"/>
      <c r="AT19" s="7"/>
      <c r="AU19" s="7"/>
      <c r="AV19" s="7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</row>
    <row r="20" spans="1:83" ht="18.75" customHeight="1" x14ac:dyDescent="0.3">
      <c r="A20" s="182">
        <v>5</v>
      </c>
      <c r="B20" s="67" t="s">
        <v>45</v>
      </c>
      <c r="C20" s="72">
        <v>487643000</v>
      </c>
      <c r="D20" s="37">
        <v>4063240</v>
      </c>
      <c r="E20" s="37">
        <v>10977100</v>
      </c>
      <c r="F20" s="39">
        <v>16514200</v>
      </c>
      <c r="G20" s="72">
        <v>634723000</v>
      </c>
      <c r="H20" s="37">
        <v>5487190</v>
      </c>
      <c r="I20" s="37">
        <v>15222300</v>
      </c>
      <c r="J20" s="39">
        <v>23269300</v>
      </c>
      <c r="K20" s="185">
        <f>C22+G22</f>
        <v>1498000</v>
      </c>
      <c r="L20" s="186"/>
      <c r="M20" s="191">
        <f>D22+E22+F22+H22+I22+J22</f>
        <v>75990</v>
      </c>
      <c r="N20" s="186"/>
      <c r="O20" s="192">
        <f>M20+K20</f>
        <v>1573990</v>
      </c>
      <c r="P20" s="192"/>
      <c r="Q20" s="42" t="s">
        <v>6</v>
      </c>
      <c r="R20" s="39">
        <v>444261000</v>
      </c>
      <c r="S20" s="57">
        <v>0</v>
      </c>
      <c r="T20" s="195">
        <v>0</v>
      </c>
      <c r="U20" s="198">
        <v>1.49</v>
      </c>
      <c r="V20" s="198">
        <v>0.85</v>
      </c>
      <c r="W20" s="57"/>
      <c r="X20" s="85" t="s">
        <v>6</v>
      </c>
      <c r="Y20" s="44">
        <v>6431.2</v>
      </c>
      <c r="Z20" s="44">
        <v>8499.5</v>
      </c>
      <c r="AA20" s="44">
        <v>75</v>
      </c>
      <c r="AB20" s="44">
        <v>107.5</v>
      </c>
      <c r="AC20" s="44">
        <v>6724.6</v>
      </c>
      <c r="AD20" s="44">
        <v>8876.2999999999993</v>
      </c>
      <c r="AE20" s="44">
        <v>142.69999999999999</v>
      </c>
      <c r="AF20" s="82">
        <v>21.3</v>
      </c>
      <c r="AG20" s="7"/>
      <c r="AH20" s="85" t="s">
        <v>29</v>
      </c>
      <c r="AI20" s="15">
        <v>3.5</v>
      </c>
      <c r="AJ20" s="15">
        <v>3.8125</v>
      </c>
      <c r="AK20" s="15">
        <v>2.75</v>
      </c>
      <c r="AL20" s="15">
        <v>20</v>
      </c>
      <c r="AM20" s="16">
        <v>0</v>
      </c>
      <c r="AN20" s="62"/>
      <c r="AO20" s="64" t="s">
        <v>40</v>
      </c>
      <c r="AP20" s="20">
        <v>19.8</v>
      </c>
      <c r="AQ20" s="21">
        <v>7.42</v>
      </c>
      <c r="AR20" s="7"/>
      <c r="AS20" s="31" t="s">
        <v>37</v>
      </c>
      <c r="AT20" s="52">
        <v>4.3999999999999997E-2</v>
      </c>
      <c r="AU20" s="32" t="s">
        <v>38</v>
      </c>
      <c r="AV20" s="53" t="s">
        <v>75</v>
      </c>
      <c r="AW20" s="1"/>
      <c r="AX20" s="117" t="s">
        <v>45</v>
      </c>
      <c r="AY20" s="112">
        <v>826663000</v>
      </c>
      <c r="AZ20" s="112">
        <v>707406144</v>
      </c>
      <c r="BA20" s="113">
        <v>188651000</v>
      </c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</row>
    <row r="21" spans="1:83" ht="18.75" customHeight="1" thickBot="1" x14ac:dyDescent="0.35">
      <c r="A21" s="183"/>
      <c r="B21" s="68" t="s">
        <v>44</v>
      </c>
      <c r="C21" s="73">
        <f>C16</f>
        <v>486145000</v>
      </c>
      <c r="D21" s="74">
        <f t="shared" ref="D21:J21" si="17">D16</f>
        <v>4052250</v>
      </c>
      <c r="E21" s="74">
        <f t="shared" si="17"/>
        <v>10944100</v>
      </c>
      <c r="F21" s="75">
        <f t="shared" si="17"/>
        <v>16482200</v>
      </c>
      <c r="G21" s="73">
        <f t="shared" si="17"/>
        <v>634723000</v>
      </c>
      <c r="H21" s="74">
        <f t="shared" si="17"/>
        <v>5487190</v>
      </c>
      <c r="I21" s="74">
        <f t="shared" si="17"/>
        <v>15222300</v>
      </c>
      <c r="J21" s="75">
        <f t="shared" si="17"/>
        <v>23269300</v>
      </c>
      <c r="K21" s="187"/>
      <c r="L21" s="188"/>
      <c r="M21" s="188"/>
      <c r="N21" s="188"/>
      <c r="O21" s="193"/>
      <c r="P21" s="193"/>
      <c r="Q21" s="14" t="s">
        <v>7</v>
      </c>
      <c r="R21" s="40">
        <f>R16</f>
        <v>442469000</v>
      </c>
      <c r="S21" s="57"/>
      <c r="T21" s="196"/>
      <c r="U21" s="199"/>
      <c r="V21" s="199"/>
      <c r="W21" s="57"/>
      <c r="X21" s="87" t="s">
        <v>7</v>
      </c>
      <c r="Y21" s="5">
        <f t="shared" ref="Y21:AF21" si="18">Y16</f>
        <v>6413.4</v>
      </c>
      <c r="Z21" s="5">
        <f t="shared" si="18"/>
        <v>8499.5</v>
      </c>
      <c r="AA21" s="5">
        <f t="shared" si="18"/>
        <v>75</v>
      </c>
      <c r="AB21" s="5">
        <f t="shared" si="18"/>
        <v>107.4</v>
      </c>
      <c r="AC21" s="5">
        <f t="shared" si="18"/>
        <v>6706.2</v>
      </c>
      <c r="AD21" s="5">
        <f t="shared" si="18"/>
        <v>8876.2999999999993</v>
      </c>
      <c r="AE21" s="5">
        <f t="shared" si="18"/>
        <v>142.6</v>
      </c>
      <c r="AF21" s="81">
        <f t="shared" si="18"/>
        <v>21.3</v>
      </c>
      <c r="AG21" s="7"/>
      <c r="AH21" s="87" t="s">
        <v>26</v>
      </c>
      <c r="AI21" s="6">
        <f>(AI20*10.74)</f>
        <v>37.590000000000003</v>
      </c>
      <c r="AJ21" s="6">
        <f>(AJ20*2.2)</f>
        <v>8.3875000000000011</v>
      </c>
      <c r="AK21" s="6">
        <f>(AK20*0.25)</f>
        <v>0.6875</v>
      </c>
      <c r="AL21" s="162">
        <f>AL20+AM20</f>
        <v>20</v>
      </c>
      <c r="AM21" s="163"/>
      <c r="AN21" s="10"/>
      <c r="AO21" s="22" t="s">
        <v>41</v>
      </c>
      <c r="AP21" s="23">
        <v>21.7</v>
      </c>
      <c r="AQ21" s="24">
        <v>7.76</v>
      </c>
      <c r="AR21" s="7"/>
      <c r="AS21" s="33" t="s">
        <v>36</v>
      </c>
      <c r="AT21" s="12">
        <v>0.224</v>
      </c>
      <c r="AU21" s="2" t="s">
        <v>39</v>
      </c>
      <c r="AV21" s="36" t="s">
        <v>75</v>
      </c>
      <c r="AW21" s="1"/>
      <c r="AX21" s="118" t="s">
        <v>71</v>
      </c>
      <c r="AY21" s="111">
        <f t="shared" ref="AY21:BA21" si="19">AY16</f>
        <v>825005000</v>
      </c>
      <c r="AZ21" s="111">
        <f t="shared" si="19"/>
        <v>707406144</v>
      </c>
      <c r="BA21" s="114">
        <f t="shared" si="19"/>
        <v>188615000</v>
      </c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</row>
    <row r="22" spans="1:83" ht="18.75" customHeight="1" thickBot="1" x14ac:dyDescent="0.35">
      <c r="A22" s="184"/>
      <c r="B22" s="66" t="s">
        <v>3</v>
      </c>
      <c r="C22" s="76">
        <f t="shared" ref="C22:J22" si="20">C20-C21</f>
        <v>1498000</v>
      </c>
      <c r="D22" s="76">
        <f t="shared" si="20"/>
        <v>10990</v>
      </c>
      <c r="E22" s="76">
        <f t="shared" si="20"/>
        <v>33000</v>
      </c>
      <c r="F22" s="77">
        <f t="shared" si="20"/>
        <v>32000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89"/>
      <c r="L22" s="190"/>
      <c r="M22" s="190"/>
      <c r="N22" s="190"/>
      <c r="O22" s="194"/>
      <c r="P22" s="194"/>
      <c r="Q22" s="48" t="s">
        <v>3</v>
      </c>
      <c r="R22" s="41">
        <f>R20-R21</f>
        <v>1792000</v>
      </c>
      <c r="S22" s="58"/>
      <c r="T22" s="197"/>
      <c r="U22" s="200"/>
      <c r="V22" s="200"/>
      <c r="W22" s="58"/>
      <c r="X22" s="45" t="s">
        <v>3</v>
      </c>
      <c r="Y22" s="46">
        <f>Y20-Y21</f>
        <v>17.800000000000182</v>
      </c>
      <c r="Z22" s="46">
        <f t="shared" ref="Z22:AF22" si="21">Z20-Z21</f>
        <v>0</v>
      </c>
      <c r="AA22" s="46">
        <f t="shared" si="21"/>
        <v>0</v>
      </c>
      <c r="AB22" s="46">
        <f t="shared" si="21"/>
        <v>9.9999999999994316E-2</v>
      </c>
      <c r="AC22" s="46">
        <f t="shared" si="21"/>
        <v>18.400000000000546</v>
      </c>
      <c r="AD22" s="46">
        <f t="shared" si="21"/>
        <v>0</v>
      </c>
      <c r="AE22" s="46">
        <f t="shared" si="21"/>
        <v>9.9999999999994316E-2</v>
      </c>
      <c r="AF22" s="83">
        <f t="shared" si="21"/>
        <v>0</v>
      </c>
      <c r="AG22" s="7"/>
      <c r="AH22" s="88" t="s">
        <v>28</v>
      </c>
      <c r="AI22" s="86">
        <f>(AI21)/((K20/1000000)*8.34)</f>
        <v>3.0088079069454716</v>
      </c>
      <c r="AJ22" s="86">
        <f>(AJ21)/((K20/1000000)*8.34)</f>
        <v>0.67135877412889455</v>
      </c>
      <c r="AK22" s="86">
        <f>(AK21)/((K20/1000000)*8.34)</f>
        <v>5.5029407715483154E-2</v>
      </c>
      <c r="AL22" s="164">
        <f>(AL21)/((K20/1000000)*8.34)</f>
        <v>1.6008554971776916</v>
      </c>
      <c r="AM22" s="165"/>
      <c r="AN22" s="10"/>
      <c r="AO22" s="1"/>
      <c r="AP22" s="1"/>
      <c r="AQ22" s="1"/>
      <c r="AR22" s="7"/>
      <c r="AS22" s="89" t="s">
        <v>55</v>
      </c>
      <c r="AT22" s="79">
        <v>1.42</v>
      </c>
      <c r="AU22" s="90" t="s">
        <v>54</v>
      </c>
      <c r="AV22" s="35">
        <v>3.5999999999999997E-2</v>
      </c>
      <c r="AW22" s="1"/>
      <c r="AX22" s="110" t="s">
        <v>3</v>
      </c>
      <c r="AY22" s="115">
        <f>AY20-AY21</f>
        <v>1658000</v>
      </c>
      <c r="AZ22" s="115">
        <f>AZ20-AZ21</f>
        <v>0</v>
      </c>
      <c r="BA22" s="116">
        <f>BA20-BA21</f>
        <v>36000</v>
      </c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</row>
    <row r="23" spans="1:83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78"/>
      <c r="W23" s="13"/>
      <c r="X23" s="3"/>
      <c r="Y23" s="84"/>
      <c r="Z23" s="84"/>
      <c r="AA23" s="84"/>
      <c r="AB23" s="84"/>
      <c r="AC23" s="84"/>
      <c r="AD23" s="84"/>
      <c r="AE23" s="84"/>
      <c r="AF23" s="84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7"/>
      <c r="AT23" s="7"/>
      <c r="AU23" s="7"/>
      <c r="AV23" s="7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</row>
    <row r="24" spans="1:83" ht="18.75" customHeight="1" x14ac:dyDescent="0.3">
      <c r="A24" s="182">
        <v>6</v>
      </c>
      <c r="B24" s="67" t="s">
        <v>45</v>
      </c>
      <c r="C24" s="72">
        <v>489385000</v>
      </c>
      <c r="D24" s="37">
        <v>4073240</v>
      </c>
      <c r="E24" s="37">
        <v>11009100</v>
      </c>
      <c r="F24" s="39">
        <v>16553200</v>
      </c>
      <c r="G24" s="72">
        <v>634723000</v>
      </c>
      <c r="H24" s="37">
        <v>5487190</v>
      </c>
      <c r="I24" s="37">
        <v>15222300</v>
      </c>
      <c r="J24" s="39">
        <v>23269300</v>
      </c>
      <c r="K24" s="185">
        <f>C26+G26</f>
        <v>1742000</v>
      </c>
      <c r="L24" s="186"/>
      <c r="M24" s="191">
        <f>D26+E26+F26+H26+I26+J26</f>
        <v>81000</v>
      </c>
      <c r="N24" s="186"/>
      <c r="O24" s="192">
        <f>M24+K24</f>
        <v>1823000</v>
      </c>
      <c r="P24" s="192"/>
      <c r="Q24" s="42" t="s">
        <v>6</v>
      </c>
      <c r="R24" s="39">
        <v>445863600</v>
      </c>
      <c r="S24" s="57"/>
      <c r="T24" s="195">
        <v>0</v>
      </c>
      <c r="U24" s="198">
        <v>1.48</v>
      </c>
      <c r="V24" s="198">
        <v>0.83</v>
      </c>
      <c r="W24" s="57"/>
      <c r="X24" s="85" t="s">
        <v>6</v>
      </c>
      <c r="Y24" s="44">
        <v>6451.9</v>
      </c>
      <c r="Z24" s="44">
        <v>8499.5</v>
      </c>
      <c r="AA24" s="44">
        <v>75</v>
      </c>
      <c r="AB24" s="44">
        <v>107.6</v>
      </c>
      <c r="AC24" s="44">
        <v>6745.9</v>
      </c>
      <c r="AD24" s="44">
        <v>8876.2999999999993</v>
      </c>
      <c r="AE24" s="44">
        <v>142.9</v>
      </c>
      <c r="AF24" s="82">
        <v>21.4</v>
      </c>
      <c r="AG24" s="7"/>
      <c r="AH24" s="85" t="s">
        <v>29</v>
      </c>
      <c r="AI24" s="15">
        <v>4</v>
      </c>
      <c r="AJ24" s="15">
        <v>4.125</v>
      </c>
      <c r="AK24" s="15">
        <v>2.75</v>
      </c>
      <c r="AL24" s="15">
        <v>23</v>
      </c>
      <c r="AM24" s="16">
        <v>0</v>
      </c>
      <c r="AN24" s="62"/>
      <c r="AO24" s="64" t="s">
        <v>40</v>
      </c>
      <c r="AP24" s="20">
        <v>19.2</v>
      </c>
      <c r="AQ24" s="21">
        <v>7.45</v>
      </c>
      <c r="AR24" s="7"/>
      <c r="AS24" s="31" t="s">
        <v>37</v>
      </c>
      <c r="AT24" s="52">
        <v>4.2999999999999997E-2</v>
      </c>
      <c r="AU24" s="32" t="s">
        <v>38</v>
      </c>
      <c r="AV24" s="53" t="s">
        <v>75</v>
      </c>
      <c r="AW24" s="1"/>
      <c r="AX24" s="117" t="s">
        <v>45</v>
      </c>
      <c r="AY24" s="112">
        <v>828595000</v>
      </c>
      <c r="AZ24" s="112">
        <v>707406144</v>
      </c>
      <c r="BA24" s="113">
        <v>188686000</v>
      </c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</row>
    <row r="25" spans="1:83" ht="19.5" customHeight="1" thickBot="1" x14ac:dyDescent="0.35">
      <c r="A25" s="183"/>
      <c r="B25" s="68" t="s">
        <v>44</v>
      </c>
      <c r="C25" s="73">
        <f t="shared" ref="C25:J25" si="22">C20</f>
        <v>487643000</v>
      </c>
      <c r="D25" s="74">
        <f t="shared" si="22"/>
        <v>4063240</v>
      </c>
      <c r="E25" s="74">
        <f t="shared" si="22"/>
        <v>10977100</v>
      </c>
      <c r="F25" s="75">
        <f t="shared" si="22"/>
        <v>16514200</v>
      </c>
      <c r="G25" s="73">
        <f t="shared" si="22"/>
        <v>634723000</v>
      </c>
      <c r="H25" s="74">
        <f t="shared" si="22"/>
        <v>5487190</v>
      </c>
      <c r="I25" s="74">
        <f t="shared" si="22"/>
        <v>15222300</v>
      </c>
      <c r="J25" s="75">
        <f t="shared" si="22"/>
        <v>23269300</v>
      </c>
      <c r="K25" s="187"/>
      <c r="L25" s="188"/>
      <c r="M25" s="188"/>
      <c r="N25" s="188"/>
      <c r="O25" s="193"/>
      <c r="P25" s="193"/>
      <c r="Q25" s="14" t="s">
        <v>7</v>
      </c>
      <c r="R25" s="40">
        <f>R20</f>
        <v>444261000</v>
      </c>
      <c r="S25" s="57"/>
      <c r="T25" s="196"/>
      <c r="U25" s="199"/>
      <c r="V25" s="199"/>
      <c r="W25" s="57"/>
      <c r="X25" s="87" t="s">
        <v>7</v>
      </c>
      <c r="Y25" s="5">
        <f t="shared" ref="Y25:AF25" si="23">Y20</f>
        <v>6431.2</v>
      </c>
      <c r="Z25" s="5">
        <f t="shared" si="23"/>
        <v>8499.5</v>
      </c>
      <c r="AA25" s="5">
        <f t="shared" si="23"/>
        <v>75</v>
      </c>
      <c r="AB25" s="5">
        <f t="shared" si="23"/>
        <v>107.5</v>
      </c>
      <c r="AC25" s="5">
        <f t="shared" si="23"/>
        <v>6724.6</v>
      </c>
      <c r="AD25" s="5">
        <f t="shared" si="23"/>
        <v>8876.2999999999993</v>
      </c>
      <c r="AE25" s="5">
        <f t="shared" si="23"/>
        <v>142.69999999999999</v>
      </c>
      <c r="AF25" s="81">
        <f t="shared" si="23"/>
        <v>21.3</v>
      </c>
      <c r="AG25" s="7"/>
      <c r="AH25" s="87" t="s">
        <v>26</v>
      </c>
      <c r="AI25" s="6">
        <f>(AI24*10.74)</f>
        <v>42.96</v>
      </c>
      <c r="AJ25" s="6">
        <f>(AJ24*2.2)</f>
        <v>9.0750000000000011</v>
      </c>
      <c r="AK25" s="6">
        <f>(AK24*0.25)</f>
        <v>0.6875</v>
      </c>
      <c r="AL25" s="162">
        <f>AL24+AM24</f>
        <v>23</v>
      </c>
      <c r="AM25" s="163"/>
      <c r="AN25" s="10"/>
      <c r="AO25" s="22" t="s">
        <v>41</v>
      </c>
      <c r="AP25" s="23">
        <v>21.4</v>
      </c>
      <c r="AQ25" s="24">
        <v>7.74</v>
      </c>
      <c r="AR25" s="7"/>
      <c r="AS25" s="33" t="s">
        <v>36</v>
      </c>
      <c r="AT25" s="12">
        <v>0.215</v>
      </c>
      <c r="AU25" s="2" t="s">
        <v>39</v>
      </c>
      <c r="AV25" s="36" t="s">
        <v>75</v>
      </c>
      <c r="AW25" s="1"/>
      <c r="AX25" s="118" t="s">
        <v>71</v>
      </c>
      <c r="AY25" s="111">
        <f t="shared" ref="AY25:BA25" si="24">AY20</f>
        <v>826663000</v>
      </c>
      <c r="AZ25" s="111">
        <f t="shared" si="24"/>
        <v>707406144</v>
      </c>
      <c r="BA25" s="114">
        <f t="shared" si="24"/>
        <v>188651000</v>
      </c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</row>
    <row r="26" spans="1:83" ht="18.75" customHeight="1" thickBot="1" x14ac:dyDescent="0.35">
      <c r="A26" s="184"/>
      <c r="B26" s="66" t="s">
        <v>3</v>
      </c>
      <c r="C26" s="76">
        <f t="shared" ref="C26:J26" si="25">C24-C25</f>
        <v>1742000</v>
      </c>
      <c r="D26" s="76">
        <f t="shared" si="25"/>
        <v>10000</v>
      </c>
      <c r="E26" s="76">
        <f t="shared" si="25"/>
        <v>32000</v>
      </c>
      <c r="F26" s="77">
        <f t="shared" si="25"/>
        <v>39000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89"/>
      <c r="L26" s="190"/>
      <c r="M26" s="190"/>
      <c r="N26" s="190"/>
      <c r="O26" s="194"/>
      <c r="P26" s="194"/>
      <c r="Q26" s="48" t="s">
        <v>3</v>
      </c>
      <c r="R26" s="41">
        <f>R24-R25</f>
        <v>1602600</v>
      </c>
      <c r="S26" s="58"/>
      <c r="T26" s="197"/>
      <c r="U26" s="200"/>
      <c r="V26" s="200"/>
      <c r="W26" s="58"/>
      <c r="X26" s="45" t="s">
        <v>3</v>
      </c>
      <c r="Y26" s="46">
        <f>Y24-Y25</f>
        <v>20.699999999999818</v>
      </c>
      <c r="Z26" s="46">
        <f t="shared" ref="Z26:AF26" si="26">Z24-Z25</f>
        <v>0</v>
      </c>
      <c r="AA26" s="46">
        <f t="shared" si="26"/>
        <v>0</v>
      </c>
      <c r="AB26" s="46">
        <f t="shared" si="26"/>
        <v>9.9999999999994316E-2</v>
      </c>
      <c r="AC26" s="46">
        <f t="shared" si="26"/>
        <v>21.299999999999272</v>
      </c>
      <c r="AD26" s="46">
        <f t="shared" si="26"/>
        <v>0</v>
      </c>
      <c r="AE26" s="46">
        <f t="shared" si="26"/>
        <v>0.20000000000001705</v>
      </c>
      <c r="AF26" s="83">
        <f t="shared" si="26"/>
        <v>9.9999999999997868E-2</v>
      </c>
      <c r="AG26" s="7"/>
      <c r="AH26" s="88" t="s">
        <v>28</v>
      </c>
      <c r="AI26" s="86">
        <f>(AI25)/((K24/1000000)*8.34)</f>
        <v>2.9569914676754578</v>
      </c>
      <c r="AJ26" s="86">
        <f>(AJ25)/((K24/1000000)*8.34)</f>
        <v>0.62464379816468296</v>
      </c>
      <c r="AK26" s="86">
        <f>(AK25)/((K24/1000000)*8.34)</f>
        <v>4.7321499860960826E-2</v>
      </c>
      <c r="AL26" s="164">
        <f>(AL25)/((K24/1000000)*8.34)</f>
        <v>1.5831192680757804</v>
      </c>
      <c r="AM26" s="165"/>
      <c r="AN26" s="10"/>
      <c r="AO26" s="1"/>
      <c r="AP26" s="1"/>
      <c r="AQ26" s="1"/>
      <c r="AR26" s="7"/>
      <c r="AS26" s="89" t="s">
        <v>55</v>
      </c>
      <c r="AT26" s="79">
        <v>1.28</v>
      </c>
      <c r="AU26" s="90" t="s">
        <v>54</v>
      </c>
      <c r="AV26" s="35">
        <v>3.4000000000000002E-2</v>
      </c>
      <c r="AW26" s="1"/>
      <c r="AX26" s="110" t="s">
        <v>3</v>
      </c>
      <c r="AY26" s="115">
        <f>AY24-AY25</f>
        <v>1932000</v>
      </c>
      <c r="AZ26" s="115">
        <f>AZ24-AZ25</f>
        <v>0</v>
      </c>
      <c r="BA26" s="116">
        <f>BA24-BA25</f>
        <v>35000</v>
      </c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</row>
    <row r="27" spans="1:83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78"/>
      <c r="W27" s="13"/>
      <c r="X27" s="3"/>
      <c r="Y27" s="84"/>
      <c r="Z27" s="84"/>
      <c r="AA27" s="84"/>
      <c r="AB27" s="84"/>
      <c r="AC27" s="84"/>
      <c r="AD27" s="84"/>
      <c r="AE27" s="84"/>
      <c r="AF27" s="84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7"/>
      <c r="AT27" s="7"/>
      <c r="AU27" s="7"/>
      <c r="AV27" s="7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</row>
    <row r="28" spans="1:83" ht="18.75" customHeight="1" x14ac:dyDescent="0.3">
      <c r="A28" s="182">
        <v>7</v>
      </c>
      <c r="B28" s="67" t="s">
        <v>45</v>
      </c>
      <c r="C28" s="72">
        <v>489682000</v>
      </c>
      <c r="D28" s="37">
        <v>4082240</v>
      </c>
      <c r="E28" s="37">
        <v>11009100</v>
      </c>
      <c r="F28" s="39">
        <v>16553200</v>
      </c>
      <c r="G28" s="72">
        <v>636024000</v>
      </c>
      <c r="H28" s="37">
        <v>5497190</v>
      </c>
      <c r="I28" s="37">
        <v>15254300</v>
      </c>
      <c r="J28" s="39">
        <v>23321300</v>
      </c>
      <c r="K28" s="185">
        <f>C30+G30</f>
        <v>1598000</v>
      </c>
      <c r="L28" s="186"/>
      <c r="M28" s="191">
        <f>D30+E30+F30+H30+I30+J30</f>
        <v>103000</v>
      </c>
      <c r="N28" s="186"/>
      <c r="O28" s="192">
        <f>M28+K28</f>
        <v>1701000</v>
      </c>
      <c r="P28" s="192"/>
      <c r="Q28" s="42" t="s">
        <v>6</v>
      </c>
      <c r="R28" s="39">
        <v>447465500</v>
      </c>
      <c r="S28" s="57"/>
      <c r="T28" s="195">
        <v>0</v>
      </c>
      <c r="U28" s="198">
        <v>1.41</v>
      </c>
      <c r="V28" s="198">
        <v>0.87</v>
      </c>
      <c r="W28" s="57"/>
      <c r="X28" s="85" t="s">
        <v>6</v>
      </c>
      <c r="Y28" s="44">
        <v>6456.1</v>
      </c>
      <c r="Z28" s="44">
        <v>8516.7999999999993</v>
      </c>
      <c r="AA28" s="44">
        <v>75</v>
      </c>
      <c r="AB28" s="44">
        <v>107.9</v>
      </c>
      <c r="AC28" s="44">
        <v>6750.2</v>
      </c>
      <c r="AD28" s="44">
        <v>8894.2999999999993</v>
      </c>
      <c r="AE28" s="44">
        <v>143.1</v>
      </c>
      <c r="AF28" s="82">
        <v>21.4</v>
      </c>
      <c r="AG28" s="7"/>
      <c r="AH28" s="85" t="s">
        <v>29</v>
      </c>
      <c r="AI28" s="15">
        <v>4.125</v>
      </c>
      <c r="AJ28" s="15">
        <v>4.5</v>
      </c>
      <c r="AK28" s="15">
        <v>3.125</v>
      </c>
      <c r="AL28" s="15">
        <v>2</v>
      </c>
      <c r="AM28" s="16">
        <v>20</v>
      </c>
      <c r="AN28" s="62"/>
      <c r="AO28" s="64" t="s">
        <v>40</v>
      </c>
      <c r="AP28" s="20">
        <v>19.600000000000001</v>
      </c>
      <c r="AQ28" s="21">
        <v>7.43</v>
      </c>
      <c r="AR28" s="7"/>
      <c r="AS28" s="31" t="s">
        <v>37</v>
      </c>
      <c r="AT28" s="52">
        <v>4.9000000000000002E-2</v>
      </c>
      <c r="AU28" s="32" t="s">
        <v>38</v>
      </c>
      <c r="AV28" s="53" t="s">
        <v>75</v>
      </c>
      <c r="AW28" s="1"/>
      <c r="AX28" s="117" t="s">
        <v>45</v>
      </c>
      <c r="AY28" s="112">
        <v>828924000</v>
      </c>
      <c r="AZ28" s="112">
        <v>708897900</v>
      </c>
      <c r="BA28" s="113">
        <v>188721000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</row>
    <row r="29" spans="1:83" ht="18.75" customHeight="1" thickBot="1" x14ac:dyDescent="0.35">
      <c r="A29" s="183"/>
      <c r="B29" s="68" t="s">
        <v>44</v>
      </c>
      <c r="C29" s="73">
        <f t="shared" ref="C29:J29" si="27">C24</f>
        <v>489385000</v>
      </c>
      <c r="D29" s="74">
        <f t="shared" si="27"/>
        <v>4073240</v>
      </c>
      <c r="E29" s="74">
        <f t="shared" si="27"/>
        <v>11009100</v>
      </c>
      <c r="F29" s="75">
        <f t="shared" si="27"/>
        <v>16553200</v>
      </c>
      <c r="G29" s="73">
        <f t="shared" si="27"/>
        <v>634723000</v>
      </c>
      <c r="H29" s="74">
        <f t="shared" si="27"/>
        <v>5487190</v>
      </c>
      <c r="I29" s="74">
        <f t="shared" si="27"/>
        <v>15222300</v>
      </c>
      <c r="J29" s="75">
        <f t="shared" si="27"/>
        <v>23269300</v>
      </c>
      <c r="K29" s="187"/>
      <c r="L29" s="188"/>
      <c r="M29" s="188"/>
      <c r="N29" s="188"/>
      <c r="O29" s="193"/>
      <c r="P29" s="193"/>
      <c r="Q29" s="14" t="s">
        <v>7</v>
      </c>
      <c r="R29" s="40">
        <f>R24</f>
        <v>445863600</v>
      </c>
      <c r="S29" s="57"/>
      <c r="T29" s="196"/>
      <c r="U29" s="199"/>
      <c r="V29" s="199"/>
      <c r="W29" s="57"/>
      <c r="X29" s="87" t="s">
        <v>7</v>
      </c>
      <c r="Y29" s="5">
        <f t="shared" ref="Y29:AF29" si="28">Y24</f>
        <v>6451.9</v>
      </c>
      <c r="Z29" s="5">
        <f t="shared" si="28"/>
        <v>8499.5</v>
      </c>
      <c r="AA29" s="5">
        <f t="shared" si="28"/>
        <v>75</v>
      </c>
      <c r="AB29" s="5">
        <f t="shared" si="28"/>
        <v>107.6</v>
      </c>
      <c r="AC29" s="5">
        <f t="shared" si="28"/>
        <v>6745.9</v>
      </c>
      <c r="AD29" s="5">
        <f t="shared" si="28"/>
        <v>8876.2999999999993</v>
      </c>
      <c r="AE29" s="5">
        <f t="shared" si="28"/>
        <v>142.9</v>
      </c>
      <c r="AF29" s="81">
        <f t="shared" si="28"/>
        <v>21.4</v>
      </c>
      <c r="AG29" s="7"/>
      <c r="AH29" s="87" t="s">
        <v>26</v>
      </c>
      <c r="AI29" s="6">
        <f>(AI28*10.74)</f>
        <v>44.302500000000002</v>
      </c>
      <c r="AJ29" s="6">
        <f>(AJ28*2.2)</f>
        <v>9.9</v>
      </c>
      <c r="AK29" s="6">
        <f>(AK28*0.25)</f>
        <v>0.78125</v>
      </c>
      <c r="AL29" s="162">
        <f>AL28+AM28</f>
        <v>22</v>
      </c>
      <c r="AM29" s="163"/>
      <c r="AN29" s="10"/>
      <c r="AO29" s="22" t="s">
        <v>41</v>
      </c>
      <c r="AP29" s="23">
        <v>21.2</v>
      </c>
      <c r="AQ29" s="24">
        <v>7.81</v>
      </c>
      <c r="AR29" s="7"/>
      <c r="AS29" s="33" t="s">
        <v>36</v>
      </c>
      <c r="AT29" s="12">
        <v>0.22600000000000001</v>
      </c>
      <c r="AU29" s="2" t="s">
        <v>39</v>
      </c>
      <c r="AV29" s="36" t="s">
        <v>75</v>
      </c>
      <c r="AW29" s="1"/>
      <c r="AX29" s="118" t="s">
        <v>71</v>
      </c>
      <c r="AY29" s="111">
        <f t="shared" ref="AY29:BA29" si="29">AY24</f>
        <v>828595000</v>
      </c>
      <c r="AZ29" s="111">
        <f t="shared" si="29"/>
        <v>707406144</v>
      </c>
      <c r="BA29" s="114">
        <f t="shared" si="29"/>
        <v>188686000</v>
      </c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</row>
    <row r="30" spans="1:83" ht="18.75" customHeight="1" thickBot="1" x14ac:dyDescent="0.35">
      <c r="A30" s="184"/>
      <c r="B30" s="66" t="s">
        <v>3</v>
      </c>
      <c r="C30" s="76">
        <f t="shared" ref="C30:J30" si="30">C28-C29</f>
        <v>297000</v>
      </c>
      <c r="D30" s="76">
        <f t="shared" si="30"/>
        <v>9000</v>
      </c>
      <c r="E30" s="76">
        <f t="shared" si="30"/>
        <v>0</v>
      </c>
      <c r="F30" s="77">
        <f t="shared" si="30"/>
        <v>0</v>
      </c>
      <c r="G30" s="76">
        <f t="shared" si="30"/>
        <v>1301000</v>
      </c>
      <c r="H30" s="76">
        <f t="shared" si="30"/>
        <v>10000</v>
      </c>
      <c r="I30" s="76">
        <f t="shared" si="30"/>
        <v>32000</v>
      </c>
      <c r="J30" s="77">
        <f t="shared" si="30"/>
        <v>52000</v>
      </c>
      <c r="K30" s="189"/>
      <c r="L30" s="190"/>
      <c r="M30" s="190"/>
      <c r="N30" s="190"/>
      <c r="O30" s="194"/>
      <c r="P30" s="194"/>
      <c r="Q30" s="48" t="s">
        <v>3</v>
      </c>
      <c r="R30" s="41">
        <f>R28-R29</f>
        <v>1601900</v>
      </c>
      <c r="S30" s="58"/>
      <c r="T30" s="197"/>
      <c r="U30" s="200"/>
      <c r="V30" s="200"/>
      <c r="W30" s="58"/>
      <c r="X30" s="45" t="s">
        <v>3</v>
      </c>
      <c r="Y30" s="46">
        <f>Y28-Y29</f>
        <v>4.2000000000007276</v>
      </c>
      <c r="Z30" s="46">
        <f t="shared" ref="Z30:AF30" si="31">Z28-Z29</f>
        <v>17.299999999999272</v>
      </c>
      <c r="AA30" s="46">
        <f t="shared" si="31"/>
        <v>0</v>
      </c>
      <c r="AB30" s="46">
        <f t="shared" si="31"/>
        <v>0.30000000000001137</v>
      </c>
      <c r="AC30" s="46">
        <f t="shared" si="31"/>
        <v>4.3000000000001819</v>
      </c>
      <c r="AD30" s="46">
        <f t="shared" si="31"/>
        <v>18</v>
      </c>
      <c r="AE30" s="46">
        <f t="shared" si="31"/>
        <v>0.19999999999998863</v>
      </c>
      <c r="AF30" s="83">
        <f t="shared" si="31"/>
        <v>0</v>
      </c>
      <c r="AG30" s="7"/>
      <c r="AH30" s="88" t="s">
        <v>28</v>
      </c>
      <c r="AI30" s="86">
        <f>(AI29)/((K28/1000000)*8.34)</f>
        <v>3.3241867082054006</v>
      </c>
      <c r="AJ30" s="86">
        <f>(AJ29)/((K28/1000000)*8.34)</f>
        <v>0.74283501859338563</v>
      </c>
      <c r="AK30" s="86">
        <f>(AK29)/((K28/1000000)*8.34)</f>
        <v>5.8620187704654797E-2</v>
      </c>
      <c r="AL30" s="164">
        <f>(AL29)/((K28/1000000)*8.34)</f>
        <v>1.6507444857630791</v>
      </c>
      <c r="AM30" s="165"/>
      <c r="AN30" s="10"/>
      <c r="AO30" s="1"/>
      <c r="AP30" s="1"/>
      <c r="AQ30" s="1"/>
      <c r="AR30" s="7"/>
      <c r="AS30" s="89" t="s">
        <v>55</v>
      </c>
      <c r="AT30" s="79">
        <v>1.36</v>
      </c>
      <c r="AU30" s="90" t="s">
        <v>54</v>
      </c>
      <c r="AV30" s="35">
        <v>3.5999999999999997E-2</v>
      </c>
      <c r="AW30" s="1"/>
      <c r="AX30" s="110" t="s">
        <v>3</v>
      </c>
      <c r="AY30" s="115">
        <f>AY28-AY29</f>
        <v>329000</v>
      </c>
      <c r="AZ30" s="115">
        <f>AZ28-AZ29</f>
        <v>1491756</v>
      </c>
      <c r="BA30" s="116">
        <f>BA28-BA29</f>
        <v>35000</v>
      </c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</row>
    <row r="31" spans="1:83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78"/>
      <c r="W31" s="13"/>
      <c r="X31" s="3"/>
      <c r="Y31" s="84"/>
      <c r="Z31" s="84"/>
      <c r="AA31" s="84"/>
      <c r="AB31" s="84"/>
      <c r="AC31" s="84"/>
      <c r="AD31" s="84"/>
      <c r="AE31" s="84"/>
      <c r="AF31" s="84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7"/>
      <c r="AT31" s="7"/>
      <c r="AU31" s="7"/>
      <c r="AV31" s="7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</row>
    <row r="32" spans="1:83" ht="18.75" customHeight="1" x14ac:dyDescent="0.3">
      <c r="A32" s="182">
        <v>8</v>
      </c>
      <c r="B32" s="67" t="s">
        <v>45</v>
      </c>
      <c r="C32" s="72">
        <v>489871000</v>
      </c>
      <c r="D32" s="37">
        <v>4082240</v>
      </c>
      <c r="E32" s="37">
        <v>11009100</v>
      </c>
      <c r="F32" s="39">
        <v>16569200</v>
      </c>
      <c r="G32" s="72">
        <v>637313000</v>
      </c>
      <c r="H32" s="37">
        <v>5497190</v>
      </c>
      <c r="I32" s="37">
        <v>15286400</v>
      </c>
      <c r="J32" s="39">
        <v>23351300</v>
      </c>
      <c r="K32" s="185">
        <f>C34+G34</f>
        <v>1478000</v>
      </c>
      <c r="L32" s="186"/>
      <c r="M32" s="191">
        <f>D34+E34+F34+H34+I34+J34</f>
        <v>78100</v>
      </c>
      <c r="N32" s="186"/>
      <c r="O32" s="192">
        <f>M32+K32</f>
        <v>1556100</v>
      </c>
      <c r="P32" s="192"/>
      <c r="Q32" s="42" t="s">
        <v>6</v>
      </c>
      <c r="R32" s="39">
        <v>449038500</v>
      </c>
      <c r="S32" s="57"/>
      <c r="T32" s="195">
        <v>0</v>
      </c>
      <c r="U32" s="198">
        <v>1.34</v>
      </c>
      <c r="V32" s="198">
        <v>0.89</v>
      </c>
      <c r="W32" s="57"/>
      <c r="X32" s="85" t="s">
        <v>6</v>
      </c>
      <c r="Y32" s="44">
        <v>6458.8</v>
      </c>
      <c r="Z32" s="44">
        <v>8533.7000000000007</v>
      </c>
      <c r="AA32" s="44">
        <v>75</v>
      </c>
      <c r="AB32" s="44">
        <v>108</v>
      </c>
      <c r="AC32" s="44">
        <v>6753.1</v>
      </c>
      <c r="AD32" s="44">
        <v>8911.4</v>
      </c>
      <c r="AE32" s="44">
        <v>143.19999999999999</v>
      </c>
      <c r="AF32" s="82">
        <v>21.4</v>
      </c>
      <c r="AG32" s="7"/>
      <c r="AH32" s="85" t="s">
        <v>29</v>
      </c>
      <c r="AI32" s="15">
        <v>4</v>
      </c>
      <c r="AJ32" s="15">
        <v>4.125</v>
      </c>
      <c r="AK32" s="15">
        <v>2.75</v>
      </c>
      <c r="AL32" s="15">
        <v>2</v>
      </c>
      <c r="AM32" s="16">
        <v>18</v>
      </c>
      <c r="AN32" s="62"/>
      <c r="AO32" s="64" t="s">
        <v>40</v>
      </c>
      <c r="AP32" s="20">
        <v>20.2</v>
      </c>
      <c r="AQ32" s="21">
        <v>7.43</v>
      </c>
      <c r="AR32" s="7"/>
      <c r="AS32" s="31" t="s">
        <v>37</v>
      </c>
      <c r="AT32" s="52" t="s">
        <v>75</v>
      </c>
      <c r="AU32" s="32" t="s">
        <v>38</v>
      </c>
      <c r="AV32" s="53">
        <v>5.3999999999999999E-2</v>
      </c>
      <c r="AW32" s="1"/>
      <c r="AX32" s="117" t="s">
        <v>45</v>
      </c>
      <c r="AY32" s="112">
        <v>829147000</v>
      </c>
      <c r="AZ32" s="112">
        <v>710331900</v>
      </c>
      <c r="BA32" s="113">
        <v>188756000</v>
      </c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</row>
    <row r="33" spans="1:83" ht="19.5" customHeight="1" thickBot="1" x14ac:dyDescent="0.35">
      <c r="A33" s="183"/>
      <c r="B33" s="68" t="s">
        <v>44</v>
      </c>
      <c r="C33" s="73">
        <f t="shared" ref="C33:J33" si="32">C28</f>
        <v>489682000</v>
      </c>
      <c r="D33" s="74">
        <f t="shared" si="32"/>
        <v>4082240</v>
      </c>
      <c r="E33" s="74">
        <f t="shared" si="32"/>
        <v>11009100</v>
      </c>
      <c r="F33" s="75">
        <f t="shared" si="32"/>
        <v>16553200</v>
      </c>
      <c r="G33" s="73">
        <f t="shared" si="32"/>
        <v>636024000</v>
      </c>
      <c r="H33" s="74">
        <f t="shared" si="32"/>
        <v>5497190</v>
      </c>
      <c r="I33" s="74">
        <f t="shared" si="32"/>
        <v>15254300</v>
      </c>
      <c r="J33" s="75">
        <f t="shared" si="32"/>
        <v>23321300</v>
      </c>
      <c r="K33" s="187"/>
      <c r="L33" s="188"/>
      <c r="M33" s="188"/>
      <c r="N33" s="188"/>
      <c r="O33" s="193"/>
      <c r="P33" s="193"/>
      <c r="Q33" s="14" t="s">
        <v>7</v>
      </c>
      <c r="R33" s="40">
        <f>R28</f>
        <v>447465500</v>
      </c>
      <c r="S33" s="57"/>
      <c r="T33" s="196"/>
      <c r="U33" s="199"/>
      <c r="V33" s="199"/>
      <c r="W33" s="57"/>
      <c r="X33" s="87" t="s">
        <v>7</v>
      </c>
      <c r="Y33" s="5">
        <f t="shared" ref="Y33:AF33" si="33">Y28</f>
        <v>6456.1</v>
      </c>
      <c r="Z33" s="5">
        <f t="shared" si="33"/>
        <v>8516.7999999999993</v>
      </c>
      <c r="AA33" s="5">
        <f t="shared" si="33"/>
        <v>75</v>
      </c>
      <c r="AB33" s="5">
        <f t="shared" si="33"/>
        <v>107.9</v>
      </c>
      <c r="AC33" s="5">
        <f t="shared" si="33"/>
        <v>6750.2</v>
      </c>
      <c r="AD33" s="5">
        <f t="shared" si="33"/>
        <v>8894.2999999999993</v>
      </c>
      <c r="AE33" s="5">
        <f t="shared" si="33"/>
        <v>143.1</v>
      </c>
      <c r="AF33" s="81">
        <f t="shared" si="33"/>
        <v>21.4</v>
      </c>
      <c r="AG33" s="7"/>
      <c r="AH33" s="87" t="s">
        <v>26</v>
      </c>
      <c r="AI33" s="6">
        <f>(AI32*10.74)</f>
        <v>42.96</v>
      </c>
      <c r="AJ33" s="6">
        <f>(AJ32*2.2)</f>
        <v>9.0750000000000011</v>
      </c>
      <c r="AK33" s="6">
        <f>(AK32*0.25)</f>
        <v>0.6875</v>
      </c>
      <c r="AL33" s="162">
        <f>AL32+AM32</f>
        <v>20</v>
      </c>
      <c r="AM33" s="163"/>
      <c r="AN33" s="10"/>
      <c r="AO33" s="22" t="s">
        <v>41</v>
      </c>
      <c r="AP33" s="23">
        <v>21.3</v>
      </c>
      <c r="AQ33" s="24">
        <v>7.77</v>
      </c>
      <c r="AR33" s="7"/>
      <c r="AS33" s="33" t="s">
        <v>36</v>
      </c>
      <c r="AT33" s="12" t="s">
        <v>75</v>
      </c>
      <c r="AU33" s="2" t="s">
        <v>39</v>
      </c>
      <c r="AV33" s="36">
        <v>0.374</v>
      </c>
      <c r="AW33" s="1"/>
      <c r="AX33" s="118" t="s">
        <v>71</v>
      </c>
      <c r="AY33" s="111">
        <f t="shared" ref="AY33:BA33" si="34">AY28</f>
        <v>828924000</v>
      </c>
      <c r="AZ33" s="111">
        <f t="shared" si="34"/>
        <v>708897900</v>
      </c>
      <c r="BA33" s="114">
        <f t="shared" si="34"/>
        <v>188721000</v>
      </c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</row>
    <row r="34" spans="1:83" ht="19.5" customHeight="1" thickBot="1" x14ac:dyDescent="0.35">
      <c r="A34" s="184"/>
      <c r="B34" s="66" t="s">
        <v>3</v>
      </c>
      <c r="C34" s="76">
        <f t="shared" ref="C34:J34" si="35">C32-C33</f>
        <v>189000</v>
      </c>
      <c r="D34" s="76">
        <f t="shared" si="35"/>
        <v>0</v>
      </c>
      <c r="E34" s="76">
        <f t="shared" si="35"/>
        <v>0</v>
      </c>
      <c r="F34" s="77">
        <f t="shared" si="35"/>
        <v>16000</v>
      </c>
      <c r="G34" s="76">
        <f t="shared" si="35"/>
        <v>1289000</v>
      </c>
      <c r="H34" s="76">
        <f t="shared" si="35"/>
        <v>0</v>
      </c>
      <c r="I34" s="76">
        <f t="shared" si="35"/>
        <v>32100</v>
      </c>
      <c r="J34" s="77">
        <f t="shared" si="35"/>
        <v>30000</v>
      </c>
      <c r="K34" s="189"/>
      <c r="L34" s="190"/>
      <c r="M34" s="190"/>
      <c r="N34" s="190"/>
      <c r="O34" s="194"/>
      <c r="P34" s="194"/>
      <c r="Q34" s="48" t="s">
        <v>3</v>
      </c>
      <c r="R34" s="41">
        <f>R32-R33</f>
        <v>1573000</v>
      </c>
      <c r="S34" s="58"/>
      <c r="T34" s="197"/>
      <c r="U34" s="200"/>
      <c r="V34" s="200"/>
      <c r="W34" s="58"/>
      <c r="X34" s="45" t="s">
        <v>3</v>
      </c>
      <c r="Y34" s="46">
        <f>Y32-Y33</f>
        <v>2.6999999999998181</v>
      </c>
      <c r="Z34" s="46">
        <f t="shared" ref="Z34:AF34" si="36">Z32-Z33</f>
        <v>16.900000000001455</v>
      </c>
      <c r="AA34" s="46">
        <f t="shared" si="36"/>
        <v>0</v>
      </c>
      <c r="AB34" s="46">
        <f t="shared" si="36"/>
        <v>9.9999999999994316E-2</v>
      </c>
      <c r="AC34" s="46">
        <f t="shared" si="36"/>
        <v>2.9000000000005457</v>
      </c>
      <c r="AD34" s="46">
        <f t="shared" si="36"/>
        <v>17.100000000000364</v>
      </c>
      <c r="AE34" s="46">
        <f t="shared" si="36"/>
        <v>9.9999999999994316E-2</v>
      </c>
      <c r="AF34" s="83">
        <f t="shared" si="36"/>
        <v>0</v>
      </c>
      <c r="AG34" s="7"/>
      <c r="AH34" s="88" t="s">
        <v>28</v>
      </c>
      <c r="AI34" s="86">
        <f>(AI33)/((K32/1000000)*8.34)</f>
        <v>3.4851685633901539</v>
      </c>
      <c r="AJ34" s="86">
        <f>(AJ33)/((K32/1000000)*8.34)</f>
        <v>0.73621752124687267</v>
      </c>
      <c r="AK34" s="86">
        <f>(AK33)/((K32/1000000)*8.34)</f>
        <v>5.577405463991459E-2</v>
      </c>
      <c r="AL34" s="164">
        <f>(AL33)/((K32/1000000)*8.34)</f>
        <v>1.6225179531611518</v>
      </c>
      <c r="AM34" s="165"/>
      <c r="AN34" s="10"/>
      <c r="AO34" s="1"/>
      <c r="AP34" s="1"/>
      <c r="AQ34" s="1"/>
      <c r="AR34" s="7"/>
      <c r="AS34" s="89" t="s">
        <v>55</v>
      </c>
      <c r="AT34" s="79">
        <v>1.03</v>
      </c>
      <c r="AU34" s="90" t="s">
        <v>54</v>
      </c>
      <c r="AV34" s="35">
        <v>3.5000000000000003E-2</v>
      </c>
      <c r="AW34" s="1"/>
      <c r="AX34" s="110" t="s">
        <v>3</v>
      </c>
      <c r="AY34" s="115">
        <f>AY32-AY33</f>
        <v>223000</v>
      </c>
      <c r="AZ34" s="115">
        <f>AZ32-AZ33</f>
        <v>1434000</v>
      </c>
      <c r="BA34" s="116">
        <f>BA32-BA33</f>
        <v>35000</v>
      </c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</row>
    <row r="35" spans="1:83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78"/>
      <c r="W35" s="13"/>
      <c r="X35" s="3"/>
      <c r="Y35" s="84"/>
      <c r="Z35" s="84"/>
      <c r="AA35" s="84"/>
      <c r="AB35" s="84"/>
      <c r="AC35" s="84"/>
      <c r="AD35" s="84"/>
      <c r="AE35" s="84"/>
      <c r="AF35" s="84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7"/>
      <c r="AT35" s="7"/>
      <c r="AU35" s="7"/>
      <c r="AV35" s="7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</row>
    <row r="36" spans="1:83" ht="18.75" customHeight="1" x14ac:dyDescent="0.3">
      <c r="A36" s="182">
        <v>9</v>
      </c>
      <c r="B36" s="67" t="s">
        <v>45</v>
      </c>
      <c r="C36" s="72">
        <v>491265000</v>
      </c>
      <c r="D36" s="37">
        <v>4082240</v>
      </c>
      <c r="E36" s="37">
        <v>11042100</v>
      </c>
      <c r="F36" s="39">
        <v>16603100</v>
      </c>
      <c r="G36" s="72">
        <v>637627000</v>
      </c>
      <c r="H36" s="37">
        <v>5506190</v>
      </c>
      <c r="I36" s="37">
        <v>15286400</v>
      </c>
      <c r="J36" s="39">
        <v>23358300</v>
      </c>
      <c r="K36" s="185">
        <f>C38+G38</f>
        <v>1708000</v>
      </c>
      <c r="L36" s="186"/>
      <c r="M36" s="191">
        <f>D38+E38+F38+H38+I38+J38</f>
        <v>82900</v>
      </c>
      <c r="N36" s="186"/>
      <c r="O36" s="192">
        <f>M36+K36</f>
        <v>1790900</v>
      </c>
      <c r="P36" s="192"/>
      <c r="Q36" s="42" t="s">
        <v>6</v>
      </c>
      <c r="R36" s="39">
        <v>450693100</v>
      </c>
      <c r="S36" s="57"/>
      <c r="T36" s="195">
        <v>0</v>
      </c>
      <c r="U36" s="198">
        <v>1.35</v>
      </c>
      <c r="V36" s="198">
        <v>0.91</v>
      </c>
      <c r="W36" s="57"/>
      <c r="X36" s="85" t="s">
        <v>6</v>
      </c>
      <c r="Y36" s="44">
        <v>6476.9</v>
      </c>
      <c r="Z36" s="44">
        <v>8538.2999999999993</v>
      </c>
      <c r="AA36" s="44">
        <v>75</v>
      </c>
      <c r="AB36" s="44">
        <v>108.1</v>
      </c>
      <c r="AC36" s="44">
        <v>6771.8</v>
      </c>
      <c r="AD36" s="44">
        <v>8916.2999999999993</v>
      </c>
      <c r="AE36" s="44">
        <v>143.4</v>
      </c>
      <c r="AF36" s="82">
        <v>21.4</v>
      </c>
      <c r="AG36" s="7"/>
      <c r="AH36" s="85" t="s">
        <v>29</v>
      </c>
      <c r="AI36" s="15">
        <v>4.125</v>
      </c>
      <c r="AJ36" s="15">
        <v>4.5</v>
      </c>
      <c r="AK36" s="15">
        <v>3.25</v>
      </c>
      <c r="AL36" s="15">
        <v>17</v>
      </c>
      <c r="AM36" s="16">
        <v>4</v>
      </c>
      <c r="AN36" s="62"/>
      <c r="AO36" s="64" t="s">
        <v>40</v>
      </c>
      <c r="AP36" s="20">
        <v>20.6</v>
      </c>
      <c r="AQ36" s="21">
        <v>7.11</v>
      </c>
      <c r="AR36" s="7"/>
      <c r="AS36" s="31" t="s">
        <v>37</v>
      </c>
      <c r="AT36" s="52" t="s">
        <v>75</v>
      </c>
      <c r="AU36" s="32" t="s">
        <v>38</v>
      </c>
      <c r="AV36" s="53">
        <v>5.3999999999999999E-2</v>
      </c>
      <c r="AW36" s="1"/>
      <c r="AX36" s="117" t="s">
        <v>45</v>
      </c>
      <c r="AY36" s="112">
        <v>830693000</v>
      </c>
      <c r="AZ36" s="112">
        <v>710690560</v>
      </c>
      <c r="BA36" s="113">
        <v>188791000</v>
      </c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</row>
    <row r="37" spans="1:83" ht="19.5" customHeight="1" thickBot="1" x14ac:dyDescent="0.35">
      <c r="A37" s="183"/>
      <c r="B37" s="68" t="s">
        <v>44</v>
      </c>
      <c r="C37" s="73">
        <f t="shared" ref="C37:J37" si="37">C32</f>
        <v>489871000</v>
      </c>
      <c r="D37" s="74">
        <f t="shared" si="37"/>
        <v>4082240</v>
      </c>
      <c r="E37" s="74">
        <f t="shared" si="37"/>
        <v>11009100</v>
      </c>
      <c r="F37" s="75">
        <f t="shared" si="37"/>
        <v>16569200</v>
      </c>
      <c r="G37" s="73">
        <f t="shared" si="37"/>
        <v>637313000</v>
      </c>
      <c r="H37" s="74">
        <f t="shared" si="37"/>
        <v>5497190</v>
      </c>
      <c r="I37" s="74">
        <f t="shared" si="37"/>
        <v>15286400</v>
      </c>
      <c r="J37" s="75">
        <f t="shared" si="37"/>
        <v>23351300</v>
      </c>
      <c r="K37" s="187"/>
      <c r="L37" s="188"/>
      <c r="M37" s="188"/>
      <c r="N37" s="188"/>
      <c r="O37" s="193"/>
      <c r="P37" s="193"/>
      <c r="Q37" s="14" t="s">
        <v>7</v>
      </c>
      <c r="R37" s="40">
        <f>R32</f>
        <v>449038500</v>
      </c>
      <c r="S37" s="57"/>
      <c r="T37" s="196"/>
      <c r="U37" s="199"/>
      <c r="V37" s="199"/>
      <c r="W37" s="57"/>
      <c r="X37" s="87" t="s">
        <v>7</v>
      </c>
      <c r="Y37" s="5">
        <f t="shared" ref="Y37:AF37" si="38">Y32</f>
        <v>6458.8</v>
      </c>
      <c r="Z37" s="5">
        <f t="shared" si="38"/>
        <v>8533.7000000000007</v>
      </c>
      <c r="AA37" s="5">
        <f t="shared" si="38"/>
        <v>75</v>
      </c>
      <c r="AB37" s="5">
        <f t="shared" si="38"/>
        <v>108</v>
      </c>
      <c r="AC37" s="5">
        <f t="shared" si="38"/>
        <v>6753.1</v>
      </c>
      <c r="AD37" s="5">
        <f t="shared" si="38"/>
        <v>8911.4</v>
      </c>
      <c r="AE37" s="5">
        <f t="shared" si="38"/>
        <v>143.19999999999999</v>
      </c>
      <c r="AF37" s="81">
        <f t="shared" si="38"/>
        <v>21.4</v>
      </c>
      <c r="AG37" s="7"/>
      <c r="AH37" s="87" t="s">
        <v>26</v>
      </c>
      <c r="AI37" s="6">
        <f>(AI36*10.74)</f>
        <v>44.302500000000002</v>
      </c>
      <c r="AJ37" s="6">
        <f>(AJ36*2.2)</f>
        <v>9.9</v>
      </c>
      <c r="AK37" s="6">
        <f>(AK36*0.25)</f>
        <v>0.8125</v>
      </c>
      <c r="AL37" s="162">
        <f>AL36+AM36</f>
        <v>21</v>
      </c>
      <c r="AM37" s="163"/>
      <c r="AN37" s="10"/>
      <c r="AO37" s="22" t="s">
        <v>41</v>
      </c>
      <c r="AP37" s="23">
        <v>22</v>
      </c>
      <c r="AQ37" s="24">
        <v>7.72</v>
      </c>
      <c r="AR37" s="7"/>
      <c r="AS37" s="33" t="s">
        <v>36</v>
      </c>
      <c r="AT37" s="12" t="s">
        <v>75</v>
      </c>
      <c r="AU37" s="2" t="s">
        <v>39</v>
      </c>
      <c r="AV37" s="36">
        <v>0.21199999999999999</v>
      </c>
      <c r="AW37" s="1"/>
      <c r="AX37" s="118" t="s">
        <v>71</v>
      </c>
      <c r="AY37" s="111">
        <f t="shared" ref="AY37:BA37" si="39">AY32</f>
        <v>829147000</v>
      </c>
      <c r="AZ37" s="111">
        <f t="shared" si="39"/>
        <v>710331900</v>
      </c>
      <c r="BA37" s="114">
        <f t="shared" si="39"/>
        <v>188756000</v>
      </c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</row>
    <row r="38" spans="1:83" ht="19.5" customHeight="1" thickBot="1" x14ac:dyDescent="0.35">
      <c r="A38" s="184"/>
      <c r="B38" s="66" t="s">
        <v>3</v>
      </c>
      <c r="C38" s="76">
        <f t="shared" ref="C38:J38" si="40">C36-C37</f>
        <v>1394000</v>
      </c>
      <c r="D38" s="76">
        <f t="shared" si="40"/>
        <v>0</v>
      </c>
      <c r="E38" s="76">
        <f t="shared" si="40"/>
        <v>33000</v>
      </c>
      <c r="F38" s="77">
        <f t="shared" si="40"/>
        <v>33900</v>
      </c>
      <c r="G38" s="76">
        <f t="shared" si="40"/>
        <v>314000</v>
      </c>
      <c r="H38" s="76">
        <f t="shared" si="40"/>
        <v>9000</v>
      </c>
      <c r="I38" s="76">
        <f t="shared" si="40"/>
        <v>0</v>
      </c>
      <c r="J38" s="77">
        <f t="shared" si="40"/>
        <v>7000</v>
      </c>
      <c r="K38" s="189"/>
      <c r="L38" s="190"/>
      <c r="M38" s="190"/>
      <c r="N38" s="190"/>
      <c r="O38" s="194"/>
      <c r="P38" s="194"/>
      <c r="Q38" s="48" t="s">
        <v>3</v>
      </c>
      <c r="R38" s="41">
        <f>R36-R37</f>
        <v>1654600</v>
      </c>
      <c r="S38" s="58"/>
      <c r="T38" s="197"/>
      <c r="U38" s="200"/>
      <c r="V38" s="200"/>
      <c r="W38" s="58"/>
      <c r="X38" s="45" t="s">
        <v>3</v>
      </c>
      <c r="Y38" s="46">
        <f t="shared" ref="Y38:AF38" si="41">Y36-Y37</f>
        <v>18.099999999999454</v>
      </c>
      <c r="Z38" s="46">
        <f t="shared" si="41"/>
        <v>4.5999999999985448</v>
      </c>
      <c r="AA38" s="46">
        <f t="shared" si="41"/>
        <v>0</v>
      </c>
      <c r="AB38" s="46">
        <f t="shared" si="41"/>
        <v>9.9999999999994316E-2</v>
      </c>
      <c r="AC38" s="46">
        <f t="shared" si="41"/>
        <v>18.699999999999818</v>
      </c>
      <c r="AD38" s="46">
        <f t="shared" si="41"/>
        <v>4.8999999999996362</v>
      </c>
      <c r="AE38" s="46">
        <f t="shared" si="41"/>
        <v>0.20000000000001705</v>
      </c>
      <c r="AF38" s="83">
        <f t="shared" si="41"/>
        <v>0</v>
      </c>
      <c r="AG38" s="7"/>
      <c r="AH38" s="88" t="s">
        <v>28</v>
      </c>
      <c r="AI38" s="86">
        <f>(AI37)/((K36/1000000)*8.34)</f>
        <v>3.1100997422202754</v>
      </c>
      <c r="AJ38" s="86">
        <f>(AJ37)/((K36/1000000)*8.34)</f>
        <v>0.69499435580341351</v>
      </c>
      <c r="AK38" s="86">
        <f>(AK37)/((K36/1000000)*8.34)</f>
        <v>5.7038678190936713E-2</v>
      </c>
      <c r="AL38" s="164">
        <f>(AL37)/((K36/1000000)*8.34)</f>
        <v>1.4742304517042104</v>
      </c>
      <c r="AM38" s="165"/>
      <c r="AN38" s="10"/>
      <c r="AO38" s="1"/>
      <c r="AP38" s="1"/>
      <c r="AQ38" s="1"/>
      <c r="AR38" s="7"/>
      <c r="AS38" s="89" t="s">
        <v>55</v>
      </c>
      <c r="AT38" s="79">
        <v>1.1200000000000001</v>
      </c>
      <c r="AU38" s="90" t="s">
        <v>54</v>
      </c>
      <c r="AV38" s="35">
        <v>3.5000000000000003E-2</v>
      </c>
      <c r="AW38" s="1"/>
      <c r="AX38" s="110" t="s">
        <v>3</v>
      </c>
      <c r="AY38" s="115">
        <f>AY36-AY37</f>
        <v>1546000</v>
      </c>
      <c r="AZ38" s="115">
        <f>AZ36-AZ37</f>
        <v>358660</v>
      </c>
      <c r="BA38" s="116">
        <f>BA36-BA37</f>
        <v>35000</v>
      </c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</row>
    <row r="39" spans="1:83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78"/>
      <c r="W39" s="13"/>
      <c r="X39" s="3"/>
      <c r="Y39" s="84"/>
      <c r="Z39" s="84"/>
      <c r="AA39" s="84"/>
      <c r="AB39" s="84"/>
      <c r="AC39" s="84"/>
      <c r="AD39" s="84"/>
      <c r="AE39" s="84"/>
      <c r="AF39" s="84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7"/>
      <c r="AT39" s="7"/>
      <c r="AU39" s="7"/>
      <c r="AV39" s="7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</row>
    <row r="40" spans="1:83" ht="18.75" customHeight="1" x14ac:dyDescent="0.3">
      <c r="A40" s="182">
        <v>10</v>
      </c>
      <c r="B40" s="67" t="s">
        <v>45</v>
      </c>
      <c r="C40" s="72"/>
      <c r="D40" s="37"/>
      <c r="E40" s="37"/>
      <c r="F40" s="39"/>
      <c r="G40" s="72"/>
      <c r="H40" s="37"/>
      <c r="I40" s="37"/>
      <c r="J40" s="39"/>
      <c r="K40" s="185">
        <f>C42+G42</f>
        <v>-1128892000</v>
      </c>
      <c r="L40" s="186"/>
      <c r="M40" s="191">
        <f>D42+E42+F42+H42+I42+J42</f>
        <v>-75878330</v>
      </c>
      <c r="N40" s="186"/>
      <c r="O40" s="192">
        <f>M40+K40</f>
        <v>-1204770330</v>
      </c>
      <c r="P40" s="192"/>
      <c r="Q40" s="42" t="s">
        <v>6</v>
      </c>
      <c r="R40" s="39"/>
      <c r="S40" s="57"/>
      <c r="T40" s="195"/>
      <c r="U40" s="198">
        <v>1.35</v>
      </c>
      <c r="V40" s="198">
        <v>0.88</v>
      </c>
      <c r="W40" s="57"/>
      <c r="X40" s="85" t="s">
        <v>6</v>
      </c>
      <c r="Y40" s="44"/>
      <c r="Z40" s="44"/>
      <c r="AA40" s="44"/>
      <c r="AB40" s="44"/>
      <c r="AC40" s="44"/>
      <c r="AD40" s="44"/>
      <c r="AE40" s="44"/>
      <c r="AF40" s="82"/>
      <c r="AG40" s="7"/>
      <c r="AH40" s="85" t="s">
        <v>29</v>
      </c>
      <c r="AI40" s="15"/>
      <c r="AJ40" s="15"/>
      <c r="AK40" s="15"/>
      <c r="AL40" s="15"/>
      <c r="AM40" s="16"/>
      <c r="AN40" s="62"/>
      <c r="AO40" s="64" t="s">
        <v>40</v>
      </c>
      <c r="AP40" s="20">
        <v>20.9</v>
      </c>
      <c r="AQ40" s="21">
        <v>7.47</v>
      </c>
      <c r="AR40" s="7"/>
      <c r="AS40" s="31" t="s">
        <v>37</v>
      </c>
      <c r="AT40" s="52">
        <v>4.7E-2</v>
      </c>
      <c r="AU40" s="32" t="s">
        <v>38</v>
      </c>
      <c r="AV40" s="53" t="s">
        <v>75</v>
      </c>
      <c r="AW40" s="1"/>
      <c r="AX40" s="117" t="s">
        <v>45</v>
      </c>
      <c r="AY40" s="112"/>
      <c r="AZ40" s="112"/>
      <c r="BA40" s="113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</row>
    <row r="41" spans="1:83" ht="19.5" customHeight="1" thickBot="1" x14ac:dyDescent="0.35">
      <c r="A41" s="183"/>
      <c r="B41" s="68" t="s">
        <v>44</v>
      </c>
      <c r="C41" s="73">
        <f t="shared" ref="C41:J41" si="42">C36</f>
        <v>491265000</v>
      </c>
      <c r="D41" s="74">
        <f t="shared" si="42"/>
        <v>4082240</v>
      </c>
      <c r="E41" s="74">
        <f t="shared" si="42"/>
        <v>11042100</v>
      </c>
      <c r="F41" s="75">
        <f t="shared" si="42"/>
        <v>16603100</v>
      </c>
      <c r="G41" s="73">
        <f t="shared" si="42"/>
        <v>637627000</v>
      </c>
      <c r="H41" s="74">
        <f t="shared" si="42"/>
        <v>5506190</v>
      </c>
      <c r="I41" s="74">
        <f t="shared" si="42"/>
        <v>15286400</v>
      </c>
      <c r="J41" s="75">
        <f t="shared" si="42"/>
        <v>23358300</v>
      </c>
      <c r="K41" s="187"/>
      <c r="L41" s="188"/>
      <c r="M41" s="188"/>
      <c r="N41" s="188"/>
      <c r="O41" s="193"/>
      <c r="P41" s="193"/>
      <c r="Q41" s="14" t="s">
        <v>7</v>
      </c>
      <c r="R41" s="40">
        <f>R36</f>
        <v>450693100</v>
      </c>
      <c r="S41" s="57"/>
      <c r="T41" s="196"/>
      <c r="U41" s="199"/>
      <c r="V41" s="199"/>
      <c r="W41" s="57"/>
      <c r="X41" s="87" t="s">
        <v>7</v>
      </c>
      <c r="Y41" s="5">
        <f t="shared" ref="Y41:AF41" si="43">Y36</f>
        <v>6476.9</v>
      </c>
      <c r="Z41" s="5">
        <f t="shared" si="43"/>
        <v>8538.2999999999993</v>
      </c>
      <c r="AA41" s="5">
        <f t="shared" si="43"/>
        <v>75</v>
      </c>
      <c r="AB41" s="5">
        <f t="shared" si="43"/>
        <v>108.1</v>
      </c>
      <c r="AC41" s="5">
        <f t="shared" si="43"/>
        <v>6771.8</v>
      </c>
      <c r="AD41" s="5">
        <f t="shared" si="43"/>
        <v>8916.2999999999993</v>
      </c>
      <c r="AE41" s="5">
        <f t="shared" si="43"/>
        <v>143.4</v>
      </c>
      <c r="AF41" s="81">
        <f t="shared" si="43"/>
        <v>21.4</v>
      </c>
      <c r="AG41" s="7"/>
      <c r="AH41" s="87" t="s">
        <v>26</v>
      </c>
      <c r="AI41" s="6">
        <f>(AI40*10.74)</f>
        <v>0</v>
      </c>
      <c r="AJ41" s="6">
        <f>(AJ40*2.2)</f>
        <v>0</v>
      </c>
      <c r="AK41" s="6">
        <f>(AK40*0.25)</f>
        <v>0</v>
      </c>
      <c r="AL41" s="162">
        <f>AL40+AM40</f>
        <v>0</v>
      </c>
      <c r="AM41" s="163"/>
      <c r="AN41" s="10"/>
      <c r="AO41" s="22" t="s">
        <v>41</v>
      </c>
      <c r="AP41" s="23">
        <v>22.4</v>
      </c>
      <c r="AQ41" s="24">
        <v>7.85</v>
      </c>
      <c r="AR41" s="7"/>
      <c r="AS41" s="33" t="s">
        <v>36</v>
      </c>
      <c r="AT41" s="12">
        <v>0.19800000000000001</v>
      </c>
      <c r="AU41" s="2" t="s">
        <v>39</v>
      </c>
      <c r="AV41" s="36" t="s">
        <v>75</v>
      </c>
      <c r="AW41" s="1"/>
      <c r="AX41" s="118" t="s">
        <v>71</v>
      </c>
      <c r="AY41" s="111">
        <f t="shared" ref="AY41:BA41" si="44">AY36</f>
        <v>830693000</v>
      </c>
      <c r="AZ41" s="111">
        <f t="shared" si="44"/>
        <v>710690560</v>
      </c>
      <c r="BA41" s="114">
        <f t="shared" si="44"/>
        <v>188791000</v>
      </c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</row>
    <row r="42" spans="1:83" ht="19.5" customHeight="1" thickBot="1" x14ac:dyDescent="0.35">
      <c r="A42" s="184"/>
      <c r="B42" s="66" t="s">
        <v>3</v>
      </c>
      <c r="C42" s="76">
        <f t="shared" ref="C42:J42" si="45">C40-C41</f>
        <v>-491265000</v>
      </c>
      <c r="D42" s="76">
        <f t="shared" si="45"/>
        <v>-4082240</v>
      </c>
      <c r="E42" s="76">
        <f t="shared" si="45"/>
        <v>-11042100</v>
      </c>
      <c r="F42" s="77">
        <f t="shared" si="45"/>
        <v>-16603100</v>
      </c>
      <c r="G42" s="76">
        <f t="shared" si="45"/>
        <v>-637627000</v>
      </c>
      <c r="H42" s="76">
        <f t="shared" si="45"/>
        <v>-5506190</v>
      </c>
      <c r="I42" s="76">
        <f t="shared" si="45"/>
        <v>-15286400</v>
      </c>
      <c r="J42" s="77">
        <f t="shared" si="45"/>
        <v>-23358300</v>
      </c>
      <c r="K42" s="189"/>
      <c r="L42" s="190"/>
      <c r="M42" s="190"/>
      <c r="N42" s="190"/>
      <c r="O42" s="194"/>
      <c r="P42" s="194"/>
      <c r="Q42" s="48" t="s">
        <v>3</v>
      </c>
      <c r="R42" s="41">
        <f>R40-R41</f>
        <v>-450693100</v>
      </c>
      <c r="S42" s="58"/>
      <c r="T42" s="197"/>
      <c r="U42" s="200"/>
      <c r="V42" s="200"/>
      <c r="W42" s="58"/>
      <c r="X42" s="45" t="s">
        <v>3</v>
      </c>
      <c r="Y42" s="46">
        <f t="shared" ref="Y42:AF42" si="46">Y40-Y41</f>
        <v>-6476.9</v>
      </c>
      <c r="Z42" s="46">
        <f t="shared" si="46"/>
        <v>-8538.2999999999993</v>
      </c>
      <c r="AA42" s="46">
        <f t="shared" si="46"/>
        <v>-75</v>
      </c>
      <c r="AB42" s="46">
        <f t="shared" si="46"/>
        <v>-108.1</v>
      </c>
      <c r="AC42" s="46">
        <f t="shared" si="46"/>
        <v>-6771.8</v>
      </c>
      <c r="AD42" s="46">
        <f t="shared" si="46"/>
        <v>-8916.2999999999993</v>
      </c>
      <c r="AE42" s="46">
        <f t="shared" si="46"/>
        <v>-143.4</v>
      </c>
      <c r="AF42" s="83">
        <f t="shared" si="46"/>
        <v>-21.4</v>
      </c>
      <c r="AG42" s="7"/>
      <c r="AH42" s="88" t="s">
        <v>28</v>
      </c>
      <c r="AI42" s="86">
        <f>(AI41)/((K40/1000000)*8.34)</f>
        <v>0</v>
      </c>
      <c r="AJ42" s="86">
        <f>(AJ41)/((K40/1000000)*8.34)</f>
        <v>0</v>
      </c>
      <c r="AK42" s="86">
        <f>(AK41)/((K40/1000000)*8.34)</f>
        <v>0</v>
      </c>
      <c r="AL42" s="164">
        <f>(AL41)/((K40/1000000)*8.34)</f>
        <v>0</v>
      </c>
      <c r="AM42" s="165"/>
      <c r="AN42" s="10"/>
      <c r="AO42" s="1"/>
      <c r="AP42" s="1"/>
      <c r="AQ42" s="1"/>
      <c r="AR42" s="7"/>
      <c r="AS42" s="89" t="s">
        <v>55</v>
      </c>
      <c r="AT42" s="79">
        <v>1.19</v>
      </c>
      <c r="AU42" s="90" t="s">
        <v>54</v>
      </c>
      <c r="AV42" s="35">
        <v>3.6999999999999998E-2</v>
      </c>
      <c r="AW42" s="1"/>
      <c r="AX42" s="110" t="s">
        <v>3</v>
      </c>
      <c r="AY42" s="115">
        <f>AY40-AY41</f>
        <v>-830693000</v>
      </c>
      <c r="AZ42" s="115">
        <f>AZ40-AZ41</f>
        <v>-710690560</v>
      </c>
      <c r="BA42" s="116">
        <f>BA40-BA41</f>
        <v>-188791000</v>
      </c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</row>
    <row r="43" spans="1:83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78"/>
      <c r="W43" s="13"/>
      <c r="X43" s="3"/>
      <c r="Y43" s="84"/>
      <c r="Z43" s="84"/>
      <c r="AA43" s="84"/>
      <c r="AB43" s="84"/>
      <c r="AC43" s="84"/>
      <c r="AD43" s="84"/>
      <c r="AE43" s="84"/>
      <c r="AF43" s="84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7"/>
      <c r="AT43" s="7"/>
      <c r="AU43" s="7"/>
      <c r="AV43" s="7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</row>
    <row r="44" spans="1:83" ht="18.75" customHeight="1" x14ac:dyDescent="0.3">
      <c r="A44" s="182">
        <v>11</v>
      </c>
      <c r="B44" s="67" t="s">
        <v>45</v>
      </c>
      <c r="C44" s="72"/>
      <c r="D44" s="37"/>
      <c r="E44" s="37"/>
      <c r="F44" s="39"/>
      <c r="G44" s="72"/>
      <c r="H44" s="37"/>
      <c r="I44" s="37"/>
      <c r="J44" s="39"/>
      <c r="K44" s="185">
        <f>C46+G46</f>
        <v>0</v>
      </c>
      <c r="L44" s="186"/>
      <c r="M44" s="191">
        <f>D46+E46+F46+H46+I46+J46</f>
        <v>0</v>
      </c>
      <c r="N44" s="186"/>
      <c r="O44" s="192">
        <f>M44+K44</f>
        <v>0</v>
      </c>
      <c r="P44" s="192"/>
      <c r="Q44" s="42" t="s">
        <v>6</v>
      </c>
      <c r="R44" s="39"/>
      <c r="S44" s="57"/>
      <c r="T44" s="195"/>
      <c r="U44" s="198"/>
      <c r="V44" s="198"/>
      <c r="W44" s="57"/>
      <c r="X44" s="85" t="s">
        <v>6</v>
      </c>
      <c r="Y44" s="44"/>
      <c r="Z44" s="44"/>
      <c r="AA44" s="44"/>
      <c r="AB44" s="44"/>
      <c r="AC44" s="44"/>
      <c r="AD44" s="44"/>
      <c r="AE44" s="44"/>
      <c r="AF44" s="82"/>
      <c r="AG44" s="7"/>
      <c r="AH44" s="85" t="s">
        <v>29</v>
      </c>
      <c r="AI44" s="15"/>
      <c r="AJ44" s="15"/>
      <c r="AK44" s="15"/>
      <c r="AL44" s="15"/>
      <c r="AM44" s="16"/>
      <c r="AN44" s="62"/>
      <c r="AO44" s="64" t="s">
        <v>40</v>
      </c>
      <c r="AP44" s="20"/>
      <c r="AQ44" s="21"/>
      <c r="AR44" s="7"/>
      <c r="AS44" s="31" t="s">
        <v>37</v>
      </c>
      <c r="AT44" s="52"/>
      <c r="AU44" s="32" t="s">
        <v>38</v>
      </c>
      <c r="AV44" s="53"/>
      <c r="AW44" s="1"/>
      <c r="AX44" s="117" t="s">
        <v>45</v>
      </c>
      <c r="AY44" s="112"/>
      <c r="AZ44" s="112"/>
      <c r="BA44" s="113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</row>
    <row r="45" spans="1:83" ht="19.5" customHeight="1" thickBot="1" x14ac:dyDescent="0.35">
      <c r="A45" s="183"/>
      <c r="B45" s="68" t="s">
        <v>44</v>
      </c>
      <c r="C45" s="73">
        <f t="shared" ref="C45:J45" si="47">C40</f>
        <v>0</v>
      </c>
      <c r="D45" s="74">
        <f t="shared" si="47"/>
        <v>0</v>
      </c>
      <c r="E45" s="74">
        <f t="shared" si="47"/>
        <v>0</v>
      </c>
      <c r="F45" s="75">
        <f t="shared" si="47"/>
        <v>0</v>
      </c>
      <c r="G45" s="73">
        <f t="shared" si="47"/>
        <v>0</v>
      </c>
      <c r="H45" s="74">
        <f t="shared" si="47"/>
        <v>0</v>
      </c>
      <c r="I45" s="74">
        <f t="shared" si="47"/>
        <v>0</v>
      </c>
      <c r="J45" s="75">
        <f t="shared" si="47"/>
        <v>0</v>
      </c>
      <c r="K45" s="187"/>
      <c r="L45" s="188"/>
      <c r="M45" s="188"/>
      <c r="N45" s="188"/>
      <c r="O45" s="193"/>
      <c r="P45" s="193"/>
      <c r="Q45" s="14" t="s">
        <v>7</v>
      </c>
      <c r="R45" s="40">
        <f>R40</f>
        <v>0</v>
      </c>
      <c r="S45" s="57"/>
      <c r="T45" s="196"/>
      <c r="U45" s="199"/>
      <c r="V45" s="199"/>
      <c r="W45" s="57"/>
      <c r="X45" s="87" t="s">
        <v>7</v>
      </c>
      <c r="Y45" s="5">
        <f t="shared" ref="Y45:AF45" si="48">Y40</f>
        <v>0</v>
      </c>
      <c r="Z45" s="5">
        <f t="shared" si="48"/>
        <v>0</v>
      </c>
      <c r="AA45" s="5">
        <f t="shared" si="48"/>
        <v>0</v>
      </c>
      <c r="AB45" s="5">
        <f t="shared" si="48"/>
        <v>0</v>
      </c>
      <c r="AC45" s="5">
        <f t="shared" si="48"/>
        <v>0</v>
      </c>
      <c r="AD45" s="5">
        <f t="shared" si="48"/>
        <v>0</v>
      </c>
      <c r="AE45" s="5">
        <f t="shared" si="48"/>
        <v>0</v>
      </c>
      <c r="AF45" s="81">
        <f t="shared" si="48"/>
        <v>0</v>
      </c>
      <c r="AG45" s="7"/>
      <c r="AH45" s="87" t="s">
        <v>26</v>
      </c>
      <c r="AI45" s="6">
        <f>(AI44*10.74)</f>
        <v>0</v>
      </c>
      <c r="AJ45" s="6">
        <f>(AJ44*2.2)</f>
        <v>0</v>
      </c>
      <c r="AK45" s="6">
        <f>(AK44*0.25)</f>
        <v>0</v>
      </c>
      <c r="AL45" s="162">
        <f>AL44+AM44</f>
        <v>0</v>
      </c>
      <c r="AM45" s="163"/>
      <c r="AN45" s="10"/>
      <c r="AO45" s="22" t="s">
        <v>41</v>
      </c>
      <c r="AP45" s="23"/>
      <c r="AQ45" s="24"/>
      <c r="AR45" s="7"/>
      <c r="AS45" s="33" t="s">
        <v>36</v>
      </c>
      <c r="AT45" s="12"/>
      <c r="AU45" s="2" t="s">
        <v>39</v>
      </c>
      <c r="AV45" s="36"/>
      <c r="AW45" s="1"/>
      <c r="AX45" s="118" t="s">
        <v>71</v>
      </c>
      <c r="AY45" s="111">
        <f t="shared" ref="AY45:BA45" si="49">AY40</f>
        <v>0</v>
      </c>
      <c r="AZ45" s="111">
        <f t="shared" si="49"/>
        <v>0</v>
      </c>
      <c r="BA45" s="114">
        <f t="shared" si="49"/>
        <v>0</v>
      </c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</row>
    <row r="46" spans="1:83" ht="19.5" customHeight="1" thickBot="1" x14ac:dyDescent="0.35">
      <c r="A46" s="184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89"/>
      <c r="L46" s="190"/>
      <c r="M46" s="190"/>
      <c r="N46" s="190"/>
      <c r="O46" s="194"/>
      <c r="P46" s="194"/>
      <c r="Q46" s="48" t="s">
        <v>3</v>
      </c>
      <c r="R46" s="41">
        <f>R44-R45</f>
        <v>0</v>
      </c>
      <c r="S46" s="58"/>
      <c r="T46" s="197"/>
      <c r="U46" s="200"/>
      <c r="V46" s="200"/>
      <c r="W46" s="58"/>
      <c r="X46" s="45" t="s">
        <v>3</v>
      </c>
      <c r="Y46" s="46">
        <f>Y44-Y45</f>
        <v>0</v>
      </c>
      <c r="Z46" s="46">
        <f t="shared" ref="Z46:AF46" si="51">Z44-Z45</f>
        <v>0</v>
      </c>
      <c r="AA46" s="46">
        <f t="shared" si="51"/>
        <v>0</v>
      </c>
      <c r="AB46" s="46">
        <f t="shared" si="51"/>
        <v>0</v>
      </c>
      <c r="AC46" s="46">
        <f t="shared" si="51"/>
        <v>0</v>
      </c>
      <c r="AD46" s="46">
        <f t="shared" si="51"/>
        <v>0</v>
      </c>
      <c r="AE46" s="46">
        <f t="shared" si="51"/>
        <v>0</v>
      </c>
      <c r="AF46" s="83">
        <f t="shared" si="51"/>
        <v>0</v>
      </c>
      <c r="AG46" s="7"/>
      <c r="AH46" s="88" t="s">
        <v>28</v>
      </c>
      <c r="AI46" s="86" t="e">
        <f>(AI45)/((K44/1000000)*8.34)</f>
        <v>#DIV/0!</v>
      </c>
      <c r="AJ46" s="86" t="e">
        <f>(AJ45)/((K44/1000000)*8.34)</f>
        <v>#DIV/0!</v>
      </c>
      <c r="AK46" s="86" t="e">
        <f>(AK45)/((K44/1000000)*8.34)</f>
        <v>#DIV/0!</v>
      </c>
      <c r="AL46" s="164" t="e">
        <f>(AL45)/((K44/1000000)*8.34)</f>
        <v>#DIV/0!</v>
      </c>
      <c r="AM46" s="165"/>
      <c r="AN46" s="10"/>
      <c r="AO46" s="1"/>
      <c r="AP46" s="1"/>
      <c r="AQ46" s="1"/>
      <c r="AR46" s="7"/>
      <c r="AS46" s="89" t="s">
        <v>55</v>
      </c>
      <c r="AT46" s="79"/>
      <c r="AU46" s="90" t="s">
        <v>54</v>
      </c>
      <c r="AV46" s="35"/>
      <c r="AW46" s="1"/>
      <c r="AX46" s="110" t="s">
        <v>3</v>
      </c>
      <c r="AY46" s="115">
        <f>AY44-AY45</f>
        <v>0</v>
      </c>
      <c r="AZ46" s="115">
        <f>AZ44-AZ45</f>
        <v>0</v>
      </c>
      <c r="BA46" s="116">
        <f>BA44-BA45</f>
        <v>0</v>
      </c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</row>
    <row r="47" spans="1:83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78"/>
      <c r="W47" s="13"/>
      <c r="X47" s="3"/>
      <c r="Y47" s="84"/>
      <c r="Z47" s="84"/>
      <c r="AA47" s="84"/>
      <c r="AB47" s="84"/>
      <c r="AC47" s="84"/>
      <c r="AD47" s="84"/>
      <c r="AE47" s="84"/>
      <c r="AF47" s="84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7"/>
      <c r="AT47" s="7"/>
      <c r="AU47" s="7"/>
      <c r="AV47" s="7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</row>
    <row r="48" spans="1:83" ht="18.75" customHeight="1" x14ac:dyDescent="0.3">
      <c r="A48" s="182">
        <v>12</v>
      </c>
      <c r="B48" s="67" t="s">
        <v>45</v>
      </c>
      <c r="C48" s="72"/>
      <c r="D48" s="37"/>
      <c r="E48" s="37"/>
      <c r="F48" s="39"/>
      <c r="G48" s="72"/>
      <c r="H48" s="37"/>
      <c r="I48" s="37"/>
      <c r="J48" s="39"/>
      <c r="K48" s="185">
        <f>C50+G50</f>
        <v>0</v>
      </c>
      <c r="L48" s="186"/>
      <c r="M48" s="191">
        <f>D50+E50+F50+H50+I50+J50</f>
        <v>0</v>
      </c>
      <c r="N48" s="186"/>
      <c r="O48" s="203">
        <f>M48+K48</f>
        <v>0</v>
      </c>
      <c r="P48" s="204"/>
      <c r="Q48" s="42" t="s">
        <v>6</v>
      </c>
      <c r="R48" s="39"/>
      <c r="S48" s="57"/>
      <c r="T48" s="195"/>
      <c r="U48" s="198"/>
      <c r="V48" s="198"/>
      <c r="W48" s="57"/>
      <c r="X48" s="85" t="s">
        <v>6</v>
      </c>
      <c r="Y48" s="44"/>
      <c r="Z48" s="44"/>
      <c r="AA48" s="44"/>
      <c r="AB48" s="44"/>
      <c r="AC48" s="44"/>
      <c r="AD48" s="44"/>
      <c r="AE48" s="44"/>
      <c r="AF48" s="82"/>
      <c r="AG48" s="7"/>
      <c r="AH48" s="85" t="s">
        <v>29</v>
      </c>
      <c r="AI48" s="15"/>
      <c r="AJ48" s="15"/>
      <c r="AK48" s="15"/>
      <c r="AL48" s="15"/>
      <c r="AM48" s="16"/>
      <c r="AN48" s="62"/>
      <c r="AO48" s="64" t="s">
        <v>40</v>
      </c>
      <c r="AP48" s="20"/>
      <c r="AQ48" s="21"/>
      <c r="AR48" s="7"/>
      <c r="AS48" s="31" t="s">
        <v>37</v>
      </c>
      <c r="AT48" s="52"/>
      <c r="AU48" s="32" t="s">
        <v>38</v>
      </c>
      <c r="AV48" s="53"/>
      <c r="AW48" s="1"/>
      <c r="AX48" s="117" t="s">
        <v>45</v>
      </c>
      <c r="AY48" s="112"/>
      <c r="AZ48" s="112"/>
      <c r="BA48" s="113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</row>
    <row r="49" spans="1:83" ht="19.5" customHeight="1" thickBot="1" x14ac:dyDescent="0.35">
      <c r="A49" s="201"/>
      <c r="B49" s="68" t="s">
        <v>44</v>
      </c>
      <c r="C49" s="73">
        <f t="shared" ref="C49:J49" si="52">C44</f>
        <v>0</v>
      </c>
      <c r="D49" s="74">
        <f t="shared" si="52"/>
        <v>0</v>
      </c>
      <c r="E49" s="74">
        <f t="shared" si="52"/>
        <v>0</v>
      </c>
      <c r="F49" s="75">
        <f t="shared" si="52"/>
        <v>0</v>
      </c>
      <c r="G49" s="73">
        <f t="shared" si="52"/>
        <v>0</v>
      </c>
      <c r="H49" s="74">
        <f t="shared" si="52"/>
        <v>0</v>
      </c>
      <c r="I49" s="74">
        <f t="shared" si="52"/>
        <v>0</v>
      </c>
      <c r="J49" s="75">
        <f t="shared" si="52"/>
        <v>0</v>
      </c>
      <c r="K49" s="187"/>
      <c r="L49" s="188"/>
      <c r="M49" s="188"/>
      <c r="N49" s="188"/>
      <c r="O49" s="205"/>
      <c r="P49" s="206"/>
      <c r="Q49" s="14" t="s">
        <v>7</v>
      </c>
      <c r="R49" s="40">
        <f>R44</f>
        <v>0</v>
      </c>
      <c r="S49" s="57"/>
      <c r="T49" s="196"/>
      <c r="U49" s="199"/>
      <c r="V49" s="199"/>
      <c r="W49" s="57"/>
      <c r="X49" s="87" t="s">
        <v>7</v>
      </c>
      <c r="Y49" s="5">
        <f t="shared" ref="Y49:AF49" si="53">Y44</f>
        <v>0</v>
      </c>
      <c r="Z49" s="5">
        <f t="shared" si="53"/>
        <v>0</v>
      </c>
      <c r="AA49" s="5">
        <f t="shared" si="53"/>
        <v>0</v>
      </c>
      <c r="AB49" s="5">
        <f t="shared" si="53"/>
        <v>0</v>
      </c>
      <c r="AC49" s="5">
        <f t="shared" si="53"/>
        <v>0</v>
      </c>
      <c r="AD49" s="5">
        <f t="shared" si="53"/>
        <v>0</v>
      </c>
      <c r="AE49" s="5">
        <f t="shared" si="53"/>
        <v>0</v>
      </c>
      <c r="AF49" s="81">
        <f t="shared" si="53"/>
        <v>0</v>
      </c>
      <c r="AG49" s="7"/>
      <c r="AH49" s="87" t="s">
        <v>26</v>
      </c>
      <c r="AI49" s="6">
        <f>(AI48*10.74)</f>
        <v>0</v>
      </c>
      <c r="AJ49" s="6">
        <f>(AJ48*2.2)</f>
        <v>0</v>
      </c>
      <c r="AK49" s="6">
        <f>(AK48*0.25)</f>
        <v>0</v>
      </c>
      <c r="AL49" s="166">
        <f>AL48+AM48</f>
        <v>0</v>
      </c>
      <c r="AM49" s="167"/>
      <c r="AN49" s="10"/>
      <c r="AO49" s="22" t="s">
        <v>41</v>
      </c>
      <c r="AP49" s="23"/>
      <c r="AQ49" s="24"/>
      <c r="AR49" s="7"/>
      <c r="AS49" s="33" t="s">
        <v>36</v>
      </c>
      <c r="AT49" s="12"/>
      <c r="AU49" s="2" t="s">
        <v>39</v>
      </c>
      <c r="AV49" s="36"/>
      <c r="AW49" s="1"/>
      <c r="AX49" s="118" t="s">
        <v>71</v>
      </c>
      <c r="AY49" s="111">
        <f t="shared" ref="AY49:BA49" si="54">AY44</f>
        <v>0</v>
      </c>
      <c r="AZ49" s="111">
        <f t="shared" si="54"/>
        <v>0</v>
      </c>
      <c r="BA49" s="114">
        <f t="shared" si="54"/>
        <v>0</v>
      </c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</row>
    <row r="50" spans="1:83" ht="19.5" customHeight="1" thickBot="1" x14ac:dyDescent="0.35">
      <c r="A50" s="202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89"/>
      <c r="L50" s="190"/>
      <c r="M50" s="190"/>
      <c r="N50" s="190"/>
      <c r="O50" s="207"/>
      <c r="P50" s="208"/>
      <c r="Q50" s="48" t="s">
        <v>3</v>
      </c>
      <c r="R50" s="41">
        <f>R48-R49</f>
        <v>0</v>
      </c>
      <c r="S50" s="58"/>
      <c r="T50" s="197"/>
      <c r="U50" s="200"/>
      <c r="V50" s="200"/>
      <c r="W50" s="58"/>
      <c r="X50" s="45" t="s">
        <v>3</v>
      </c>
      <c r="Y50" s="46">
        <f>Y48-Y49</f>
        <v>0</v>
      </c>
      <c r="Z50" s="46">
        <f t="shared" ref="Z50:AF50" si="56">Z48-Z49</f>
        <v>0</v>
      </c>
      <c r="AA50" s="46">
        <f t="shared" si="56"/>
        <v>0</v>
      </c>
      <c r="AB50" s="46">
        <f t="shared" si="56"/>
        <v>0</v>
      </c>
      <c r="AC50" s="46">
        <f t="shared" si="56"/>
        <v>0</v>
      </c>
      <c r="AD50" s="46">
        <f t="shared" si="56"/>
        <v>0</v>
      </c>
      <c r="AE50" s="46">
        <f t="shared" si="56"/>
        <v>0</v>
      </c>
      <c r="AF50" s="83">
        <f t="shared" si="56"/>
        <v>0</v>
      </c>
      <c r="AG50" s="7"/>
      <c r="AH50" s="88" t="s">
        <v>28</v>
      </c>
      <c r="AI50" s="86" t="e">
        <f>(AI49)/((K48/1000000)*8.34)</f>
        <v>#DIV/0!</v>
      </c>
      <c r="AJ50" s="86" t="e">
        <f>(AJ49)/((K48/1000000)*8.34)</f>
        <v>#DIV/0!</v>
      </c>
      <c r="AK50" s="86" t="e">
        <f>(AK49)/((K48/1000000)*8.34)</f>
        <v>#DIV/0!</v>
      </c>
      <c r="AL50" s="168" t="e">
        <f>(AL49)/((K48/1000000)*8.34)</f>
        <v>#DIV/0!</v>
      </c>
      <c r="AM50" s="169"/>
      <c r="AN50" s="10"/>
      <c r="AO50" s="1"/>
      <c r="AP50" s="1"/>
      <c r="AQ50" s="1"/>
      <c r="AR50" s="7"/>
      <c r="AS50" s="89" t="s">
        <v>55</v>
      </c>
      <c r="AT50" s="79"/>
      <c r="AU50" s="90" t="s">
        <v>54</v>
      </c>
      <c r="AV50" s="35"/>
      <c r="AW50" s="1"/>
      <c r="AX50" s="110" t="s">
        <v>3</v>
      </c>
      <c r="AY50" s="115">
        <f>AY48-AY49</f>
        <v>0</v>
      </c>
      <c r="AZ50" s="115">
        <f>AZ48-AZ49</f>
        <v>0</v>
      </c>
      <c r="BA50" s="116">
        <f>BA48-BA49</f>
        <v>0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</row>
    <row r="51" spans="1:83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78"/>
      <c r="W51" s="13"/>
      <c r="X51" s="3"/>
      <c r="Y51" s="84"/>
      <c r="Z51" s="84"/>
      <c r="AA51" s="84"/>
      <c r="AB51" s="84"/>
      <c r="AC51" s="84"/>
      <c r="AD51" s="84"/>
      <c r="AE51" s="84"/>
      <c r="AF51" s="84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7"/>
      <c r="AT51" s="7"/>
      <c r="AU51" s="7"/>
      <c r="AV51" s="7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</row>
    <row r="52" spans="1:83" ht="18.75" customHeight="1" x14ac:dyDescent="0.3">
      <c r="A52" s="182">
        <v>13</v>
      </c>
      <c r="B52" s="67" t="s">
        <v>45</v>
      </c>
      <c r="C52" s="72"/>
      <c r="D52" s="37"/>
      <c r="E52" s="37"/>
      <c r="F52" s="39"/>
      <c r="G52" s="72"/>
      <c r="H52" s="37"/>
      <c r="I52" s="37"/>
      <c r="J52" s="39"/>
      <c r="K52" s="185">
        <f>C54+G54</f>
        <v>0</v>
      </c>
      <c r="L52" s="186"/>
      <c r="M52" s="191">
        <f>D54+E54+F54+H54+I54+J54</f>
        <v>0</v>
      </c>
      <c r="N52" s="186"/>
      <c r="O52" s="203">
        <f>M52+K52</f>
        <v>0</v>
      </c>
      <c r="P52" s="204"/>
      <c r="Q52" s="42" t="s">
        <v>6</v>
      </c>
      <c r="R52" s="39"/>
      <c r="S52" s="57"/>
      <c r="T52" s="195"/>
      <c r="U52" s="198"/>
      <c r="V52" s="198"/>
      <c r="W52" s="57"/>
      <c r="X52" s="85" t="s">
        <v>6</v>
      </c>
      <c r="Y52" s="44"/>
      <c r="Z52" s="44"/>
      <c r="AA52" s="44"/>
      <c r="AB52" s="44"/>
      <c r="AC52" s="44"/>
      <c r="AD52" s="44"/>
      <c r="AE52" s="44"/>
      <c r="AF52" s="82"/>
      <c r="AG52" s="7"/>
      <c r="AH52" s="85" t="s">
        <v>29</v>
      </c>
      <c r="AI52" s="15"/>
      <c r="AJ52" s="15"/>
      <c r="AK52" s="15"/>
      <c r="AL52" s="15"/>
      <c r="AM52" s="16"/>
      <c r="AN52" s="62"/>
      <c r="AO52" s="64" t="s">
        <v>40</v>
      </c>
      <c r="AP52" s="20"/>
      <c r="AQ52" s="21"/>
      <c r="AR52" s="7"/>
      <c r="AS52" s="31" t="s">
        <v>37</v>
      </c>
      <c r="AT52" s="52"/>
      <c r="AU52" s="32" t="s">
        <v>38</v>
      </c>
      <c r="AV52" s="53"/>
      <c r="AW52" s="1"/>
      <c r="AX52" s="117" t="s">
        <v>45</v>
      </c>
      <c r="AY52" s="112"/>
      <c r="AZ52" s="112"/>
      <c r="BA52" s="113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</row>
    <row r="53" spans="1:83" ht="19.5" customHeight="1" thickBot="1" x14ac:dyDescent="0.35">
      <c r="A53" s="201"/>
      <c r="B53" s="68" t="s">
        <v>44</v>
      </c>
      <c r="C53" s="73">
        <f t="shared" ref="C53:J53" si="57">C48</f>
        <v>0</v>
      </c>
      <c r="D53" s="74">
        <f t="shared" si="57"/>
        <v>0</v>
      </c>
      <c r="E53" s="74">
        <f t="shared" si="57"/>
        <v>0</v>
      </c>
      <c r="F53" s="75">
        <f t="shared" si="57"/>
        <v>0</v>
      </c>
      <c r="G53" s="73">
        <f t="shared" si="57"/>
        <v>0</v>
      </c>
      <c r="H53" s="74">
        <f t="shared" si="57"/>
        <v>0</v>
      </c>
      <c r="I53" s="74">
        <f t="shared" si="57"/>
        <v>0</v>
      </c>
      <c r="J53" s="75">
        <f t="shared" si="57"/>
        <v>0</v>
      </c>
      <c r="K53" s="187"/>
      <c r="L53" s="188"/>
      <c r="M53" s="188"/>
      <c r="N53" s="188"/>
      <c r="O53" s="205"/>
      <c r="P53" s="206"/>
      <c r="Q53" s="14" t="s">
        <v>7</v>
      </c>
      <c r="R53" s="40">
        <f>R48</f>
        <v>0</v>
      </c>
      <c r="S53" s="57"/>
      <c r="T53" s="196"/>
      <c r="U53" s="199"/>
      <c r="V53" s="199"/>
      <c r="W53" s="57"/>
      <c r="X53" s="87" t="s">
        <v>7</v>
      </c>
      <c r="Y53" s="5">
        <f t="shared" ref="Y53:AF53" si="58">Y48</f>
        <v>0</v>
      </c>
      <c r="Z53" s="5">
        <f t="shared" si="58"/>
        <v>0</v>
      </c>
      <c r="AA53" s="5">
        <f t="shared" si="58"/>
        <v>0</v>
      </c>
      <c r="AB53" s="5">
        <f t="shared" si="58"/>
        <v>0</v>
      </c>
      <c r="AC53" s="5">
        <f t="shared" si="58"/>
        <v>0</v>
      </c>
      <c r="AD53" s="5">
        <f t="shared" si="58"/>
        <v>0</v>
      </c>
      <c r="AE53" s="5">
        <f t="shared" si="58"/>
        <v>0</v>
      </c>
      <c r="AF53" s="81">
        <f t="shared" si="58"/>
        <v>0</v>
      </c>
      <c r="AG53" s="7"/>
      <c r="AH53" s="87" t="s">
        <v>26</v>
      </c>
      <c r="AI53" s="6">
        <f>(AI52*10.74)</f>
        <v>0</v>
      </c>
      <c r="AJ53" s="6">
        <f>(AJ52*2.2)</f>
        <v>0</v>
      </c>
      <c r="AK53" s="6">
        <f>(AK52*0.25)</f>
        <v>0</v>
      </c>
      <c r="AL53" s="166">
        <f>AL52+AM52</f>
        <v>0</v>
      </c>
      <c r="AM53" s="167"/>
      <c r="AN53" s="10"/>
      <c r="AO53" s="22" t="s">
        <v>41</v>
      </c>
      <c r="AP53" s="23"/>
      <c r="AQ53" s="24"/>
      <c r="AR53" s="7"/>
      <c r="AS53" s="33" t="s">
        <v>36</v>
      </c>
      <c r="AT53" s="12"/>
      <c r="AU53" s="2" t="s">
        <v>39</v>
      </c>
      <c r="AV53" s="36"/>
      <c r="AW53" s="1"/>
      <c r="AX53" s="118" t="s">
        <v>71</v>
      </c>
      <c r="AY53" s="111">
        <f t="shared" ref="AY53:BA53" si="59">AY48</f>
        <v>0</v>
      </c>
      <c r="AZ53" s="111">
        <f t="shared" si="59"/>
        <v>0</v>
      </c>
      <c r="BA53" s="114">
        <f t="shared" si="59"/>
        <v>0</v>
      </c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</row>
    <row r="54" spans="1:83" ht="19.5" customHeight="1" thickBot="1" x14ac:dyDescent="0.35">
      <c r="A54" s="202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89"/>
      <c r="L54" s="190"/>
      <c r="M54" s="190"/>
      <c r="N54" s="190"/>
      <c r="O54" s="207"/>
      <c r="P54" s="208"/>
      <c r="Q54" s="48" t="s">
        <v>3</v>
      </c>
      <c r="R54" s="41">
        <f>R52-R53</f>
        <v>0</v>
      </c>
      <c r="S54" s="58"/>
      <c r="T54" s="197"/>
      <c r="U54" s="200"/>
      <c r="V54" s="200"/>
      <c r="W54" s="58"/>
      <c r="X54" s="45" t="s">
        <v>3</v>
      </c>
      <c r="Y54" s="46">
        <f>Y52-Y53</f>
        <v>0</v>
      </c>
      <c r="Z54" s="46">
        <f t="shared" ref="Z54:AF54" si="61">Z52-Z53</f>
        <v>0</v>
      </c>
      <c r="AA54" s="46">
        <f t="shared" si="61"/>
        <v>0</v>
      </c>
      <c r="AB54" s="46">
        <f t="shared" si="61"/>
        <v>0</v>
      </c>
      <c r="AC54" s="46">
        <f t="shared" si="61"/>
        <v>0</v>
      </c>
      <c r="AD54" s="46">
        <f t="shared" si="61"/>
        <v>0</v>
      </c>
      <c r="AE54" s="46">
        <f t="shared" si="61"/>
        <v>0</v>
      </c>
      <c r="AF54" s="83">
        <f t="shared" si="61"/>
        <v>0</v>
      </c>
      <c r="AG54" s="7"/>
      <c r="AH54" s="88" t="s">
        <v>28</v>
      </c>
      <c r="AI54" s="86" t="e">
        <f>(AI53)/((K52/1000000)*8.34)</f>
        <v>#DIV/0!</v>
      </c>
      <c r="AJ54" s="86" t="e">
        <f>(AJ53)/((K52/1000000)*8.34)</f>
        <v>#DIV/0!</v>
      </c>
      <c r="AK54" s="86" t="e">
        <f>(AK53)/((K52/1000000)*8.34)</f>
        <v>#DIV/0!</v>
      </c>
      <c r="AL54" s="168" t="e">
        <f>(AL53)/((K52/1000000)*8.34)</f>
        <v>#DIV/0!</v>
      </c>
      <c r="AM54" s="169"/>
      <c r="AN54" s="10"/>
      <c r="AO54" s="1"/>
      <c r="AP54" s="1"/>
      <c r="AQ54" s="1"/>
      <c r="AR54" s="7"/>
      <c r="AS54" s="89" t="s">
        <v>55</v>
      </c>
      <c r="AT54" s="79"/>
      <c r="AU54" s="90" t="s">
        <v>54</v>
      </c>
      <c r="AV54" s="35"/>
      <c r="AW54" s="1"/>
      <c r="AX54" s="110" t="s">
        <v>3</v>
      </c>
      <c r="AY54" s="115">
        <f>AY52-AY53</f>
        <v>0</v>
      </c>
      <c r="AZ54" s="115">
        <f>AZ52-AZ53</f>
        <v>0</v>
      </c>
      <c r="BA54" s="116">
        <f>BA52-BA53</f>
        <v>0</v>
      </c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</row>
    <row r="55" spans="1:83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78"/>
      <c r="W55" s="13"/>
      <c r="X55" s="3"/>
      <c r="Y55" s="84"/>
      <c r="Z55" s="84"/>
      <c r="AA55" s="84"/>
      <c r="AB55" s="84"/>
      <c r="AC55" s="84"/>
      <c r="AD55" s="84"/>
      <c r="AE55" s="84"/>
      <c r="AF55" s="84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7"/>
      <c r="AT55" s="7"/>
      <c r="AU55" s="7"/>
      <c r="AV55" s="7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</row>
    <row r="56" spans="1:83" ht="18.75" customHeight="1" x14ac:dyDescent="0.3">
      <c r="A56" s="182">
        <v>14</v>
      </c>
      <c r="B56" s="67" t="s">
        <v>45</v>
      </c>
      <c r="C56" s="72"/>
      <c r="D56" s="37"/>
      <c r="E56" s="37"/>
      <c r="F56" s="39"/>
      <c r="G56" s="72"/>
      <c r="H56" s="37"/>
      <c r="I56" s="37"/>
      <c r="J56" s="39"/>
      <c r="K56" s="185">
        <f>C58+G58</f>
        <v>0</v>
      </c>
      <c r="L56" s="186"/>
      <c r="M56" s="191">
        <f>D58+E58+F58+H58+I58+J58</f>
        <v>0</v>
      </c>
      <c r="N56" s="186"/>
      <c r="O56" s="203">
        <f>M56+K56</f>
        <v>0</v>
      </c>
      <c r="P56" s="204"/>
      <c r="Q56" s="42" t="s">
        <v>6</v>
      </c>
      <c r="R56" s="39"/>
      <c r="S56" s="57"/>
      <c r="T56" s="195"/>
      <c r="U56" s="198"/>
      <c r="V56" s="198"/>
      <c r="W56" s="57"/>
      <c r="X56" s="85" t="s">
        <v>6</v>
      </c>
      <c r="Y56" s="44"/>
      <c r="Z56" s="44"/>
      <c r="AA56" s="44"/>
      <c r="AB56" s="44"/>
      <c r="AC56" s="44"/>
      <c r="AD56" s="44"/>
      <c r="AE56" s="44"/>
      <c r="AF56" s="82"/>
      <c r="AG56" s="7"/>
      <c r="AH56" s="85" t="s">
        <v>29</v>
      </c>
      <c r="AI56" s="15"/>
      <c r="AJ56" s="15"/>
      <c r="AK56" s="15"/>
      <c r="AL56" s="15"/>
      <c r="AM56" s="16"/>
      <c r="AN56" s="62"/>
      <c r="AO56" s="64" t="s">
        <v>40</v>
      </c>
      <c r="AP56" s="20"/>
      <c r="AQ56" s="21"/>
      <c r="AR56" s="7"/>
      <c r="AS56" s="31" t="s">
        <v>37</v>
      </c>
      <c r="AT56" s="52"/>
      <c r="AU56" s="32" t="s">
        <v>38</v>
      </c>
      <c r="AV56" s="53"/>
      <c r="AW56" s="1"/>
      <c r="AX56" s="117" t="s">
        <v>45</v>
      </c>
      <c r="AY56" s="112"/>
      <c r="AZ56" s="112"/>
      <c r="BA56" s="113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</row>
    <row r="57" spans="1:83" ht="19.5" customHeight="1" thickBot="1" x14ac:dyDescent="0.35">
      <c r="A57" s="201"/>
      <c r="B57" s="68" t="s">
        <v>44</v>
      </c>
      <c r="C57" s="73">
        <f t="shared" ref="C57:J57" si="62">C52</f>
        <v>0</v>
      </c>
      <c r="D57" s="74">
        <f t="shared" si="62"/>
        <v>0</v>
      </c>
      <c r="E57" s="74">
        <f t="shared" si="62"/>
        <v>0</v>
      </c>
      <c r="F57" s="75">
        <f t="shared" si="62"/>
        <v>0</v>
      </c>
      <c r="G57" s="73">
        <f t="shared" si="62"/>
        <v>0</v>
      </c>
      <c r="H57" s="74">
        <f t="shared" si="62"/>
        <v>0</v>
      </c>
      <c r="I57" s="74">
        <f t="shared" si="62"/>
        <v>0</v>
      </c>
      <c r="J57" s="75">
        <f t="shared" si="62"/>
        <v>0</v>
      </c>
      <c r="K57" s="187"/>
      <c r="L57" s="188"/>
      <c r="M57" s="188"/>
      <c r="N57" s="188"/>
      <c r="O57" s="205"/>
      <c r="P57" s="206"/>
      <c r="Q57" s="14" t="s">
        <v>7</v>
      </c>
      <c r="R57" s="40">
        <f>R52</f>
        <v>0</v>
      </c>
      <c r="S57" s="57"/>
      <c r="T57" s="196"/>
      <c r="U57" s="199"/>
      <c r="V57" s="199"/>
      <c r="W57" s="57"/>
      <c r="X57" s="87" t="s">
        <v>7</v>
      </c>
      <c r="Y57" s="5">
        <f t="shared" ref="Y57:AF57" si="63">Y52</f>
        <v>0</v>
      </c>
      <c r="Z57" s="5">
        <f t="shared" si="63"/>
        <v>0</v>
      </c>
      <c r="AA57" s="5">
        <f t="shared" si="63"/>
        <v>0</v>
      </c>
      <c r="AB57" s="5">
        <f t="shared" si="63"/>
        <v>0</v>
      </c>
      <c r="AC57" s="5">
        <f t="shared" si="63"/>
        <v>0</v>
      </c>
      <c r="AD57" s="5">
        <f t="shared" si="63"/>
        <v>0</v>
      </c>
      <c r="AE57" s="5">
        <f t="shared" si="63"/>
        <v>0</v>
      </c>
      <c r="AF57" s="81">
        <f t="shared" si="63"/>
        <v>0</v>
      </c>
      <c r="AG57" s="7"/>
      <c r="AH57" s="87" t="s">
        <v>26</v>
      </c>
      <c r="AI57" s="6">
        <f>(AI56*10.74)</f>
        <v>0</v>
      </c>
      <c r="AJ57" s="6">
        <f>(AJ56*2.2)</f>
        <v>0</v>
      </c>
      <c r="AK57" s="6">
        <f>(AK56*0.25)</f>
        <v>0</v>
      </c>
      <c r="AL57" s="166">
        <f>AL56+AM56</f>
        <v>0</v>
      </c>
      <c r="AM57" s="167"/>
      <c r="AN57" s="10"/>
      <c r="AO57" s="22" t="s">
        <v>41</v>
      </c>
      <c r="AP57" s="23"/>
      <c r="AQ57" s="24"/>
      <c r="AR57" s="7"/>
      <c r="AS57" s="33" t="s">
        <v>36</v>
      </c>
      <c r="AT57" s="12"/>
      <c r="AU57" s="2" t="s">
        <v>39</v>
      </c>
      <c r="AV57" s="36"/>
      <c r="AW57" s="1"/>
      <c r="AX57" s="118" t="s">
        <v>71</v>
      </c>
      <c r="AY57" s="111">
        <f t="shared" ref="AY57:BA57" si="64">AY52</f>
        <v>0</v>
      </c>
      <c r="AZ57" s="111">
        <f t="shared" si="64"/>
        <v>0</v>
      </c>
      <c r="BA57" s="114">
        <f t="shared" si="64"/>
        <v>0</v>
      </c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</row>
    <row r="58" spans="1:83" ht="19.5" customHeight="1" thickBot="1" x14ac:dyDescent="0.35">
      <c r="A58" s="202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9"/>
      <c r="L58" s="190"/>
      <c r="M58" s="190"/>
      <c r="N58" s="190"/>
      <c r="O58" s="207"/>
      <c r="P58" s="208"/>
      <c r="Q58" s="48" t="s">
        <v>3</v>
      </c>
      <c r="R58" s="41">
        <f>R56-R57</f>
        <v>0</v>
      </c>
      <c r="S58" s="58"/>
      <c r="T58" s="197"/>
      <c r="U58" s="200"/>
      <c r="V58" s="200"/>
      <c r="W58" s="58"/>
      <c r="X58" s="45" t="s">
        <v>3</v>
      </c>
      <c r="Y58" s="46">
        <f>Y56-Y57</f>
        <v>0</v>
      </c>
      <c r="Z58" s="46">
        <f t="shared" ref="Z58:AF58" si="66">Z56-Z57</f>
        <v>0</v>
      </c>
      <c r="AA58" s="46">
        <f t="shared" si="66"/>
        <v>0</v>
      </c>
      <c r="AB58" s="46">
        <f t="shared" si="66"/>
        <v>0</v>
      </c>
      <c r="AC58" s="46">
        <f t="shared" si="66"/>
        <v>0</v>
      </c>
      <c r="AD58" s="46">
        <f t="shared" si="66"/>
        <v>0</v>
      </c>
      <c r="AE58" s="46">
        <f t="shared" si="66"/>
        <v>0</v>
      </c>
      <c r="AF58" s="83">
        <f t="shared" si="66"/>
        <v>0</v>
      </c>
      <c r="AG58" s="7"/>
      <c r="AH58" s="88" t="s">
        <v>28</v>
      </c>
      <c r="AI58" s="86" t="e">
        <f>(AI57)/((K56/1000000)*8.34)</f>
        <v>#DIV/0!</v>
      </c>
      <c r="AJ58" s="86" t="e">
        <f>(AJ57)/((K56/1000000)*8.34)</f>
        <v>#DIV/0!</v>
      </c>
      <c r="AK58" s="86" t="e">
        <f>(AK57)/((K56/1000000)*8.34)</f>
        <v>#DIV/0!</v>
      </c>
      <c r="AL58" s="168" t="e">
        <f>(AL57)/((K56/1000000)*8.34)</f>
        <v>#DIV/0!</v>
      </c>
      <c r="AM58" s="169"/>
      <c r="AN58" s="10"/>
      <c r="AO58" s="1"/>
      <c r="AP58" s="1"/>
      <c r="AQ58" s="1"/>
      <c r="AR58" s="7"/>
      <c r="AS58" s="89" t="s">
        <v>55</v>
      </c>
      <c r="AT58" s="79"/>
      <c r="AU58" s="90" t="s">
        <v>54</v>
      </c>
      <c r="AV58" s="35"/>
      <c r="AW58" s="1"/>
      <c r="AX58" s="110" t="s">
        <v>3</v>
      </c>
      <c r="AY58" s="115">
        <f>AY56-AY57</f>
        <v>0</v>
      </c>
      <c r="AZ58" s="115">
        <f>AZ56-AZ57</f>
        <v>0</v>
      </c>
      <c r="BA58" s="116">
        <f>BA56-BA57</f>
        <v>0</v>
      </c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</row>
    <row r="59" spans="1:83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78"/>
      <c r="W59" s="13"/>
      <c r="X59" s="3"/>
      <c r="Y59" s="84"/>
      <c r="Z59" s="84"/>
      <c r="AA59" s="84"/>
      <c r="AB59" s="84"/>
      <c r="AC59" s="84"/>
      <c r="AD59" s="84"/>
      <c r="AE59" s="84"/>
      <c r="AF59" s="84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7"/>
      <c r="AT59" s="7"/>
      <c r="AU59" s="7"/>
      <c r="AV59" s="7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</row>
    <row r="60" spans="1:83" ht="18.75" customHeight="1" x14ac:dyDescent="0.3">
      <c r="A60" s="182">
        <v>15</v>
      </c>
      <c r="B60" s="67" t="s">
        <v>45</v>
      </c>
      <c r="C60" s="72"/>
      <c r="D60" s="37"/>
      <c r="E60" s="37"/>
      <c r="F60" s="39"/>
      <c r="G60" s="72"/>
      <c r="H60" s="37"/>
      <c r="I60" s="37"/>
      <c r="J60" s="39"/>
      <c r="K60" s="185">
        <f>C62+G62</f>
        <v>0</v>
      </c>
      <c r="L60" s="186"/>
      <c r="M60" s="191">
        <f>D62+E62+F62+H62+I62+J62</f>
        <v>0</v>
      </c>
      <c r="N60" s="186"/>
      <c r="O60" s="203">
        <f>M60+K60</f>
        <v>0</v>
      </c>
      <c r="P60" s="204"/>
      <c r="Q60" s="42" t="s">
        <v>6</v>
      </c>
      <c r="R60" s="39"/>
      <c r="S60" s="57"/>
      <c r="T60" s="195"/>
      <c r="U60" s="198"/>
      <c r="V60" s="198"/>
      <c r="W60" s="57"/>
      <c r="X60" s="85" t="s">
        <v>6</v>
      </c>
      <c r="Y60" s="44"/>
      <c r="Z60" s="44"/>
      <c r="AA60" s="44"/>
      <c r="AB60" s="44"/>
      <c r="AC60" s="44"/>
      <c r="AD60" s="44"/>
      <c r="AE60" s="44"/>
      <c r="AF60" s="82"/>
      <c r="AG60" s="7"/>
      <c r="AH60" s="85" t="s">
        <v>29</v>
      </c>
      <c r="AI60" s="15"/>
      <c r="AJ60" s="15"/>
      <c r="AK60" s="15"/>
      <c r="AL60" s="15"/>
      <c r="AM60" s="16"/>
      <c r="AN60" s="62"/>
      <c r="AO60" s="64" t="s">
        <v>40</v>
      </c>
      <c r="AP60" s="20"/>
      <c r="AQ60" s="21"/>
      <c r="AR60" s="7"/>
      <c r="AS60" s="31" t="s">
        <v>37</v>
      </c>
      <c r="AT60" s="52"/>
      <c r="AU60" s="32" t="s">
        <v>38</v>
      </c>
      <c r="AV60" s="53"/>
      <c r="AW60" s="1"/>
      <c r="AX60" s="117" t="s">
        <v>45</v>
      </c>
      <c r="AY60" s="112"/>
      <c r="AZ60" s="112"/>
      <c r="BA60" s="113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</row>
    <row r="61" spans="1:83" ht="19.5" customHeight="1" thickBot="1" x14ac:dyDescent="0.35">
      <c r="A61" s="201"/>
      <c r="B61" s="68" t="s">
        <v>44</v>
      </c>
      <c r="C61" s="73">
        <f t="shared" ref="C61:J61" si="67">C56</f>
        <v>0</v>
      </c>
      <c r="D61" s="74">
        <f t="shared" si="67"/>
        <v>0</v>
      </c>
      <c r="E61" s="74">
        <f t="shared" si="67"/>
        <v>0</v>
      </c>
      <c r="F61" s="75">
        <f t="shared" si="67"/>
        <v>0</v>
      </c>
      <c r="G61" s="73">
        <f t="shared" si="67"/>
        <v>0</v>
      </c>
      <c r="H61" s="74">
        <f t="shared" si="67"/>
        <v>0</v>
      </c>
      <c r="I61" s="74">
        <f t="shared" si="67"/>
        <v>0</v>
      </c>
      <c r="J61" s="75">
        <f t="shared" si="67"/>
        <v>0</v>
      </c>
      <c r="K61" s="187"/>
      <c r="L61" s="188"/>
      <c r="M61" s="188"/>
      <c r="N61" s="188"/>
      <c r="O61" s="205"/>
      <c r="P61" s="206"/>
      <c r="Q61" s="14" t="s">
        <v>7</v>
      </c>
      <c r="R61" s="40">
        <f>R56</f>
        <v>0</v>
      </c>
      <c r="S61" s="57"/>
      <c r="T61" s="196"/>
      <c r="U61" s="199"/>
      <c r="V61" s="199"/>
      <c r="W61" s="57"/>
      <c r="X61" s="87" t="s">
        <v>7</v>
      </c>
      <c r="Y61" s="5">
        <f t="shared" ref="Y61:AF61" si="68">Y56</f>
        <v>0</v>
      </c>
      <c r="Z61" s="5">
        <f t="shared" si="68"/>
        <v>0</v>
      </c>
      <c r="AA61" s="5">
        <f t="shared" si="68"/>
        <v>0</v>
      </c>
      <c r="AB61" s="5">
        <f t="shared" si="68"/>
        <v>0</v>
      </c>
      <c r="AC61" s="5">
        <f t="shared" si="68"/>
        <v>0</v>
      </c>
      <c r="AD61" s="5">
        <f t="shared" si="68"/>
        <v>0</v>
      </c>
      <c r="AE61" s="5">
        <f t="shared" si="68"/>
        <v>0</v>
      </c>
      <c r="AF61" s="81">
        <f t="shared" si="68"/>
        <v>0</v>
      </c>
      <c r="AG61" s="7"/>
      <c r="AH61" s="87" t="s">
        <v>26</v>
      </c>
      <c r="AI61" s="6">
        <f>(AI60*10.74)</f>
        <v>0</v>
      </c>
      <c r="AJ61" s="6">
        <f>(AJ60*2.2)</f>
        <v>0</v>
      </c>
      <c r="AK61" s="6">
        <f>(AK60*0.25)</f>
        <v>0</v>
      </c>
      <c r="AL61" s="166">
        <f>AL60+AM60</f>
        <v>0</v>
      </c>
      <c r="AM61" s="167"/>
      <c r="AN61" s="10"/>
      <c r="AO61" s="22" t="s">
        <v>41</v>
      </c>
      <c r="AP61" s="23"/>
      <c r="AQ61" s="24"/>
      <c r="AR61" s="7"/>
      <c r="AS61" s="33" t="s">
        <v>36</v>
      </c>
      <c r="AT61" s="12"/>
      <c r="AU61" s="2" t="s">
        <v>39</v>
      </c>
      <c r="AV61" s="36"/>
      <c r="AW61" s="1"/>
      <c r="AX61" s="118" t="s">
        <v>71</v>
      </c>
      <c r="AY61" s="111">
        <f t="shared" ref="AY61:BA61" si="69">AY56</f>
        <v>0</v>
      </c>
      <c r="AZ61" s="111">
        <f t="shared" si="69"/>
        <v>0</v>
      </c>
      <c r="BA61" s="114">
        <f t="shared" si="69"/>
        <v>0</v>
      </c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</row>
    <row r="62" spans="1:83" ht="19.5" customHeight="1" thickBot="1" x14ac:dyDescent="0.35">
      <c r="A62" s="202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89"/>
      <c r="L62" s="190"/>
      <c r="M62" s="190"/>
      <c r="N62" s="190"/>
      <c r="O62" s="207"/>
      <c r="P62" s="208"/>
      <c r="Q62" s="48" t="s">
        <v>3</v>
      </c>
      <c r="R62" s="41">
        <f>R60-R61</f>
        <v>0</v>
      </c>
      <c r="S62" s="58"/>
      <c r="T62" s="197"/>
      <c r="U62" s="200"/>
      <c r="V62" s="200"/>
      <c r="W62" s="58"/>
      <c r="X62" s="45" t="s">
        <v>3</v>
      </c>
      <c r="Y62" s="46">
        <f>Y60-Y61</f>
        <v>0</v>
      </c>
      <c r="Z62" s="46">
        <f t="shared" ref="Z62:AF62" si="71">Z60-Z61</f>
        <v>0</v>
      </c>
      <c r="AA62" s="46">
        <f t="shared" si="71"/>
        <v>0</v>
      </c>
      <c r="AB62" s="46">
        <f t="shared" si="71"/>
        <v>0</v>
      </c>
      <c r="AC62" s="46">
        <f t="shared" si="71"/>
        <v>0</v>
      </c>
      <c r="AD62" s="46">
        <f t="shared" si="71"/>
        <v>0</v>
      </c>
      <c r="AE62" s="46">
        <f t="shared" si="71"/>
        <v>0</v>
      </c>
      <c r="AF62" s="83">
        <f t="shared" si="71"/>
        <v>0</v>
      </c>
      <c r="AG62" s="7"/>
      <c r="AH62" s="88" t="s">
        <v>28</v>
      </c>
      <c r="AI62" s="86" t="e">
        <f>(AI61)/((K60/1000000)*8.34)</f>
        <v>#DIV/0!</v>
      </c>
      <c r="AJ62" s="86" t="e">
        <f>(AJ61)/((K60/1000000)*8.34)</f>
        <v>#DIV/0!</v>
      </c>
      <c r="AK62" s="86" t="e">
        <f>(AK61)/((K60/1000000)*8.34)</f>
        <v>#DIV/0!</v>
      </c>
      <c r="AL62" s="168" t="e">
        <f>(AL61)/((K60/1000000)*8.34)</f>
        <v>#DIV/0!</v>
      </c>
      <c r="AM62" s="169"/>
      <c r="AN62" s="10"/>
      <c r="AO62" s="1"/>
      <c r="AP62" s="1"/>
      <c r="AQ62" s="1"/>
      <c r="AR62" s="7"/>
      <c r="AS62" s="89" t="s">
        <v>55</v>
      </c>
      <c r="AT62" s="79"/>
      <c r="AU62" s="90" t="s">
        <v>54</v>
      </c>
      <c r="AV62" s="35"/>
      <c r="AW62" s="1"/>
      <c r="AX62" s="110" t="s">
        <v>3</v>
      </c>
      <c r="AY62" s="115">
        <f>AY60-AY61</f>
        <v>0</v>
      </c>
      <c r="AZ62" s="115">
        <f>AZ60-AZ61</f>
        <v>0</v>
      </c>
      <c r="BA62" s="116">
        <f>BA60-BA61</f>
        <v>0</v>
      </c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</row>
    <row r="63" spans="1:83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78"/>
      <c r="W63" s="13"/>
      <c r="X63" s="3"/>
      <c r="Y63" s="84"/>
      <c r="Z63" s="84"/>
      <c r="AA63" s="84"/>
      <c r="AB63" s="84"/>
      <c r="AC63" s="84"/>
      <c r="AD63" s="84"/>
      <c r="AE63" s="84"/>
      <c r="AF63" s="84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7"/>
      <c r="AT63" s="7"/>
      <c r="AU63" s="7"/>
      <c r="AV63" s="7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</row>
    <row r="64" spans="1:83" ht="18.75" customHeight="1" x14ac:dyDescent="0.3">
      <c r="A64" s="182">
        <v>16</v>
      </c>
      <c r="B64" s="67" t="s">
        <v>45</v>
      </c>
      <c r="C64" s="72"/>
      <c r="D64" s="37"/>
      <c r="E64" s="37"/>
      <c r="F64" s="39"/>
      <c r="G64" s="72"/>
      <c r="H64" s="37"/>
      <c r="I64" s="37"/>
      <c r="J64" s="39"/>
      <c r="K64" s="185">
        <f>C66+G66</f>
        <v>0</v>
      </c>
      <c r="L64" s="186"/>
      <c r="M64" s="191">
        <f>D66+E66+F66+H66+I66+J66</f>
        <v>0</v>
      </c>
      <c r="N64" s="186"/>
      <c r="O64" s="203">
        <f>M64+K64</f>
        <v>0</v>
      </c>
      <c r="P64" s="204"/>
      <c r="Q64" s="42" t="s">
        <v>6</v>
      </c>
      <c r="R64" s="39"/>
      <c r="S64" s="57"/>
      <c r="T64" s="195"/>
      <c r="U64" s="198"/>
      <c r="V64" s="198"/>
      <c r="W64" s="57"/>
      <c r="X64" s="85" t="s">
        <v>6</v>
      </c>
      <c r="Y64" s="44"/>
      <c r="Z64" s="44"/>
      <c r="AA64" s="44"/>
      <c r="AB64" s="44"/>
      <c r="AC64" s="44"/>
      <c r="AD64" s="44"/>
      <c r="AE64" s="44"/>
      <c r="AF64" s="82"/>
      <c r="AG64" s="7"/>
      <c r="AH64" s="85" t="s">
        <v>29</v>
      </c>
      <c r="AI64" s="15"/>
      <c r="AJ64" s="15"/>
      <c r="AK64" s="15"/>
      <c r="AL64" s="15"/>
      <c r="AM64" s="16"/>
      <c r="AN64" s="62"/>
      <c r="AO64" s="64" t="s">
        <v>40</v>
      </c>
      <c r="AP64" s="20"/>
      <c r="AQ64" s="21"/>
      <c r="AR64" s="7"/>
      <c r="AS64" s="31" t="s">
        <v>37</v>
      </c>
      <c r="AT64" s="52"/>
      <c r="AU64" s="32" t="s">
        <v>38</v>
      </c>
      <c r="AV64" s="53"/>
      <c r="AW64" s="1"/>
      <c r="AX64" s="117" t="s">
        <v>45</v>
      </c>
      <c r="AY64" s="112"/>
      <c r="AZ64" s="112"/>
      <c r="BA64" s="113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</row>
    <row r="65" spans="1:83" ht="19.5" customHeight="1" thickBot="1" x14ac:dyDescent="0.35">
      <c r="A65" s="201"/>
      <c r="B65" s="68" t="s">
        <v>44</v>
      </c>
      <c r="C65" s="73">
        <f t="shared" ref="C65:J65" si="72">C60</f>
        <v>0</v>
      </c>
      <c r="D65" s="74">
        <f t="shared" si="72"/>
        <v>0</v>
      </c>
      <c r="E65" s="74">
        <f t="shared" si="72"/>
        <v>0</v>
      </c>
      <c r="F65" s="75">
        <f t="shared" si="72"/>
        <v>0</v>
      </c>
      <c r="G65" s="73">
        <f t="shared" si="72"/>
        <v>0</v>
      </c>
      <c r="H65" s="74">
        <f t="shared" si="72"/>
        <v>0</v>
      </c>
      <c r="I65" s="74">
        <f t="shared" si="72"/>
        <v>0</v>
      </c>
      <c r="J65" s="75">
        <f t="shared" si="72"/>
        <v>0</v>
      </c>
      <c r="K65" s="187"/>
      <c r="L65" s="188"/>
      <c r="M65" s="188"/>
      <c r="N65" s="188"/>
      <c r="O65" s="205"/>
      <c r="P65" s="206"/>
      <c r="Q65" s="14" t="s">
        <v>7</v>
      </c>
      <c r="R65" s="40">
        <f>R60</f>
        <v>0</v>
      </c>
      <c r="S65" s="57"/>
      <c r="T65" s="196"/>
      <c r="U65" s="199"/>
      <c r="V65" s="199"/>
      <c r="W65" s="57"/>
      <c r="X65" s="87" t="s">
        <v>7</v>
      </c>
      <c r="Y65" s="5">
        <f t="shared" ref="Y65:AF65" si="73">Y60</f>
        <v>0</v>
      </c>
      <c r="Z65" s="5">
        <f t="shared" si="73"/>
        <v>0</v>
      </c>
      <c r="AA65" s="5">
        <f t="shared" si="73"/>
        <v>0</v>
      </c>
      <c r="AB65" s="5">
        <f t="shared" si="73"/>
        <v>0</v>
      </c>
      <c r="AC65" s="5">
        <f t="shared" si="73"/>
        <v>0</v>
      </c>
      <c r="AD65" s="5">
        <f t="shared" si="73"/>
        <v>0</v>
      </c>
      <c r="AE65" s="5">
        <f t="shared" si="73"/>
        <v>0</v>
      </c>
      <c r="AF65" s="81">
        <f t="shared" si="73"/>
        <v>0</v>
      </c>
      <c r="AG65" s="7"/>
      <c r="AH65" s="87" t="s">
        <v>26</v>
      </c>
      <c r="AI65" s="6">
        <f>(AI64*10.74)</f>
        <v>0</v>
      </c>
      <c r="AJ65" s="6">
        <f>(AJ64*2.2)</f>
        <v>0</v>
      </c>
      <c r="AK65" s="6">
        <f>(AK64*0.25)</f>
        <v>0</v>
      </c>
      <c r="AL65" s="166">
        <f>AL64+AM64</f>
        <v>0</v>
      </c>
      <c r="AM65" s="167"/>
      <c r="AN65" s="10"/>
      <c r="AO65" s="22" t="s">
        <v>41</v>
      </c>
      <c r="AP65" s="23"/>
      <c r="AQ65" s="24"/>
      <c r="AR65" s="7"/>
      <c r="AS65" s="33" t="s">
        <v>36</v>
      </c>
      <c r="AT65" s="12"/>
      <c r="AU65" s="2" t="s">
        <v>39</v>
      </c>
      <c r="AV65" s="36"/>
      <c r="AW65" s="1"/>
      <c r="AX65" s="118" t="s">
        <v>71</v>
      </c>
      <c r="AY65" s="111">
        <f t="shared" ref="AY65:BA65" si="74">AY60</f>
        <v>0</v>
      </c>
      <c r="AZ65" s="111">
        <f t="shared" si="74"/>
        <v>0</v>
      </c>
      <c r="BA65" s="114">
        <f t="shared" si="74"/>
        <v>0</v>
      </c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</row>
    <row r="66" spans="1:83" ht="19.5" customHeight="1" thickBot="1" x14ac:dyDescent="0.35">
      <c r="A66" s="202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89"/>
      <c r="L66" s="190"/>
      <c r="M66" s="190"/>
      <c r="N66" s="190"/>
      <c r="O66" s="207"/>
      <c r="P66" s="208"/>
      <c r="Q66" s="48" t="s">
        <v>3</v>
      </c>
      <c r="R66" s="41">
        <f>R64-R65</f>
        <v>0</v>
      </c>
      <c r="S66" s="58"/>
      <c r="T66" s="197"/>
      <c r="U66" s="200"/>
      <c r="V66" s="200"/>
      <c r="W66" s="58"/>
      <c r="X66" s="45" t="s">
        <v>3</v>
      </c>
      <c r="Y66" s="46">
        <f>Y64-Y65</f>
        <v>0</v>
      </c>
      <c r="Z66" s="46">
        <f t="shared" ref="Z66:AF66" si="76">Z64-Z65</f>
        <v>0</v>
      </c>
      <c r="AA66" s="46">
        <f t="shared" si="76"/>
        <v>0</v>
      </c>
      <c r="AB66" s="46">
        <f t="shared" si="76"/>
        <v>0</v>
      </c>
      <c r="AC66" s="46">
        <f t="shared" si="76"/>
        <v>0</v>
      </c>
      <c r="AD66" s="46">
        <f t="shared" si="76"/>
        <v>0</v>
      </c>
      <c r="AE66" s="46">
        <f t="shared" si="76"/>
        <v>0</v>
      </c>
      <c r="AF66" s="83">
        <f t="shared" si="76"/>
        <v>0</v>
      </c>
      <c r="AG66" s="7"/>
      <c r="AH66" s="88" t="s">
        <v>28</v>
      </c>
      <c r="AI66" s="86" t="e">
        <f>(AI65)/((K64/1000000)*8.34)</f>
        <v>#DIV/0!</v>
      </c>
      <c r="AJ66" s="86" t="e">
        <f>(AJ65)/((K64/1000000)*8.34)</f>
        <v>#DIV/0!</v>
      </c>
      <c r="AK66" s="86" t="e">
        <f>(AK65)/((K64/1000000)*8.34)</f>
        <v>#DIV/0!</v>
      </c>
      <c r="AL66" s="168" t="e">
        <f>(AL65)/((K64/1000000)*8.34)</f>
        <v>#DIV/0!</v>
      </c>
      <c r="AM66" s="169"/>
      <c r="AN66" s="10"/>
      <c r="AO66" s="1"/>
      <c r="AP66" s="1"/>
      <c r="AQ66" s="1"/>
      <c r="AR66" s="7"/>
      <c r="AS66" s="89" t="s">
        <v>55</v>
      </c>
      <c r="AT66" s="79"/>
      <c r="AU66" s="90" t="s">
        <v>54</v>
      </c>
      <c r="AV66" s="35"/>
      <c r="AW66" s="1"/>
      <c r="AX66" s="110" t="s">
        <v>3</v>
      </c>
      <c r="AY66" s="115">
        <f>AY64-AY65</f>
        <v>0</v>
      </c>
      <c r="AZ66" s="115">
        <f>AZ64-AZ65</f>
        <v>0</v>
      </c>
      <c r="BA66" s="116">
        <f>BA64-BA65</f>
        <v>0</v>
      </c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</row>
    <row r="67" spans="1:83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78"/>
      <c r="W67" s="13"/>
      <c r="X67" s="3"/>
      <c r="Y67" s="84"/>
      <c r="Z67" s="84"/>
      <c r="AA67" s="84"/>
      <c r="AB67" s="84"/>
      <c r="AC67" s="84"/>
      <c r="AD67" s="84"/>
      <c r="AE67" s="84"/>
      <c r="AF67" s="84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7"/>
      <c r="AT67" s="7"/>
      <c r="AU67" s="7"/>
      <c r="AV67" s="7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</row>
    <row r="68" spans="1:83" ht="18.75" customHeight="1" x14ac:dyDescent="0.3">
      <c r="A68" s="182">
        <v>17</v>
      </c>
      <c r="B68" s="67" t="s">
        <v>45</v>
      </c>
      <c r="C68" s="72"/>
      <c r="D68" s="37"/>
      <c r="E68" s="37"/>
      <c r="F68" s="39"/>
      <c r="G68" s="72"/>
      <c r="H68" s="37"/>
      <c r="I68" s="37"/>
      <c r="J68" s="39"/>
      <c r="K68" s="185">
        <f>C70+G70</f>
        <v>0</v>
      </c>
      <c r="L68" s="186"/>
      <c r="M68" s="191">
        <f>D70+E70+F70+H70+I70+J70</f>
        <v>0</v>
      </c>
      <c r="N68" s="186"/>
      <c r="O68" s="203">
        <f>M68+K68</f>
        <v>0</v>
      </c>
      <c r="P68" s="204"/>
      <c r="Q68" s="42" t="s">
        <v>6</v>
      </c>
      <c r="R68" s="39"/>
      <c r="S68" s="57"/>
      <c r="T68" s="195"/>
      <c r="U68" s="198"/>
      <c r="V68" s="198"/>
      <c r="W68" s="57"/>
      <c r="X68" s="85" t="s">
        <v>6</v>
      </c>
      <c r="Y68" s="44"/>
      <c r="Z68" s="44"/>
      <c r="AA68" s="44"/>
      <c r="AB68" s="44"/>
      <c r="AC68" s="44"/>
      <c r="AD68" s="44"/>
      <c r="AE68" s="44"/>
      <c r="AF68" s="82"/>
      <c r="AG68" s="7"/>
      <c r="AH68" s="85" t="s">
        <v>29</v>
      </c>
      <c r="AI68" s="15"/>
      <c r="AJ68" s="15"/>
      <c r="AK68" s="15"/>
      <c r="AL68" s="15"/>
      <c r="AM68" s="16"/>
      <c r="AN68" s="62"/>
      <c r="AO68" s="64" t="s">
        <v>40</v>
      </c>
      <c r="AP68" s="20"/>
      <c r="AQ68" s="21"/>
      <c r="AR68" s="7"/>
      <c r="AS68" s="31" t="s">
        <v>37</v>
      </c>
      <c r="AT68" s="52"/>
      <c r="AU68" s="32" t="s">
        <v>38</v>
      </c>
      <c r="AV68" s="53"/>
      <c r="AW68" s="1"/>
      <c r="AX68" s="117" t="s">
        <v>45</v>
      </c>
      <c r="AY68" s="112"/>
      <c r="AZ68" s="112"/>
      <c r="BA68" s="113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</row>
    <row r="69" spans="1:83" ht="19.5" customHeight="1" thickBot="1" x14ac:dyDescent="0.35">
      <c r="A69" s="201"/>
      <c r="B69" s="68" t="s">
        <v>44</v>
      </c>
      <c r="C69" s="73">
        <f t="shared" ref="C69:J69" si="77">C64</f>
        <v>0</v>
      </c>
      <c r="D69" s="73">
        <f t="shared" si="77"/>
        <v>0</v>
      </c>
      <c r="E69" s="73">
        <f t="shared" si="77"/>
        <v>0</v>
      </c>
      <c r="F69" s="73">
        <f t="shared" si="77"/>
        <v>0</v>
      </c>
      <c r="G69" s="73">
        <f t="shared" si="77"/>
        <v>0</v>
      </c>
      <c r="H69" s="73">
        <f t="shared" si="77"/>
        <v>0</v>
      </c>
      <c r="I69" s="73">
        <f t="shared" si="77"/>
        <v>0</v>
      </c>
      <c r="J69" s="73">
        <f t="shared" si="77"/>
        <v>0</v>
      </c>
      <c r="K69" s="187"/>
      <c r="L69" s="188"/>
      <c r="M69" s="188"/>
      <c r="N69" s="188"/>
      <c r="O69" s="205"/>
      <c r="P69" s="206"/>
      <c r="Q69" s="14" t="s">
        <v>7</v>
      </c>
      <c r="R69" s="40">
        <f>R64</f>
        <v>0</v>
      </c>
      <c r="S69" s="57"/>
      <c r="T69" s="196"/>
      <c r="U69" s="199"/>
      <c r="V69" s="199"/>
      <c r="W69" s="57"/>
      <c r="X69" s="87" t="s">
        <v>7</v>
      </c>
      <c r="Y69" s="5">
        <f>Y64</f>
        <v>0</v>
      </c>
      <c r="Z69" s="5">
        <f t="shared" ref="Z69:AF69" si="78">Z64</f>
        <v>0</v>
      </c>
      <c r="AA69" s="5">
        <f t="shared" si="78"/>
        <v>0</v>
      </c>
      <c r="AB69" s="5">
        <f t="shared" si="78"/>
        <v>0</v>
      </c>
      <c r="AC69" s="5">
        <f t="shared" si="78"/>
        <v>0</v>
      </c>
      <c r="AD69" s="5">
        <f t="shared" si="78"/>
        <v>0</v>
      </c>
      <c r="AE69" s="5">
        <f t="shared" si="78"/>
        <v>0</v>
      </c>
      <c r="AF69" s="5">
        <f t="shared" si="78"/>
        <v>0</v>
      </c>
      <c r="AG69" s="7"/>
      <c r="AH69" s="87" t="s">
        <v>26</v>
      </c>
      <c r="AI69" s="6">
        <f>(AI68*10.74)</f>
        <v>0</v>
      </c>
      <c r="AJ69" s="6">
        <f>(AJ68*2.2)</f>
        <v>0</v>
      </c>
      <c r="AK69" s="6">
        <f>(AK68*0.25)</f>
        <v>0</v>
      </c>
      <c r="AL69" s="166">
        <f>AL68+AM68</f>
        <v>0</v>
      </c>
      <c r="AM69" s="167"/>
      <c r="AN69" s="10"/>
      <c r="AO69" s="22" t="s">
        <v>41</v>
      </c>
      <c r="AP69" s="23"/>
      <c r="AQ69" s="24"/>
      <c r="AR69" s="7"/>
      <c r="AS69" s="33" t="s">
        <v>36</v>
      </c>
      <c r="AT69" s="12"/>
      <c r="AU69" s="2" t="s">
        <v>39</v>
      </c>
      <c r="AV69" s="36"/>
      <c r="AW69" s="1"/>
      <c r="AX69" s="118" t="s">
        <v>71</v>
      </c>
      <c r="AY69" s="111">
        <f t="shared" ref="AY69:BA69" si="79">AY64</f>
        <v>0</v>
      </c>
      <c r="AZ69" s="111">
        <f t="shared" si="79"/>
        <v>0</v>
      </c>
      <c r="BA69" s="114">
        <f t="shared" si="79"/>
        <v>0</v>
      </c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</row>
    <row r="70" spans="1:83" ht="19.5" customHeight="1" thickBot="1" x14ac:dyDescent="0.35">
      <c r="A70" s="202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9"/>
      <c r="L70" s="190"/>
      <c r="M70" s="190"/>
      <c r="N70" s="190"/>
      <c r="O70" s="207"/>
      <c r="P70" s="208"/>
      <c r="Q70" s="48" t="s">
        <v>3</v>
      </c>
      <c r="R70" s="41">
        <f>R68-R69</f>
        <v>0</v>
      </c>
      <c r="S70" s="58"/>
      <c r="T70" s="197"/>
      <c r="U70" s="200"/>
      <c r="V70" s="200"/>
      <c r="W70" s="58"/>
      <c r="X70" s="45" t="s">
        <v>3</v>
      </c>
      <c r="Y70" s="46">
        <f>Y68-Y69</f>
        <v>0</v>
      </c>
      <c r="Z70" s="46">
        <f t="shared" ref="Z70:AF70" si="81">Z68-Z69</f>
        <v>0</v>
      </c>
      <c r="AA70" s="46">
        <f t="shared" si="81"/>
        <v>0</v>
      </c>
      <c r="AB70" s="46">
        <f t="shared" si="81"/>
        <v>0</v>
      </c>
      <c r="AC70" s="46">
        <f t="shared" si="81"/>
        <v>0</v>
      </c>
      <c r="AD70" s="46">
        <f t="shared" si="81"/>
        <v>0</v>
      </c>
      <c r="AE70" s="46">
        <f t="shared" si="81"/>
        <v>0</v>
      </c>
      <c r="AF70" s="83">
        <f t="shared" si="81"/>
        <v>0</v>
      </c>
      <c r="AG70" s="7"/>
      <c r="AH70" s="88" t="s">
        <v>28</v>
      </c>
      <c r="AI70" s="86" t="e">
        <f>(AI69)/((K68/1000000)*8.34)</f>
        <v>#DIV/0!</v>
      </c>
      <c r="AJ70" s="86" t="e">
        <f>(AJ69)/((K68/1000000)*8.34)</f>
        <v>#DIV/0!</v>
      </c>
      <c r="AK70" s="86" t="e">
        <f>(AK69)/((K68/1000000)*8.34)</f>
        <v>#DIV/0!</v>
      </c>
      <c r="AL70" s="168" t="e">
        <f>(AL69)/((K68/1000000)*8.34)</f>
        <v>#DIV/0!</v>
      </c>
      <c r="AM70" s="169"/>
      <c r="AN70" s="10"/>
      <c r="AO70" s="1"/>
      <c r="AP70" s="1"/>
      <c r="AQ70" s="1"/>
      <c r="AR70" s="7"/>
      <c r="AS70" s="89" t="s">
        <v>55</v>
      </c>
      <c r="AT70" s="79"/>
      <c r="AU70" s="90" t="s">
        <v>54</v>
      </c>
      <c r="AV70" s="35"/>
      <c r="AW70" s="1"/>
      <c r="AX70" s="110" t="s">
        <v>3</v>
      </c>
      <c r="AY70" s="115">
        <f>AY68-AY69</f>
        <v>0</v>
      </c>
      <c r="AZ70" s="115">
        <f>AZ68-AZ69</f>
        <v>0</v>
      </c>
      <c r="BA70" s="116">
        <f>BA68-BA69</f>
        <v>0</v>
      </c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</row>
    <row r="71" spans="1:83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78"/>
      <c r="W71" s="13"/>
      <c r="X71" s="3"/>
      <c r="Y71" s="84"/>
      <c r="Z71" s="84"/>
      <c r="AA71" s="84"/>
      <c r="AB71" s="84"/>
      <c r="AC71" s="84"/>
      <c r="AD71" s="84"/>
      <c r="AE71" s="84"/>
      <c r="AF71" s="84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7"/>
      <c r="AT71" s="7"/>
      <c r="AU71" s="7"/>
      <c r="AV71" s="7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</row>
    <row r="72" spans="1:83" ht="18.75" customHeight="1" x14ac:dyDescent="0.3">
      <c r="A72" s="182">
        <v>18</v>
      </c>
      <c r="B72" s="67" t="s">
        <v>45</v>
      </c>
      <c r="C72" s="72"/>
      <c r="D72" s="37"/>
      <c r="E72" s="37"/>
      <c r="F72" s="39"/>
      <c r="G72" s="72"/>
      <c r="H72" s="37"/>
      <c r="I72" s="37"/>
      <c r="J72" s="39"/>
      <c r="K72" s="185">
        <f>C74+G74</f>
        <v>0</v>
      </c>
      <c r="L72" s="186"/>
      <c r="M72" s="191">
        <f>D74+E74+F74+H74+I74+J74</f>
        <v>0</v>
      </c>
      <c r="N72" s="186"/>
      <c r="O72" s="203">
        <f>M72+K72</f>
        <v>0</v>
      </c>
      <c r="P72" s="204"/>
      <c r="Q72" s="42" t="s">
        <v>6</v>
      </c>
      <c r="R72" s="39"/>
      <c r="S72" s="57"/>
      <c r="T72" s="195"/>
      <c r="U72" s="198"/>
      <c r="V72" s="198"/>
      <c r="W72" s="57"/>
      <c r="X72" s="85" t="s">
        <v>6</v>
      </c>
      <c r="Y72" s="44"/>
      <c r="Z72" s="44"/>
      <c r="AA72" s="44"/>
      <c r="AB72" s="44"/>
      <c r="AC72" s="44"/>
      <c r="AD72" s="44"/>
      <c r="AE72" s="44"/>
      <c r="AF72" s="82"/>
      <c r="AG72" s="7"/>
      <c r="AH72" s="85" t="s">
        <v>29</v>
      </c>
      <c r="AI72" s="15"/>
      <c r="AJ72" s="15"/>
      <c r="AK72" s="15"/>
      <c r="AL72" s="15"/>
      <c r="AM72" s="16"/>
      <c r="AN72" s="62"/>
      <c r="AO72" s="64" t="s">
        <v>40</v>
      </c>
      <c r="AP72" s="20"/>
      <c r="AQ72" s="21"/>
      <c r="AR72" s="7"/>
      <c r="AS72" s="31" t="s">
        <v>37</v>
      </c>
      <c r="AT72" s="52"/>
      <c r="AU72" s="32" t="s">
        <v>38</v>
      </c>
      <c r="AV72" s="53"/>
      <c r="AW72" s="1"/>
      <c r="AX72" s="117" t="s">
        <v>45</v>
      </c>
      <c r="AY72" s="112"/>
      <c r="AZ72" s="112"/>
      <c r="BA72" s="113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</row>
    <row r="73" spans="1:83" ht="19.5" customHeight="1" thickBot="1" x14ac:dyDescent="0.35">
      <c r="A73" s="201"/>
      <c r="B73" s="68" t="s">
        <v>44</v>
      </c>
      <c r="C73" s="73">
        <f t="shared" ref="C73:J73" si="82">C68</f>
        <v>0</v>
      </c>
      <c r="D73" s="74">
        <f t="shared" si="82"/>
        <v>0</v>
      </c>
      <c r="E73" s="74">
        <f t="shared" si="82"/>
        <v>0</v>
      </c>
      <c r="F73" s="75">
        <f t="shared" si="82"/>
        <v>0</v>
      </c>
      <c r="G73" s="73">
        <f t="shared" si="82"/>
        <v>0</v>
      </c>
      <c r="H73" s="74">
        <f t="shared" si="82"/>
        <v>0</v>
      </c>
      <c r="I73" s="74">
        <f t="shared" si="82"/>
        <v>0</v>
      </c>
      <c r="J73" s="75">
        <f t="shared" si="82"/>
        <v>0</v>
      </c>
      <c r="K73" s="187"/>
      <c r="L73" s="188"/>
      <c r="M73" s="188"/>
      <c r="N73" s="188"/>
      <c r="O73" s="205"/>
      <c r="P73" s="206"/>
      <c r="Q73" s="14" t="s">
        <v>7</v>
      </c>
      <c r="R73" s="40">
        <f>R68</f>
        <v>0</v>
      </c>
      <c r="S73" s="57"/>
      <c r="T73" s="196"/>
      <c r="U73" s="199"/>
      <c r="V73" s="199"/>
      <c r="W73" s="57"/>
      <c r="X73" s="87" t="s">
        <v>7</v>
      </c>
      <c r="Y73" s="5">
        <f t="shared" ref="Y73:AF73" si="83">Y68</f>
        <v>0</v>
      </c>
      <c r="Z73" s="5">
        <f t="shared" si="83"/>
        <v>0</v>
      </c>
      <c r="AA73" s="5">
        <f t="shared" si="83"/>
        <v>0</v>
      </c>
      <c r="AB73" s="5">
        <f t="shared" si="83"/>
        <v>0</v>
      </c>
      <c r="AC73" s="5">
        <f t="shared" si="83"/>
        <v>0</v>
      </c>
      <c r="AD73" s="5">
        <f t="shared" si="83"/>
        <v>0</v>
      </c>
      <c r="AE73" s="5">
        <f t="shared" si="83"/>
        <v>0</v>
      </c>
      <c r="AF73" s="81">
        <f t="shared" si="83"/>
        <v>0</v>
      </c>
      <c r="AG73" s="7"/>
      <c r="AH73" s="87" t="s">
        <v>26</v>
      </c>
      <c r="AI73" s="6">
        <f>(AI72*10.74)</f>
        <v>0</v>
      </c>
      <c r="AJ73" s="6">
        <f>(AJ72*2.2)</f>
        <v>0</v>
      </c>
      <c r="AK73" s="6">
        <f>(AK72*0.25)</f>
        <v>0</v>
      </c>
      <c r="AL73" s="166">
        <f>AL72+AM72</f>
        <v>0</v>
      </c>
      <c r="AM73" s="167"/>
      <c r="AN73" s="10"/>
      <c r="AO73" s="22" t="s">
        <v>41</v>
      </c>
      <c r="AP73" s="23"/>
      <c r="AQ73" s="24"/>
      <c r="AR73" s="7"/>
      <c r="AS73" s="33" t="s">
        <v>36</v>
      </c>
      <c r="AT73" s="12"/>
      <c r="AU73" s="2" t="s">
        <v>39</v>
      </c>
      <c r="AV73" s="36"/>
      <c r="AW73" s="1"/>
      <c r="AX73" s="118" t="s">
        <v>71</v>
      </c>
      <c r="AY73" s="111">
        <f t="shared" ref="AY73:BA73" si="84">AY68</f>
        <v>0</v>
      </c>
      <c r="AZ73" s="111">
        <f t="shared" si="84"/>
        <v>0</v>
      </c>
      <c r="BA73" s="114">
        <f t="shared" si="84"/>
        <v>0</v>
      </c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</row>
    <row r="74" spans="1:83" ht="19.5" customHeight="1" thickBot="1" x14ac:dyDescent="0.35">
      <c r="A74" s="202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89"/>
      <c r="L74" s="190"/>
      <c r="M74" s="190"/>
      <c r="N74" s="190"/>
      <c r="O74" s="207"/>
      <c r="P74" s="208"/>
      <c r="Q74" s="48" t="s">
        <v>3</v>
      </c>
      <c r="R74" s="41">
        <f>R72-R73</f>
        <v>0</v>
      </c>
      <c r="S74" s="58"/>
      <c r="T74" s="197"/>
      <c r="U74" s="200"/>
      <c r="V74" s="200"/>
      <c r="W74" s="58"/>
      <c r="X74" s="45" t="s">
        <v>3</v>
      </c>
      <c r="Y74" s="46">
        <f>Y72-Y73</f>
        <v>0</v>
      </c>
      <c r="Z74" s="46">
        <f t="shared" ref="Z74:AF74" si="86">Z72-Z73</f>
        <v>0</v>
      </c>
      <c r="AA74" s="46">
        <f t="shared" si="86"/>
        <v>0</v>
      </c>
      <c r="AB74" s="46">
        <f t="shared" si="86"/>
        <v>0</v>
      </c>
      <c r="AC74" s="46">
        <f t="shared" si="86"/>
        <v>0</v>
      </c>
      <c r="AD74" s="46">
        <f t="shared" si="86"/>
        <v>0</v>
      </c>
      <c r="AE74" s="46">
        <f t="shared" si="86"/>
        <v>0</v>
      </c>
      <c r="AF74" s="83">
        <f t="shared" si="86"/>
        <v>0</v>
      </c>
      <c r="AG74" s="7"/>
      <c r="AH74" s="88" t="s">
        <v>28</v>
      </c>
      <c r="AI74" s="86" t="e">
        <f>(AI73)/((K72/1000000)*8.34)</f>
        <v>#DIV/0!</v>
      </c>
      <c r="AJ74" s="86" t="e">
        <f>(AJ73)/((K72/1000000)*8.34)</f>
        <v>#DIV/0!</v>
      </c>
      <c r="AK74" s="86" t="e">
        <f>(AK73)/((K72/1000000)*8.34)</f>
        <v>#DIV/0!</v>
      </c>
      <c r="AL74" s="168" t="e">
        <f>(AL73)/((K72/1000000)*8.34)</f>
        <v>#DIV/0!</v>
      </c>
      <c r="AM74" s="169"/>
      <c r="AN74" s="10"/>
      <c r="AO74" s="1"/>
      <c r="AP74" s="1"/>
      <c r="AQ74" s="1"/>
      <c r="AR74" s="7"/>
      <c r="AS74" s="89" t="s">
        <v>55</v>
      </c>
      <c r="AT74" s="79"/>
      <c r="AU74" s="90" t="s">
        <v>54</v>
      </c>
      <c r="AV74" s="35"/>
      <c r="AW74" s="1"/>
      <c r="AX74" s="110" t="s">
        <v>3</v>
      </c>
      <c r="AY74" s="115">
        <f>AY72-AY73</f>
        <v>0</v>
      </c>
      <c r="AZ74" s="115">
        <f>AZ72-AZ73</f>
        <v>0</v>
      </c>
      <c r="BA74" s="116">
        <f>BA72-BA73</f>
        <v>0</v>
      </c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</row>
    <row r="75" spans="1:83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78"/>
      <c r="W75" s="13"/>
      <c r="X75" s="3"/>
      <c r="Y75" s="84"/>
      <c r="Z75" s="84"/>
      <c r="AA75" s="84"/>
      <c r="AB75" s="84"/>
      <c r="AC75" s="84"/>
      <c r="AD75" s="84"/>
      <c r="AE75" s="84"/>
      <c r="AF75" s="84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7"/>
      <c r="AT75" s="7"/>
      <c r="AU75" s="7"/>
      <c r="AV75" s="7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</row>
    <row r="76" spans="1:83" ht="18.75" customHeight="1" x14ac:dyDescent="0.3">
      <c r="A76" s="182">
        <v>19</v>
      </c>
      <c r="B76" s="67" t="s">
        <v>45</v>
      </c>
      <c r="C76" s="72"/>
      <c r="D76" s="37"/>
      <c r="E76" s="37"/>
      <c r="F76" s="39"/>
      <c r="G76" s="72"/>
      <c r="H76" s="37"/>
      <c r="I76" s="37"/>
      <c r="J76" s="39"/>
      <c r="K76" s="185">
        <f>C78+G78</f>
        <v>0</v>
      </c>
      <c r="L76" s="186"/>
      <c r="M76" s="191">
        <f>D78+E78+F78+H78+I78+J78</f>
        <v>0</v>
      </c>
      <c r="N76" s="186"/>
      <c r="O76" s="203">
        <f>M76+K76</f>
        <v>0</v>
      </c>
      <c r="P76" s="204"/>
      <c r="Q76" s="42" t="s">
        <v>6</v>
      </c>
      <c r="R76" s="39"/>
      <c r="S76" s="57"/>
      <c r="T76" s="195"/>
      <c r="U76" s="198"/>
      <c r="V76" s="198"/>
      <c r="W76" s="57"/>
      <c r="X76" s="85" t="s">
        <v>6</v>
      </c>
      <c r="Y76" s="44"/>
      <c r="Z76" s="44"/>
      <c r="AA76" s="44"/>
      <c r="AB76" s="44"/>
      <c r="AC76" s="44"/>
      <c r="AD76" s="44"/>
      <c r="AE76" s="44"/>
      <c r="AF76" s="82"/>
      <c r="AG76" s="7"/>
      <c r="AH76" s="85" t="s">
        <v>29</v>
      </c>
      <c r="AI76" s="15"/>
      <c r="AJ76" s="15"/>
      <c r="AK76" s="15"/>
      <c r="AL76" s="15"/>
      <c r="AM76" s="16"/>
      <c r="AN76" s="62"/>
      <c r="AO76" s="64" t="s">
        <v>40</v>
      </c>
      <c r="AP76" s="20"/>
      <c r="AQ76" s="21"/>
      <c r="AR76" s="7"/>
      <c r="AS76" s="31" t="s">
        <v>37</v>
      </c>
      <c r="AT76" s="52"/>
      <c r="AU76" s="32" t="s">
        <v>38</v>
      </c>
      <c r="AV76" s="53"/>
      <c r="AW76" s="1"/>
      <c r="AX76" s="117" t="s">
        <v>45</v>
      </c>
      <c r="AY76" s="112"/>
      <c r="AZ76" s="112"/>
      <c r="BA76" s="113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</row>
    <row r="77" spans="1:83" ht="19.5" customHeight="1" thickBot="1" x14ac:dyDescent="0.35">
      <c r="A77" s="201"/>
      <c r="B77" s="68" t="s">
        <v>44</v>
      </c>
      <c r="C77" s="73">
        <f t="shared" ref="C77:J77" si="87">C72</f>
        <v>0</v>
      </c>
      <c r="D77" s="74">
        <f t="shared" si="87"/>
        <v>0</v>
      </c>
      <c r="E77" s="74">
        <f t="shared" si="87"/>
        <v>0</v>
      </c>
      <c r="F77" s="75">
        <f t="shared" si="87"/>
        <v>0</v>
      </c>
      <c r="G77" s="73">
        <f t="shared" si="87"/>
        <v>0</v>
      </c>
      <c r="H77" s="74">
        <f t="shared" si="87"/>
        <v>0</v>
      </c>
      <c r="I77" s="74">
        <f t="shared" si="87"/>
        <v>0</v>
      </c>
      <c r="J77" s="75">
        <f t="shared" si="87"/>
        <v>0</v>
      </c>
      <c r="K77" s="187"/>
      <c r="L77" s="188"/>
      <c r="M77" s="188"/>
      <c r="N77" s="188"/>
      <c r="O77" s="205"/>
      <c r="P77" s="206"/>
      <c r="Q77" s="14" t="s">
        <v>7</v>
      </c>
      <c r="R77" s="40">
        <f>R72</f>
        <v>0</v>
      </c>
      <c r="S77" s="57"/>
      <c r="T77" s="196"/>
      <c r="U77" s="199"/>
      <c r="V77" s="199"/>
      <c r="W77" s="57"/>
      <c r="X77" s="87" t="s">
        <v>7</v>
      </c>
      <c r="Y77" s="5">
        <f t="shared" ref="Y77:AF77" si="88">Y72</f>
        <v>0</v>
      </c>
      <c r="Z77" s="5">
        <f t="shared" si="88"/>
        <v>0</v>
      </c>
      <c r="AA77" s="5">
        <f t="shared" si="88"/>
        <v>0</v>
      </c>
      <c r="AB77" s="5">
        <f t="shared" si="88"/>
        <v>0</v>
      </c>
      <c r="AC77" s="5">
        <f t="shared" si="88"/>
        <v>0</v>
      </c>
      <c r="AD77" s="5">
        <f t="shared" si="88"/>
        <v>0</v>
      </c>
      <c r="AE77" s="5">
        <f t="shared" si="88"/>
        <v>0</v>
      </c>
      <c r="AF77" s="81">
        <f t="shared" si="88"/>
        <v>0</v>
      </c>
      <c r="AG77" s="7"/>
      <c r="AH77" s="87" t="s">
        <v>26</v>
      </c>
      <c r="AI77" s="6">
        <f>(AI76*10.74)</f>
        <v>0</v>
      </c>
      <c r="AJ77" s="6">
        <f>(AJ76*2.2)</f>
        <v>0</v>
      </c>
      <c r="AK77" s="6">
        <f>(AK76*0.25)</f>
        <v>0</v>
      </c>
      <c r="AL77" s="166">
        <f>AL76+AM76</f>
        <v>0</v>
      </c>
      <c r="AM77" s="167"/>
      <c r="AN77" s="10"/>
      <c r="AO77" s="22" t="s">
        <v>41</v>
      </c>
      <c r="AP77" s="23"/>
      <c r="AQ77" s="24"/>
      <c r="AR77" s="7"/>
      <c r="AS77" s="33" t="s">
        <v>36</v>
      </c>
      <c r="AT77" s="12"/>
      <c r="AU77" s="2" t="s">
        <v>39</v>
      </c>
      <c r="AV77" s="36"/>
      <c r="AW77" s="1"/>
      <c r="AX77" s="118" t="s">
        <v>71</v>
      </c>
      <c r="AY77" s="111">
        <f t="shared" ref="AY77:BA77" si="89">AY72</f>
        <v>0</v>
      </c>
      <c r="AZ77" s="111">
        <f t="shared" si="89"/>
        <v>0</v>
      </c>
      <c r="BA77" s="114">
        <f t="shared" si="89"/>
        <v>0</v>
      </c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</row>
    <row r="78" spans="1:83" ht="19.5" customHeight="1" thickBot="1" x14ac:dyDescent="0.35">
      <c r="A78" s="202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89"/>
      <c r="L78" s="190"/>
      <c r="M78" s="190"/>
      <c r="N78" s="190"/>
      <c r="O78" s="207"/>
      <c r="P78" s="208"/>
      <c r="Q78" s="48" t="s">
        <v>3</v>
      </c>
      <c r="R78" s="41">
        <f>R76-R77</f>
        <v>0</v>
      </c>
      <c r="S78" s="58"/>
      <c r="T78" s="197"/>
      <c r="U78" s="200"/>
      <c r="V78" s="200"/>
      <c r="W78" s="58"/>
      <c r="X78" s="45" t="s">
        <v>3</v>
      </c>
      <c r="Y78" s="46">
        <f>Y76-Y77</f>
        <v>0</v>
      </c>
      <c r="Z78" s="46">
        <f t="shared" ref="Z78:AF78" si="91">Z76-Z77</f>
        <v>0</v>
      </c>
      <c r="AA78" s="46">
        <f t="shared" si="91"/>
        <v>0</v>
      </c>
      <c r="AB78" s="46">
        <f t="shared" si="91"/>
        <v>0</v>
      </c>
      <c r="AC78" s="46">
        <f t="shared" si="91"/>
        <v>0</v>
      </c>
      <c r="AD78" s="46">
        <f t="shared" si="91"/>
        <v>0</v>
      </c>
      <c r="AE78" s="46">
        <f t="shared" si="91"/>
        <v>0</v>
      </c>
      <c r="AF78" s="83">
        <f t="shared" si="91"/>
        <v>0</v>
      </c>
      <c r="AG78" s="7"/>
      <c r="AH78" s="88" t="s">
        <v>28</v>
      </c>
      <c r="AI78" s="86" t="e">
        <f>(AI77)/((K76/1000000)*8.34)</f>
        <v>#DIV/0!</v>
      </c>
      <c r="AJ78" s="86" t="e">
        <f>(AJ77)/((K76/1000000)*8.34)</f>
        <v>#DIV/0!</v>
      </c>
      <c r="AK78" s="86" t="e">
        <f>(AK77)/((K76/1000000)*8.34)</f>
        <v>#DIV/0!</v>
      </c>
      <c r="AL78" s="168" t="e">
        <f>(AL77)/((K76/1000000)*8.34)</f>
        <v>#DIV/0!</v>
      </c>
      <c r="AM78" s="169"/>
      <c r="AN78" s="10"/>
      <c r="AO78" s="1"/>
      <c r="AP78" s="1"/>
      <c r="AQ78" s="1"/>
      <c r="AR78" s="7"/>
      <c r="AS78" s="89" t="s">
        <v>55</v>
      </c>
      <c r="AT78" s="79"/>
      <c r="AU78" s="90" t="s">
        <v>54</v>
      </c>
      <c r="AV78" s="35"/>
      <c r="AW78" s="1"/>
      <c r="AX78" s="110" t="s">
        <v>3</v>
      </c>
      <c r="AY78" s="115">
        <f>AY76-AY77</f>
        <v>0</v>
      </c>
      <c r="AZ78" s="115">
        <f>AZ76-AZ77</f>
        <v>0</v>
      </c>
      <c r="BA78" s="116">
        <f>BA76-BA77</f>
        <v>0</v>
      </c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</row>
    <row r="79" spans="1:83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78"/>
      <c r="W79" s="13"/>
      <c r="X79" s="3"/>
      <c r="Y79" s="84"/>
      <c r="Z79" s="84"/>
      <c r="AA79" s="84"/>
      <c r="AB79" s="84"/>
      <c r="AC79" s="84"/>
      <c r="AD79" s="84"/>
      <c r="AE79" s="84"/>
      <c r="AF79" s="84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7"/>
      <c r="AT79" s="7"/>
      <c r="AU79" s="7"/>
      <c r="AV79" s="7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</row>
    <row r="80" spans="1:83" ht="18.75" customHeight="1" x14ac:dyDescent="0.3">
      <c r="A80" s="182">
        <v>20</v>
      </c>
      <c r="B80" s="67" t="s">
        <v>45</v>
      </c>
      <c r="C80" s="72"/>
      <c r="D80" s="37"/>
      <c r="E80" s="37"/>
      <c r="F80" s="39"/>
      <c r="G80" s="72"/>
      <c r="H80" s="37"/>
      <c r="I80" s="37"/>
      <c r="J80" s="39"/>
      <c r="K80" s="185">
        <f>C82+G82</f>
        <v>0</v>
      </c>
      <c r="L80" s="186"/>
      <c r="M80" s="191">
        <f>D82+E82+F82+H82+I82+J82</f>
        <v>0</v>
      </c>
      <c r="N80" s="186"/>
      <c r="O80" s="203">
        <f>M80+K80</f>
        <v>0</v>
      </c>
      <c r="P80" s="204"/>
      <c r="Q80" s="42" t="s">
        <v>6</v>
      </c>
      <c r="R80" s="39"/>
      <c r="S80" s="57"/>
      <c r="T80" s="195"/>
      <c r="U80" s="198"/>
      <c r="V80" s="198"/>
      <c r="W80" s="57"/>
      <c r="X80" s="85" t="s">
        <v>6</v>
      </c>
      <c r="Y80" s="44"/>
      <c r="Z80" s="44"/>
      <c r="AA80" s="44"/>
      <c r="AB80" s="44"/>
      <c r="AC80" s="44"/>
      <c r="AD80" s="44"/>
      <c r="AE80" s="44"/>
      <c r="AF80" s="82"/>
      <c r="AG80" s="7"/>
      <c r="AH80" s="85" t="s">
        <v>29</v>
      </c>
      <c r="AI80" s="15"/>
      <c r="AJ80" s="15"/>
      <c r="AK80" s="15"/>
      <c r="AL80" s="15"/>
      <c r="AM80" s="16"/>
      <c r="AN80" s="62"/>
      <c r="AO80" s="64" t="s">
        <v>40</v>
      </c>
      <c r="AP80" s="20"/>
      <c r="AQ80" s="21"/>
      <c r="AR80" s="7"/>
      <c r="AS80" s="31" t="s">
        <v>37</v>
      </c>
      <c r="AT80" s="52"/>
      <c r="AU80" s="32" t="s">
        <v>38</v>
      </c>
      <c r="AV80" s="53"/>
      <c r="AW80" s="1"/>
      <c r="AX80" s="117" t="s">
        <v>45</v>
      </c>
      <c r="AY80" s="112"/>
      <c r="AZ80" s="112"/>
      <c r="BA80" s="113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</row>
    <row r="81" spans="1:83" ht="19.5" customHeight="1" thickBot="1" x14ac:dyDescent="0.35">
      <c r="A81" s="201"/>
      <c r="B81" s="68" t="s">
        <v>44</v>
      </c>
      <c r="C81" s="73">
        <f t="shared" ref="C81:J81" si="92">C76</f>
        <v>0</v>
      </c>
      <c r="D81" s="74">
        <f t="shared" si="92"/>
        <v>0</v>
      </c>
      <c r="E81" s="74">
        <f t="shared" si="92"/>
        <v>0</v>
      </c>
      <c r="F81" s="75">
        <f t="shared" si="92"/>
        <v>0</v>
      </c>
      <c r="G81" s="73">
        <f t="shared" si="92"/>
        <v>0</v>
      </c>
      <c r="H81" s="74">
        <f t="shared" si="92"/>
        <v>0</v>
      </c>
      <c r="I81" s="74">
        <f t="shared" si="92"/>
        <v>0</v>
      </c>
      <c r="J81" s="75">
        <f t="shared" si="92"/>
        <v>0</v>
      </c>
      <c r="K81" s="187"/>
      <c r="L81" s="188"/>
      <c r="M81" s="188"/>
      <c r="N81" s="188"/>
      <c r="O81" s="205"/>
      <c r="P81" s="206"/>
      <c r="Q81" s="14" t="s">
        <v>7</v>
      </c>
      <c r="R81" s="40">
        <f>R76</f>
        <v>0</v>
      </c>
      <c r="S81" s="57"/>
      <c r="T81" s="196"/>
      <c r="U81" s="199"/>
      <c r="V81" s="199"/>
      <c r="W81" s="57"/>
      <c r="X81" s="87" t="s">
        <v>7</v>
      </c>
      <c r="Y81" s="5">
        <f t="shared" ref="Y81:AF81" si="93">Y76</f>
        <v>0</v>
      </c>
      <c r="Z81" s="5">
        <f t="shared" si="93"/>
        <v>0</v>
      </c>
      <c r="AA81" s="5">
        <f t="shared" si="93"/>
        <v>0</v>
      </c>
      <c r="AB81" s="5">
        <f t="shared" si="93"/>
        <v>0</v>
      </c>
      <c r="AC81" s="5">
        <f t="shared" si="93"/>
        <v>0</v>
      </c>
      <c r="AD81" s="5">
        <f t="shared" si="93"/>
        <v>0</v>
      </c>
      <c r="AE81" s="5">
        <f t="shared" si="93"/>
        <v>0</v>
      </c>
      <c r="AF81" s="81">
        <f t="shared" si="93"/>
        <v>0</v>
      </c>
      <c r="AG81" s="7"/>
      <c r="AH81" s="87" t="s">
        <v>26</v>
      </c>
      <c r="AI81" s="6">
        <f>(AI80*10.74)</f>
        <v>0</v>
      </c>
      <c r="AJ81" s="6">
        <f>(AJ80*2.2)</f>
        <v>0</v>
      </c>
      <c r="AK81" s="6">
        <f>(AK80*0.25)</f>
        <v>0</v>
      </c>
      <c r="AL81" s="166">
        <f>AL80+AM80</f>
        <v>0</v>
      </c>
      <c r="AM81" s="167"/>
      <c r="AN81" s="10"/>
      <c r="AO81" s="22" t="s">
        <v>41</v>
      </c>
      <c r="AP81" s="23"/>
      <c r="AQ81" s="24"/>
      <c r="AR81" s="7"/>
      <c r="AS81" s="33" t="s">
        <v>36</v>
      </c>
      <c r="AT81" s="12"/>
      <c r="AU81" s="2" t="s">
        <v>39</v>
      </c>
      <c r="AV81" s="36"/>
      <c r="AW81" s="1"/>
      <c r="AX81" s="118" t="s">
        <v>71</v>
      </c>
      <c r="AY81" s="111">
        <f t="shared" ref="AY81:BA81" si="94">AY76</f>
        <v>0</v>
      </c>
      <c r="AZ81" s="111">
        <f t="shared" si="94"/>
        <v>0</v>
      </c>
      <c r="BA81" s="114">
        <f t="shared" si="94"/>
        <v>0</v>
      </c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</row>
    <row r="82" spans="1:83" ht="19.5" customHeight="1" thickBot="1" x14ac:dyDescent="0.35">
      <c r="A82" s="202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9"/>
      <c r="L82" s="190"/>
      <c r="M82" s="190"/>
      <c r="N82" s="190"/>
      <c r="O82" s="207"/>
      <c r="P82" s="208"/>
      <c r="Q82" s="48" t="s">
        <v>3</v>
      </c>
      <c r="R82" s="41">
        <f>R80-R81</f>
        <v>0</v>
      </c>
      <c r="S82" s="58"/>
      <c r="T82" s="197"/>
      <c r="U82" s="200"/>
      <c r="V82" s="200"/>
      <c r="W82" s="58"/>
      <c r="X82" s="45" t="s">
        <v>3</v>
      </c>
      <c r="Y82" s="46">
        <f>Y80-Y81</f>
        <v>0</v>
      </c>
      <c r="Z82" s="46">
        <f t="shared" ref="Z82:AF82" si="96">Z80-Z81</f>
        <v>0</v>
      </c>
      <c r="AA82" s="46">
        <f t="shared" si="96"/>
        <v>0</v>
      </c>
      <c r="AB82" s="46">
        <f t="shared" si="96"/>
        <v>0</v>
      </c>
      <c r="AC82" s="46">
        <f t="shared" si="96"/>
        <v>0</v>
      </c>
      <c r="AD82" s="46">
        <f t="shared" si="96"/>
        <v>0</v>
      </c>
      <c r="AE82" s="46">
        <f t="shared" si="96"/>
        <v>0</v>
      </c>
      <c r="AF82" s="83">
        <f t="shared" si="96"/>
        <v>0</v>
      </c>
      <c r="AG82" s="7"/>
      <c r="AH82" s="88" t="s">
        <v>28</v>
      </c>
      <c r="AI82" s="86" t="e">
        <f>(AI81)/((K80/1000000)*8.34)</f>
        <v>#DIV/0!</v>
      </c>
      <c r="AJ82" s="86" t="e">
        <f>(AJ81)/((K80/1000000)*8.34)</f>
        <v>#DIV/0!</v>
      </c>
      <c r="AK82" s="86" t="e">
        <f>(AK81)/((K80/1000000)*8.34)</f>
        <v>#DIV/0!</v>
      </c>
      <c r="AL82" s="168" t="e">
        <f>(AL81)/((K80/1000000)*8.34)</f>
        <v>#DIV/0!</v>
      </c>
      <c r="AM82" s="169"/>
      <c r="AN82" s="10"/>
      <c r="AO82" s="1"/>
      <c r="AP82" s="1"/>
      <c r="AQ82" s="1"/>
      <c r="AR82" s="7"/>
      <c r="AS82" s="89" t="s">
        <v>55</v>
      </c>
      <c r="AT82" s="79"/>
      <c r="AU82" s="90" t="s">
        <v>54</v>
      </c>
      <c r="AV82" s="35"/>
      <c r="AW82" s="1"/>
      <c r="AX82" s="110" t="s">
        <v>3</v>
      </c>
      <c r="AY82" s="115">
        <f>AY80-AY81</f>
        <v>0</v>
      </c>
      <c r="AZ82" s="115">
        <f>AZ80-AZ81</f>
        <v>0</v>
      </c>
      <c r="BA82" s="116">
        <f>BA80-BA81</f>
        <v>0</v>
      </c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</row>
    <row r="83" spans="1:83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78"/>
      <c r="W83" s="13"/>
      <c r="X83" s="3"/>
      <c r="Y83" s="84"/>
      <c r="Z83" s="84"/>
      <c r="AA83" s="84"/>
      <c r="AB83" s="84"/>
      <c r="AC83" s="84"/>
      <c r="AD83" s="84"/>
      <c r="AE83" s="84"/>
      <c r="AF83" s="84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7"/>
      <c r="AT83" s="7"/>
      <c r="AU83" s="7"/>
      <c r="AV83" s="7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</row>
    <row r="84" spans="1:83" ht="18.75" customHeight="1" x14ac:dyDescent="0.3">
      <c r="A84" s="182">
        <v>21</v>
      </c>
      <c r="B84" s="67" t="s">
        <v>45</v>
      </c>
      <c r="C84" s="72"/>
      <c r="D84" s="37"/>
      <c r="E84" s="37"/>
      <c r="F84" s="39"/>
      <c r="G84" s="72"/>
      <c r="H84" s="37"/>
      <c r="I84" s="37"/>
      <c r="J84" s="39"/>
      <c r="K84" s="185">
        <f>C86+G86</f>
        <v>0</v>
      </c>
      <c r="L84" s="186"/>
      <c r="M84" s="191">
        <f>D86+E86+F86+H86+I86+J86</f>
        <v>0</v>
      </c>
      <c r="N84" s="186"/>
      <c r="O84" s="203">
        <f>M84+K84</f>
        <v>0</v>
      </c>
      <c r="P84" s="204"/>
      <c r="Q84" s="42" t="s">
        <v>6</v>
      </c>
      <c r="R84" s="39"/>
      <c r="S84" s="57"/>
      <c r="T84" s="195"/>
      <c r="U84" s="198"/>
      <c r="V84" s="198"/>
      <c r="W84" s="57"/>
      <c r="X84" s="85" t="s">
        <v>6</v>
      </c>
      <c r="Y84" s="44"/>
      <c r="Z84" s="44"/>
      <c r="AA84" s="44"/>
      <c r="AB84" s="44"/>
      <c r="AC84" s="44"/>
      <c r="AD84" s="44"/>
      <c r="AE84" s="44"/>
      <c r="AF84" s="82"/>
      <c r="AG84" s="7"/>
      <c r="AH84" s="85" t="s">
        <v>29</v>
      </c>
      <c r="AI84" s="15"/>
      <c r="AJ84" s="15"/>
      <c r="AK84" s="15"/>
      <c r="AL84" s="15"/>
      <c r="AM84" s="16"/>
      <c r="AN84" s="62"/>
      <c r="AO84" s="64" t="s">
        <v>40</v>
      </c>
      <c r="AP84" s="20"/>
      <c r="AQ84" s="21"/>
      <c r="AR84" s="7"/>
      <c r="AS84" s="31" t="s">
        <v>37</v>
      </c>
      <c r="AT84" s="52"/>
      <c r="AU84" s="32" t="s">
        <v>38</v>
      </c>
      <c r="AV84" s="53"/>
      <c r="AW84" s="1"/>
      <c r="AX84" s="117" t="s">
        <v>45</v>
      </c>
      <c r="AY84" s="112"/>
      <c r="AZ84" s="112"/>
      <c r="BA84" s="113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</row>
    <row r="85" spans="1:83" ht="19.5" customHeight="1" thickBot="1" x14ac:dyDescent="0.35">
      <c r="A85" s="201"/>
      <c r="B85" s="68" t="s">
        <v>44</v>
      </c>
      <c r="C85" s="73">
        <f t="shared" ref="C85:J85" si="97">C80</f>
        <v>0</v>
      </c>
      <c r="D85" s="74">
        <f t="shared" si="97"/>
        <v>0</v>
      </c>
      <c r="E85" s="74">
        <f t="shared" si="97"/>
        <v>0</v>
      </c>
      <c r="F85" s="75">
        <f t="shared" si="97"/>
        <v>0</v>
      </c>
      <c r="G85" s="73">
        <f t="shared" si="97"/>
        <v>0</v>
      </c>
      <c r="H85" s="74">
        <f t="shared" si="97"/>
        <v>0</v>
      </c>
      <c r="I85" s="74">
        <f t="shared" si="97"/>
        <v>0</v>
      </c>
      <c r="J85" s="75">
        <f t="shared" si="97"/>
        <v>0</v>
      </c>
      <c r="K85" s="187"/>
      <c r="L85" s="188"/>
      <c r="M85" s="188"/>
      <c r="N85" s="188"/>
      <c r="O85" s="205"/>
      <c r="P85" s="206"/>
      <c r="Q85" s="14" t="s">
        <v>7</v>
      </c>
      <c r="R85" s="40">
        <f>R80</f>
        <v>0</v>
      </c>
      <c r="S85" s="57"/>
      <c r="T85" s="196"/>
      <c r="U85" s="199"/>
      <c r="V85" s="199"/>
      <c r="W85" s="57"/>
      <c r="X85" s="87" t="s">
        <v>7</v>
      </c>
      <c r="Y85" s="5">
        <f t="shared" ref="Y85:AF85" si="98">Y80</f>
        <v>0</v>
      </c>
      <c r="Z85" s="5">
        <f t="shared" si="98"/>
        <v>0</v>
      </c>
      <c r="AA85" s="5">
        <f t="shared" si="98"/>
        <v>0</v>
      </c>
      <c r="AB85" s="5">
        <f t="shared" si="98"/>
        <v>0</v>
      </c>
      <c r="AC85" s="5">
        <f t="shared" si="98"/>
        <v>0</v>
      </c>
      <c r="AD85" s="5">
        <f t="shared" si="98"/>
        <v>0</v>
      </c>
      <c r="AE85" s="5">
        <f t="shared" si="98"/>
        <v>0</v>
      </c>
      <c r="AF85" s="81">
        <f t="shared" si="98"/>
        <v>0</v>
      </c>
      <c r="AG85" s="7"/>
      <c r="AH85" s="87" t="s">
        <v>26</v>
      </c>
      <c r="AI85" s="6">
        <f>(AI84*10.74)</f>
        <v>0</v>
      </c>
      <c r="AJ85" s="6">
        <f>(AJ84*2.2)</f>
        <v>0</v>
      </c>
      <c r="AK85" s="6">
        <f>(AK84*0.25)</f>
        <v>0</v>
      </c>
      <c r="AL85" s="166">
        <f>AL84+AM84</f>
        <v>0</v>
      </c>
      <c r="AM85" s="167"/>
      <c r="AN85" s="10"/>
      <c r="AO85" s="22" t="s">
        <v>41</v>
      </c>
      <c r="AP85" s="23"/>
      <c r="AQ85" s="24"/>
      <c r="AR85" s="7"/>
      <c r="AS85" s="33" t="s">
        <v>36</v>
      </c>
      <c r="AT85" s="12"/>
      <c r="AU85" s="2" t="s">
        <v>39</v>
      </c>
      <c r="AV85" s="36"/>
      <c r="AW85" s="1"/>
      <c r="AX85" s="118" t="s">
        <v>71</v>
      </c>
      <c r="AY85" s="111">
        <f t="shared" ref="AY85:BA85" si="99">AY80</f>
        <v>0</v>
      </c>
      <c r="AZ85" s="111">
        <f t="shared" si="99"/>
        <v>0</v>
      </c>
      <c r="BA85" s="114">
        <f t="shared" si="99"/>
        <v>0</v>
      </c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</row>
    <row r="86" spans="1:83" ht="19.5" customHeight="1" thickBot="1" x14ac:dyDescent="0.35">
      <c r="A86" s="202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9"/>
      <c r="L86" s="190"/>
      <c r="M86" s="190"/>
      <c r="N86" s="190"/>
      <c r="O86" s="207"/>
      <c r="P86" s="208"/>
      <c r="Q86" s="48" t="s">
        <v>3</v>
      </c>
      <c r="R86" s="41">
        <f>R84-R85</f>
        <v>0</v>
      </c>
      <c r="S86" s="58"/>
      <c r="T86" s="197"/>
      <c r="U86" s="200"/>
      <c r="V86" s="200"/>
      <c r="W86" s="58"/>
      <c r="X86" s="45" t="s">
        <v>3</v>
      </c>
      <c r="Y86" s="46">
        <f>Y84-Y85</f>
        <v>0</v>
      </c>
      <c r="Z86" s="46">
        <f t="shared" ref="Z86:AF86" si="101">Z84-Z85</f>
        <v>0</v>
      </c>
      <c r="AA86" s="46">
        <f t="shared" si="101"/>
        <v>0</v>
      </c>
      <c r="AB86" s="46">
        <f t="shared" si="101"/>
        <v>0</v>
      </c>
      <c r="AC86" s="46">
        <f t="shared" si="101"/>
        <v>0</v>
      </c>
      <c r="AD86" s="46">
        <f t="shared" si="101"/>
        <v>0</v>
      </c>
      <c r="AE86" s="46">
        <f t="shared" si="101"/>
        <v>0</v>
      </c>
      <c r="AF86" s="83">
        <f t="shared" si="101"/>
        <v>0</v>
      </c>
      <c r="AG86" s="7"/>
      <c r="AH86" s="88" t="s">
        <v>28</v>
      </c>
      <c r="AI86" s="86" t="e">
        <f>(AI85)/((K84/1000000)*8.34)</f>
        <v>#DIV/0!</v>
      </c>
      <c r="AJ86" s="86" t="e">
        <f>(AJ85)/((K84/1000000)*8.34)</f>
        <v>#DIV/0!</v>
      </c>
      <c r="AK86" s="86" t="e">
        <f>(AK85)/((K84/1000000)*8.34)</f>
        <v>#DIV/0!</v>
      </c>
      <c r="AL86" s="168" t="e">
        <f>(AL85)/((K84/1000000)*8.34)</f>
        <v>#DIV/0!</v>
      </c>
      <c r="AM86" s="169"/>
      <c r="AN86" s="10"/>
      <c r="AO86" s="1"/>
      <c r="AP86" s="1"/>
      <c r="AQ86" s="1"/>
      <c r="AR86" s="7"/>
      <c r="AS86" s="89" t="s">
        <v>55</v>
      </c>
      <c r="AT86" s="79"/>
      <c r="AU86" s="90" t="s">
        <v>54</v>
      </c>
      <c r="AV86" s="35"/>
      <c r="AW86" s="1"/>
      <c r="AX86" s="110" t="s">
        <v>3</v>
      </c>
      <c r="AY86" s="115">
        <f>AY84-AY85</f>
        <v>0</v>
      </c>
      <c r="AZ86" s="115">
        <f>AZ84-AZ85</f>
        <v>0</v>
      </c>
      <c r="BA86" s="116">
        <f>BA84-BA85</f>
        <v>0</v>
      </c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</row>
    <row r="87" spans="1:83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78"/>
      <c r="W87" s="13"/>
      <c r="X87" s="3"/>
      <c r="Y87" s="84"/>
      <c r="Z87" s="84"/>
      <c r="AA87" s="84"/>
      <c r="AB87" s="84"/>
      <c r="AC87" s="84"/>
      <c r="AD87" s="84"/>
      <c r="AE87" s="84"/>
      <c r="AF87" s="84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7"/>
      <c r="AT87" s="7"/>
      <c r="AU87" s="7"/>
      <c r="AV87" s="7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</row>
    <row r="88" spans="1:83" ht="18.75" customHeight="1" x14ac:dyDescent="0.3">
      <c r="A88" s="182">
        <v>22</v>
      </c>
      <c r="B88" s="67" t="s">
        <v>45</v>
      </c>
      <c r="C88" s="72"/>
      <c r="D88" s="37"/>
      <c r="E88" s="37"/>
      <c r="F88" s="39"/>
      <c r="G88" s="72"/>
      <c r="H88" s="37"/>
      <c r="I88" s="37"/>
      <c r="J88" s="39"/>
      <c r="K88" s="185">
        <f>C90+G90</f>
        <v>0</v>
      </c>
      <c r="L88" s="186"/>
      <c r="M88" s="191">
        <f>D90+E90+F90+H90+I90+J90</f>
        <v>0</v>
      </c>
      <c r="N88" s="186"/>
      <c r="O88" s="203">
        <f>M88+K88</f>
        <v>0</v>
      </c>
      <c r="P88" s="204"/>
      <c r="Q88" s="42" t="s">
        <v>6</v>
      </c>
      <c r="R88" s="39"/>
      <c r="S88" s="57"/>
      <c r="T88" s="195"/>
      <c r="U88" s="198"/>
      <c r="V88" s="198"/>
      <c r="W88" s="57"/>
      <c r="X88" s="85" t="s">
        <v>6</v>
      </c>
      <c r="Y88" s="44"/>
      <c r="Z88" s="44"/>
      <c r="AA88" s="44"/>
      <c r="AB88" s="44"/>
      <c r="AC88" s="44"/>
      <c r="AD88" s="44"/>
      <c r="AE88" s="44"/>
      <c r="AF88" s="82"/>
      <c r="AG88" s="7"/>
      <c r="AH88" s="85" t="s">
        <v>29</v>
      </c>
      <c r="AI88" s="15"/>
      <c r="AJ88" s="15"/>
      <c r="AK88" s="15"/>
      <c r="AL88" s="15"/>
      <c r="AM88" s="16"/>
      <c r="AN88" s="62"/>
      <c r="AO88" s="64" t="s">
        <v>40</v>
      </c>
      <c r="AP88" s="20"/>
      <c r="AQ88" s="21"/>
      <c r="AR88" s="7"/>
      <c r="AS88" s="31" t="s">
        <v>37</v>
      </c>
      <c r="AT88" s="52"/>
      <c r="AU88" s="32" t="s">
        <v>38</v>
      </c>
      <c r="AV88" s="53"/>
      <c r="AW88" s="1"/>
      <c r="AX88" s="117" t="s">
        <v>45</v>
      </c>
      <c r="AY88" s="112"/>
      <c r="AZ88" s="112"/>
      <c r="BA88" s="113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</row>
    <row r="89" spans="1:83" ht="19.5" customHeight="1" thickBot="1" x14ac:dyDescent="0.35">
      <c r="A89" s="201"/>
      <c r="B89" s="68" t="s">
        <v>44</v>
      </c>
      <c r="C89" s="73">
        <f t="shared" ref="C89:J89" si="102">C84</f>
        <v>0</v>
      </c>
      <c r="D89" s="74">
        <f t="shared" si="102"/>
        <v>0</v>
      </c>
      <c r="E89" s="74">
        <f t="shared" si="102"/>
        <v>0</v>
      </c>
      <c r="F89" s="75">
        <f t="shared" si="102"/>
        <v>0</v>
      </c>
      <c r="G89" s="73">
        <f t="shared" si="102"/>
        <v>0</v>
      </c>
      <c r="H89" s="74">
        <f t="shared" si="102"/>
        <v>0</v>
      </c>
      <c r="I89" s="74">
        <f t="shared" si="102"/>
        <v>0</v>
      </c>
      <c r="J89" s="75">
        <f t="shared" si="102"/>
        <v>0</v>
      </c>
      <c r="K89" s="187"/>
      <c r="L89" s="188"/>
      <c r="M89" s="188"/>
      <c r="N89" s="188"/>
      <c r="O89" s="205"/>
      <c r="P89" s="206"/>
      <c r="Q89" s="14" t="s">
        <v>7</v>
      </c>
      <c r="R89" s="40">
        <f>R84</f>
        <v>0</v>
      </c>
      <c r="S89" s="57"/>
      <c r="T89" s="196"/>
      <c r="U89" s="199"/>
      <c r="V89" s="199"/>
      <c r="W89" s="57"/>
      <c r="X89" s="87" t="s">
        <v>7</v>
      </c>
      <c r="Y89" s="5">
        <f t="shared" ref="Y89:AF89" si="103">Y84</f>
        <v>0</v>
      </c>
      <c r="Z89" s="5">
        <f t="shared" si="103"/>
        <v>0</v>
      </c>
      <c r="AA89" s="5">
        <f t="shared" si="103"/>
        <v>0</v>
      </c>
      <c r="AB89" s="5">
        <f t="shared" si="103"/>
        <v>0</v>
      </c>
      <c r="AC89" s="5">
        <f t="shared" si="103"/>
        <v>0</v>
      </c>
      <c r="AD89" s="5">
        <f t="shared" si="103"/>
        <v>0</v>
      </c>
      <c r="AE89" s="5">
        <f t="shared" si="103"/>
        <v>0</v>
      </c>
      <c r="AF89" s="81">
        <f t="shared" si="103"/>
        <v>0</v>
      </c>
      <c r="AG89" s="7"/>
      <c r="AH89" s="87" t="s">
        <v>26</v>
      </c>
      <c r="AI89" s="6">
        <f>(AI88*10.74)</f>
        <v>0</v>
      </c>
      <c r="AJ89" s="6">
        <f>(AJ88*2.2)</f>
        <v>0</v>
      </c>
      <c r="AK89" s="6">
        <f>(AK88*0.25)</f>
        <v>0</v>
      </c>
      <c r="AL89" s="166">
        <f>AL88+AM88</f>
        <v>0</v>
      </c>
      <c r="AM89" s="167"/>
      <c r="AN89" s="10"/>
      <c r="AO89" s="22" t="s">
        <v>41</v>
      </c>
      <c r="AP89" s="23"/>
      <c r="AQ89" s="24"/>
      <c r="AR89" s="7"/>
      <c r="AS89" s="33" t="s">
        <v>36</v>
      </c>
      <c r="AT89" s="12"/>
      <c r="AU89" s="2" t="s">
        <v>39</v>
      </c>
      <c r="AV89" s="36"/>
      <c r="AW89" s="1"/>
      <c r="AX89" s="118" t="s">
        <v>71</v>
      </c>
      <c r="AY89" s="111">
        <f t="shared" ref="AY89:BA89" si="104">AY84</f>
        <v>0</v>
      </c>
      <c r="AZ89" s="111">
        <f t="shared" si="104"/>
        <v>0</v>
      </c>
      <c r="BA89" s="114">
        <f t="shared" si="104"/>
        <v>0</v>
      </c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</row>
    <row r="90" spans="1:83" ht="19.5" customHeight="1" thickBot="1" x14ac:dyDescent="0.35">
      <c r="A90" s="202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9"/>
      <c r="L90" s="190"/>
      <c r="M90" s="190"/>
      <c r="N90" s="190"/>
      <c r="O90" s="207"/>
      <c r="P90" s="208"/>
      <c r="Q90" s="48" t="s">
        <v>3</v>
      </c>
      <c r="R90" s="41">
        <f>R88-R89</f>
        <v>0</v>
      </c>
      <c r="S90" s="58"/>
      <c r="T90" s="197"/>
      <c r="U90" s="200"/>
      <c r="V90" s="200"/>
      <c r="W90" s="58"/>
      <c r="X90" s="45" t="s">
        <v>3</v>
      </c>
      <c r="Y90" s="46">
        <f>Y88-Y89</f>
        <v>0</v>
      </c>
      <c r="Z90" s="46">
        <f t="shared" ref="Z90:AF90" si="106">Z88-Z89</f>
        <v>0</v>
      </c>
      <c r="AA90" s="46">
        <f t="shared" si="106"/>
        <v>0</v>
      </c>
      <c r="AB90" s="46">
        <f t="shared" si="106"/>
        <v>0</v>
      </c>
      <c r="AC90" s="46">
        <f t="shared" si="106"/>
        <v>0</v>
      </c>
      <c r="AD90" s="46">
        <f t="shared" si="106"/>
        <v>0</v>
      </c>
      <c r="AE90" s="46">
        <f t="shared" si="106"/>
        <v>0</v>
      </c>
      <c r="AF90" s="83">
        <f t="shared" si="106"/>
        <v>0</v>
      </c>
      <c r="AG90" s="7"/>
      <c r="AH90" s="88" t="s">
        <v>28</v>
      </c>
      <c r="AI90" s="86" t="e">
        <f>(AI89)/((K88/1000000)*8.34)</f>
        <v>#DIV/0!</v>
      </c>
      <c r="AJ90" s="86" t="e">
        <f>(AJ89)/((K88/1000000)*8.34)</f>
        <v>#DIV/0!</v>
      </c>
      <c r="AK90" s="86" t="e">
        <f>(AK89)/((K88/1000000)*8.34)</f>
        <v>#DIV/0!</v>
      </c>
      <c r="AL90" s="168" t="e">
        <f>(AL89)/((K88/1000000)*8.34)</f>
        <v>#DIV/0!</v>
      </c>
      <c r="AM90" s="169"/>
      <c r="AN90" s="10"/>
      <c r="AO90" s="1"/>
      <c r="AP90" s="1"/>
      <c r="AQ90" s="1"/>
      <c r="AR90" s="7"/>
      <c r="AS90" s="89" t="s">
        <v>55</v>
      </c>
      <c r="AT90" s="79"/>
      <c r="AU90" s="90" t="s">
        <v>54</v>
      </c>
      <c r="AV90" s="35"/>
      <c r="AW90" s="1"/>
      <c r="AX90" s="110" t="s">
        <v>3</v>
      </c>
      <c r="AY90" s="115">
        <f>AY88-AY89</f>
        <v>0</v>
      </c>
      <c r="AZ90" s="115">
        <f>AZ88-AZ89</f>
        <v>0</v>
      </c>
      <c r="BA90" s="116">
        <f>BA88-BA89</f>
        <v>0</v>
      </c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</row>
    <row r="91" spans="1:83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78"/>
      <c r="W91" s="13"/>
      <c r="X91" s="3"/>
      <c r="Y91" s="84"/>
      <c r="Z91" s="84"/>
      <c r="AA91" s="84"/>
      <c r="AB91" s="84"/>
      <c r="AC91" s="84"/>
      <c r="AD91" s="84"/>
      <c r="AE91" s="84"/>
      <c r="AF91" s="84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7"/>
      <c r="AT91" s="7"/>
      <c r="AU91" s="7"/>
      <c r="AV91" s="7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</row>
    <row r="92" spans="1:83" ht="18.75" customHeight="1" x14ac:dyDescent="0.3">
      <c r="A92" s="182">
        <v>23</v>
      </c>
      <c r="B92" s="67" t="s">
        <v>45</v>
      </c>
      <c r="C92" s="72"/>
      <c r="D92" s="37"/>
      <c r="E92" s="37"/>
      <c r="F92" s="39"/>
      <c r="G92" s="72"/>
      <c r="H92" s="37"/>
      <c r="I92" s="37"/>
      <c r="J92" s="39"/>
      <c r="K92" s="185">
        <f>C94+G94</f>
        <v>0</v>
      </c>
      <c r="L92" s="186"/>
      <c r="M92" s="191">
        <f>D94+E94+F94+H94+I94+J94</f>
        <v>0</v>
      </c>
      <c r="N92" s="186"/>
      <c r="O92" s="203">
        <f>M92+K92</f>
        <v>0</v>
      </c>
      <c r="P92" s="204"/>
      <c r="Q92" s="42" t="s">
        <v>6</v>
      </c>
      <c r="R92" s="39"/>
      <c r="S92" s="57"/>
      <c r="T92" s="195"/>
      <c r="U92" s="198"/>
      <c r="V92" s="198"/>
      <c r="W92" s="57"/>
      <c r="X92" s="85" t="s">
        <v>6</v>
      </c>
      <c r="Y92" s="44"/>
      <c r="Z92" s="44"/>
      <c r="AA92" s="44"/>
      <c r="AB92" s="44"/>
      <c r="AC92" s="44"/>
      <c r="AD92" s="44"/>
      <c r="AE92" s="44"/>
      <c r="AF92" s="82"/>
      <c r="AG92" s="7"/>
      <c r="AH92" s="85" t="s">
        <v>29</v>
      </c>
      <c r="AI92" s="15"/>
      <c r="AJ92" s="15"/>
      <c r="AK92" s="15"/>
      <c r="AL92" s="15"/>
      <c r="AM92" s="16"/>
      <c r="AN92" s="62"/>
      <c r="AO92" s="64" t="s">
        <v>40</v>
      </c>
      <c r="AP92" s="20"/>
      <c r="AQ92" s="21"/>
      <c r="AR92" s="7"/>
      <c r="AS92" s="31" t="s">
        <v>37</v>
      </c>
      <c r="AT92" s="52"/>
      <c r="AU92" s="32" t="s">
        <v>38</v>
      </c>
      <c r="AV92" s="53"/>
      <c r="AW92" s="1"/>
      <c r="AX92" s="117" t="s">
        <v>45</v>
      </c>
      <c r="AY92" s="112"/>
      <c r="AZ92" s="112"/>
      <c r="BA92" s="113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</row>
    <row r="93" spans="1:83" ht="19.5" customHeight="1" thickBot="1" x14ac:dyDescent="0.35">
      <c r="A93" s="201"/>
      <c r="B93" s="68" t="s">
        <v>44</v>
      </c>
      <c r="C93" s="73">
        <f t="shared" ref="C93:J93" si="107">C88</f>
        <v>0</v>
      </c>
      <c r="D93" s="74">
        <f t="shared" si="107"/>
        <v>0</v>
      </c>
      <c r="E93" s="74">
        <f t="shared" si="107"/>
        <v>0</v>
      </c>
      <c r="F93" s="75">
        <f t="shared" si="107"/>
        <v>0</v>
      </c>
      <c r="G93" s="73">
        <f t="shared" si="107"/>
        <v>0</v>
      </c>
      <c r="H93" s="74">
        <f t="shared" si="107"/>
        <v>0</v>
      </c>
      <c r="I93" s="74">
        <f t="shared" si="107"/>
        <v>0</v>
      </c>
      <c r="J93" s="75">
        <f t="shared" si="107"/>
        <v>0</v>
      </c>
      <c r="K93" s="187"/>
      <c r="L93" s="188"/>
      <c r="M93" s="188"/>
      <c r="N93" s="188"/>
      <c r="O93" s="205"/>
      <c r="P93" s="206"/>
      <c r="Q93" s="14" t="s">
        <v>7</v>
      </c>
      <c r="R93" s="40">
        <f>R88</f>
        <v>0</v>
      </c>
      <c r="S93" s="57"/>
      <c r="T93" s="196"/>
      <c r="U93" s="199"/>
      <c r="V93" s="199"/>
      <c r="W93" s="57"/>
      <c r="X93" s="87" t="s">
        <v>7</v>
      </c>
      <c r="Y93" s="5">
        <f t="shared" ref="Y93:AF93" si="108">Y88</f>
        <v>0</v>
      </c>
      <c r="Z93" s="5">
        <f t="shared" si="108"/>
        <v>0</v>
      </c>
      <c r="AA93" s="5">
        <f t="shared" si="108"/>
        <v>0</v>
      </c>
      <c r="AB93" s="5">
        <f t="shared" si="108"/>
        <v>0</v>
      </c>
      <c r="AC93" s="5">
        <f t="shared" si="108"/>
        <v>0</v>
      </c>
      <c r="AD93" s="5">
        <f t="shared" si="108"/>
        <v>0</v>
      </c>
      <c r="AE93" s="5">
        <f t="shared" si="108"/>
        <v>0</v>
      </c>
      <c r="AF93" s="81">
        <f t="shared" si="108"/>
        <v>0</v>
      </c>
      <c r="AG93" s="7"/>
      <c r="AH93" s="87" t="s">
        <v>26</v>
      </c>
      <c r="AI93" s="6">
        <f>(AI92*10.74)</f>
        <v>0</v>
      </c>
      <c r="AJ93" s="6">
        <f>(AJ92*2.2)</f>
        <v>0</v>
      </c>
      <c r="AK93" s="6">
        <f>(AK92*0.25)</f>
        <v>0</v>
      </c>
      <c r="AL93" s="166">
        <f>AL92+AM92</f>
        <v>0</v>
      </c>
      <c r="AM93" s="167"/>
      <c r="AN93" s="10"/>
      <c r="AO93" s="22" t="s">
        <v>41</v>
      </c>
      <c r="AP93" s="23"/>
      <c r="AQ93" s="24"/>
      <c r="AR93" s="7"/>
      <c r="AS93" s="33" t="s">
        <v>36</v>
      </c>
      <c r="AT93" s="12"/>
      <c r="AU93" s="2" t="s">
        <v>39</v>
      </c>
      <c r="AV93" s="36"/>
      <c r="AW93" s="1"/>
      <c r="AX93" s="118" t="s">
        <v>71</v>
      </c>
      <c r="AY93" s="111">
        <f t="shared" ref="AY93:BA93" si="109">AY88</f>
        <v>0</v>
      </c>
      <c r="AZ93" s="111">
        <f t="shared" si="109"/>
        <v>0</v>
      </c>
      <c r="BA93" s="114">
        <f t="shared" si="109"/>
        <v>0</v>
      </c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</row>
    <row r="94" spans="1:83" ht="19.5" customHeight="1" thickBot="1" x14ac:dyDescent="0.35">
      <c r="A94" s="202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89"/>
      <c r="L94" s="190"/>
      <c r="M94" s="190"/>
      <c r="N94" s="190"/>
      <c r="O94" s="207"/>
      <c r="P94" s="208"/>
      <c r="Q94" s="48" t="s">
        <v>3</v>
      </c>
      <c r="R94" s="41">
        <f>R92-R93</f>
        <v>0</v>
      </c>
      <c r="S94" s="58"/>
      <c r="T94" s="197"/>
      <c r="U94" s="200"/>
      <c r="V94" s="200"/>
      <c r="W94" s="58"/>
      <c r="X94" s="45" t="s">
        <v>3</v>
      </c>
      <c r="Y94" s="46">
        <f>Y92-Y93</f>
        <v>0</v>
      </c>
      <c r="Z94" s="46">
        <f t="shared" ref="Z94:AF94" si="111">Z92-Z93</f>
        <v>0</v>
      </c>
      <c r="AA94" s="46">
        <f t="shared" si="111"/>
        <v>0</v>
      </c>
      <c r="AB94" s="46">
        <f t="shared" si="111"/>
        <v>0</v>
      </c>
      <c r="AC94" s="46">
        <f t="shared" si="111"/>
        <v>0</v>
      </c>
      <c r="AD94" s="46">
        <f t="shared" si="111"/>
        <v>0</v>
      </c>
      <c r="AE94" s="46">
        <f t="shared" si="111"/>
        <v>0</v>
      </c>
      <c r="AF94" s="83">
        <f t="shared" si="111"/>
        <v>0</v>
      </c>
      <c r="AG94" s="7"/>
      <c r="AH94" s="88" t="s">
        <v>28</v>
      </c>
      <c r="AI94" s="86" t="e">
        <f>(AI93)/((K92/1000000)*8.34)</f>
        <v>#DIV/0!</v>
      </c>
      <c r="AJ94" s="86" t="e">
        <f>(AJ93)/((K92/1000000)*8.34)</f>
        <v>#DIV/0!</v>
      </c>
      <c r="AK94" s="86" t="e">
        <f>(AK93)/((K92/1000000)*8.34)</f>
        <v>#DIV/0!</v>
      </c>
      <c r="AL94" s="168" t="e">
        <f>(AL93)/((K92/1000000)*8.34)</f>
        <v>#DIV/0!</v>
      </c>
      <c r="AM94" s="169"/>
      <c r="AN94" s="10"/>
      <c r="AO94" s="1"/>
      <c r="AP94" s="1"/>
      <c r="AQ94" s="1"/>
      <c r="AR94" s="7"/>
      <c r="AS94" s="89" t="s">
        <v>55</v>
      </c>
      <c r="AT94" s="79"/>
      <c r="AU94" s="90" t="s">
        <v>54</v>
      </c>
      <c r="AV94" s="35"/>
      <c r="AW94" s="1"/>
      <c r="AX94" s="110" t="s">
        <v>3</v>
      </c>
      <c r="AY94" s="115">
        <f>AY92-AY93</f>
        <v>0</v>
      </c>
      <c r="AZ94" s="115">
        <f>AZ92-AZ93</f>
        <v>0</v>
      </c>
      <c r="BA94" s="116">
        <f>BA92-BA93</f>
        <v>0</v>
      </c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</row>
    <row r="95" spans="1:83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78"/>
      <c r="W95" s="13"/>
      <c r="X95" s="3"/>
      <c r="Y95" s="84"/>
      <c r="Z95" s="84"/>
      <c r="AA95" s="84"/>
      <c r="AB95" s="84"/>
      <c r="AC95" s="84"/>
      <c r="AD95" s="84"/>
      <c r="AE95" s="84"/>
      <c r="AF95" s="84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7"/>
      <c r="AT95" s="7"/>
      <c r="AU95" s="7"/>
      <c r="AV95" s="7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</row>
    <row r="96" spans="1:83" ht="18.75" customHeight="1" x14ac:dyDescent="0.3">
      <c r="A96" s="182">
        <v>24</v>
      </c>
      <c r="B96" s="67" t="s">
        <v>45</v>
      </c>
      <c r="C96" s="72"/>
      <c r="D96" s="37"/>
      <c r="E96" s="37"/>
      <c r="F96" s="39"/>
      <c r="G96" s="72"/>
      <c r="H96" s="37"/>
      <c r="I96" s="37"/>
      <c r="J96" s="39"/>
      <c r="K96" s="185">
        <f>C98+G98</f>
        <v>0</v>
      </c>
      <c r="L96" s="186"/>
      <c r="M96" s="191">
        <f>D98+E98+F98+H98+I98+J98</f>
        <v>0</v>
      </c>
      <c r="N96" s="186"/>
      <c r="O96" s="203">
        <f>M96+K96</f>
        <v>0</v>
      </c>
      <c r="P96" s="204"/>
      <c r="Q96" s="42" t="s">
        <v>6</v>
      </c>
      <c r="R96" s="39"/>
      <c r="S96" s="57"/>
      <c r="T96" s="195"/>
      <c r="U96" s="198"/>
      <c r="V96" s="198"/>
      <c r="W96" s="57"/>
      <c r="X96" s="85" t="s">
        <v>6</v>
      </c>
      <c r="Y96" s="44"/>
      <c r="Z96" s="44"/>
      <c r="AA96" s="44"/>
      <c r="AB96" s="44"/>
      <c r="AC96" s="44"/>
      <c r="AD96" s="44"/>
      <c r="AE96" s="44"/>
      <c r="AF96" s="82"/>
      <c r="AG96" s="7"/>
      <c r="AH96" s="85" t="s">
        <v>29</v>
      </c>
      <c r="AI96" s="15"/>
      <c r="AJ96" s="15"/>
      <c r="AK96" s="15"/>
      <c r="AL96" s="15"/>
      <c r="AM96" s="16"/>
      <c r="AN96" s="62"/>
      <c r="AO96" s="64" t="s">
        <v>40</v>
      </c>
      <c r="AP96" s="20"/>
      <c r="AQ96" s="21"/>
      <c r="AR96" s="7"/>
      <c r="AS96" s="31" t="s">
        <v>37</v>
      </c>
      <c r="AT96" s="52"/>
      <c r="AU96" s="32" t="s">
        <v>38</v>
      </c>
      <c r="AV96" s="53"/>
      <c r="AW96" s="1"/>
      <c r="AX96" s="117" t="s">
        <v>45</v>
      </c>
      <c r="AY96" s="112"/>
      <c r="AZ96" s="112"/>
      <c r="BA96" s="113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</row>
    <row r="97" spans="1:83" ht="19.5" customHeight="1" thickBot="1" x14ac:dyDescent="0.35">
      <c r="A97" s="201"/>
      <c r="B97" s="68" t="s">
        <v>44</v>
      </c>
      <c r="C97" s="73">
        <f t="shared" ref="C97:J97" si="112">C92</f>
        <v>0</v>
      </c>
      <c r="D97" s="74">
        <f t="shared" si="112"/>
        <v>0</v>
      </c>
      <c r="E97" s="74">
        <f t="shared" si="112"/>
        <v>0</v>
      </c>
      <c r="F97" s="75">
        <f t="shared" si="112"/>
        <v>0</v>
      </c>
      <c r="G97" s="73">
        <f t="shared" si="112"/>
        <v>0</v>
      </c>
      <c r="H97" s="74">
        <f t="shared" si="112"/>
        <v>0</v>
      </c>
      <c r="I97" s="74">
        <f t="shared" si="112"/>
        <v>0</v>
      </c>
      <c r="J97" s="75">
        <f t="shared" si="112"/>
        <v>0</v>
      </c>
      <c r="K97" s="187"/>
      <c r="L97" s="188"/>
      <c r="M97" s="188"/>
      <c r="N97" s="188"/>
      <c r="O97" s="205"/>
      <c r="P97" s="206"/>
      <c r="Q97" s="14" t="s">
        <v>7</v>
      </c>
      <c r="R97" s="40">
        <f>R92</f>
        <v>0</v>
      </c>
      <c r="S97" s="57"/>
      <c r="T97" s="196"/>
      <c r="U97" s="199"/>
      <c r="V97" s="199"/>
      <c r="W97" s="57"/>
      <c r="X97" s="87" t="s">
        <v>7</v>
      </c>
      <c r="Y97" s="5">
        <f t="shared" ref="Y97:AF97" si="113">Y92</f>
        <v>0</v>
      </c>
      <c r="Z97" s="5">
        <f t="shared" si="113"/>
        <v>0</v>
      </c>
      <c r="AA97" s="5">
        <f t="shared" si="113"/>
        <v>0</v>
      </c>
      <c r="AB97" s="5">
        <f t="shared" si="113"/>
        <v>0</v>
      </c>
      <c r="AC97" s="5">
        <f t="shared" si="113"/>
        <v>0</v>
      </c>
      <c r="AD97" s="5">
        <f t="shared" si="113"/>
        <v>0</v>
      </c>
      <c r="AE97" s="5">
        <f t="shared" si="113"/>
        <v>0</v>
      </c>
      <c r="AF97" s="81">
        <f t="shared" si="113"/>
        <v>0</v>
      </c>
      <c r="AG97" s="7"/>
      <c r="AH97" s="87" t="s">
        <v>26</v>
      </c>
      <c r="AI97" s="6">
        <f>(AI96*10.74)</f>
        <v>0</v>
      </c>
      <c r="AJ97" s="6">
        <f>(AJ96*2.2)</f>
        <v>0</v>
      </c>
      <c r="AK97" s="6">
        <f>(AK96*0.25)</f>
        <v>0</v>
      </c>
      <c r="AL97" s="166">
        <f>AL96+AM96</f>
        <v>0</v>
      </c>
      <c r="AM97" s="167"/>
      <c r="AN97" s="10"/>
      <c r="AO97" s="22" t="s">
        <v>41</v>
      </c>
      <c r="AP97" s="23"/>
      <c r="AQ97" s="24"/>
      <c r="AR97" s="7"/>
      <c r="AS97" s="33" t="s">
        <v>36</v>
      </c>
      <c r="AT97" s="12"/>
      <c r="AU97" s="2" t="s">
        <v>39</v>
      </c>
      <c r="AV97" s="36"/>
      <c r="AW97" s="1"/>
      <c r="AX97" s="118" t="s">
        <v>71</v>
      </c>
      <c r="AY97" s="111">
        <f t="shared" ref="AY97:AZ97" si="114">AY92</f>
        <v>0</v>
      </c>
      <c r="AZ97" s="111">
        <f t="shared" si="114"/>
        <v>0</v>
      </c>
      <c r="BA97" s="114">
        <f>BA92</f>
        <v>0</v>
      </c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</row>
    <row r="98" spans="1:83" ht="19.5" customHeight="1" thickBot="1" x14ac:dyDescent="0.35">
      <c r="A98" s="202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89"/>
      <c r="L98" s="190"/>
      <c r="M98" s="190"/>
      <c r="N98" s="190"/>
      <c r="O98" s="207"/>
      <c r="P98" s="208"/>
      <c r="Q98" s="48" t="s">
        <v>3</v>
      </c>
      <c r="R98" s="41">
        <f>R96-R97</f>
        <v>0</v>
      </c>
      <c r="S98" s="58"/>
      <c r="T98" s="197"/>
      <c r="U98" s="200"/>
      <c r="V98" s="200"/>
      <c r="W98" s="58"/>
      <c r="X98" s="45" t="s">
        <v>3</v>
      </c>
      <c r="Y98" s="46">
        <f>Y96-Y97</f>
        <v>0</v>
      </c>
      <c r="Z98" s="46">
        <f t="shared" ref="Z98:AF98" si="116">Z96-Z97</f>
        <v>0</v>
      </c>
      <c r="AA98" s="46">
        <f t="shared" si="116"/>
        <v>0</v>
      </c>
      <c r="AB98" s="46">
        <f t="shared" si="116"/>
        <v>0</v>
      </c>
      <c r="AC98" s="46">
        <f t="shared" si="116"/>
        <v>0</v>
      </c>
      <c r="AD98" s="46">
        <f t="shared" si="116"/>
        <v>0</v>
      </c>
      <c r="AE98" s="46">
        <f t="shared" si="116"/>
        <v>0</v>
      </c>
      <c r="AF98" s="83">
        <f t="shared" si="116"/>
        <v>0</v>
      </c>
      <c r="AG98" s="7"/>
      <c r="AH98" s="88" t="s">
        <v>28</v>
      </c>
      <c r="AI98" s="86" t="e">
        <f>(AI97)/((K96/1000000)*8.34)</f>
        <v>#DIV/0!</v>
      </c>
      <c r="AJ98" s="86" t="e">
        <f>(AJ97)/((K96/1000000)*8.34)</f>
        <v>#DIV/0!</v>
      </c>
      <c r="AK98" s="86" t="e">
        <f>(AK97)/((K96/1000000)*8.34)</f>
        <v>#DIV/0!</v>
      </c>
      <c r="AL98" s="168" t="e">
        <f>(AL97)/((K96/1000000)*8.34)</f>
        <v>#DIV/0!</v>
      </c>
      <c r="AM98" s="169"/>
      <c r="AN98" s="10"/>
      <c r="AO98" s="1"/>
      <c r="AP98" s="1"/>
      <c r="AQ98" s="1"/>
      <c r="AR98" s="7"/>
      <c r="AS98" s="89" t="s">
        <v>55</v>
      </c>
      <c r="AT98" s="79"/>
      <c r="AU98" s="90" t="s">
        <v>54</v>
      </c>
      <c r="AV98" s="35"/>
      <c r="AW98" s="1"/>
      <c r="AX98" s="110" t="s">
        <v>3</v>
      </c>
      <c r="AY98" s="115">
        <f>AY96-AY97</f>
        <v>0</v>
      </c>
      <c r="AZ98" s="115">
        <f>AZ96-AZ97</f>
        <v>0</v>
      </c>
      <c r="BA98" s="116">
        <f>BA96-BA97</f>
        <v>0</v>
      </c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</row>
    <row r="99" spans="1:83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78"/>
      <c r="W99" s="13"/>
      <c r="X99" s="3"/>
      <c r="Y99" s="84"/>
      <c r="Z99" s="84"/>
      <c r="AA99" s="84"/>
      <c r="AB99" s="84"/>
      <c r="AC99" s="84"/>
      <c r="AD99" s="84"/>
      <c r="AE99" s="84"/>
      <c r="AF99" s="84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7"/>
      <c r="AT99" s="7"/>
      <c r="AU99" s="7"/>
      <c r="AV99" s="7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</row>
    <row r="100" spans="1:83" ht="18.75" customHeight="1" x14ac:dyDescent="0.3">
      <c r="A100" s="182">
        <v>25</v>
      </c>
      <c r="B100" s="67" t="s">
        <v>45</v>
      </c>
      <c r="C100" s="72"/>
      <c r="D100" s="37"/>
      <c r="E100" s="37"/>
      <c r="F100" s="39"/>
      <c r="G100" s="72"/>
      <c r="H100" s="37"/>
      <c r="I100" s="37"/>
      <c r="J100" s="39"/>
      <c r="K100" s="185">
        <f>C102+G102</f>
        <v>0</v>
      </c>
      <c r="L100" s="186"/>
      <c r="M100" s="191">
        <f>D102+E102+F102+H102+I102+J102</f>
        <v>0</v>
      </c>
      <c r="N100" s="186"/>
      <c r="O100" s="203">
        <f>M100+K100</f>
        <v>0</v>
      </c>
      <c r="P100" s="204"/>
      <c r="Q100" s="42" t="s">
        <v>6</v>
      </c>
      <c r="R100" s="39"/>
      <c r="S100" s="57"/>
      <c r="T100" s="195"/>
      <c r="U100" s="198"/>
      <c r="V100" s="198"/>
      <c r="W100" s="57"/>
      <c r="X100" s="85" t="s">
        <v>6</v>
      </c>
      <c r="Y100" s="44"/>
      <c r="Z100" s="44"/>
      <c r="AA100" s="44"/>
      <c r="AB100" s="44"/>
      <c r="AC100" s="44"/>
      <c r="AD100" s="44"/>
      <c r="AE100" s="44"/>
      <c r="AF100" s="82"/>
      <c r="AG100" s="7"/>
      <c r="AH100" s="85" t="s">
        <v>29</v>
      </c>
      <c r="AI100" s="15"/>
      <c r="AJ100" s="15"/>
      <c r="AK100" s="15"/>
      <c r="AL100" s="15"/>
      <c r="AM100" s="16"/>
      <c r="AN100" s="62"/>
      <c r="AO100" s="64" t="s">
        <v>40</v>
      </c>
      <c r="AP100" s="20"/>
      <c r="AQ100" s="21"/>
      <c r="AR100" s="7"/>
      <c r="AS100" s="31" t="s">
        <v>37</v>
      </c>
      <c r="AT100" s="52"/>
      <c r="AU100" s="32" t="s">
        <v>38</v>
      </c>
      <c r="AV100" s="53"/>
      <c r="AW100" s="1"/>
      <c r="AX100" s="117" t="s">
        <v>45</v>
      </c>
      <c r="AY100" s="112"/>
      <c r="AZ100" s="112"/>
      <c r="BA100" s="113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</row>
    <row r="101" spans="1:83" ht="19.5" customHeight="1" thickBot="1" x14ac:dyDescent="0.35">
      <c r="A101" s="201"/>
      <c r="B101" s="68" t="s">
        <v>44</v>
      </c>
      <c r="C101" s="73">
        <f t="shared" ref="C101:J101" si="117">C96</f>
        <v>0</v>
      </c>
      <c r="D101" s="74">
        <f t="shared" si="117"/>
        <v>0</v>
      </c>
      <c r="E101" s="74">
        <f t="shared" si="117"/>
        <v>0</v>
      </c>
      <c r="F101" s="75">
        <f t="shared" si="117"/>
        <v>0</v>
      </c>
      <c r="G101" s="73">
        <f t="shared" si="117"/>
        <v>0</v>
      </c>
      <c r="H101" s="74">
        <f t="shared" si="117"/>
        <v>0</v>
      </c>
      <c r="I101" s="74">
        <f t="shared" si="117"/>
        <v>0</v>
      </c>
      <c r="J101" s="75">
        <f t="shared" si="117"/>
        <v>0</v>
      </c>
      <c r="K101" s="187"/>
      <c r="L101" s="188"/>
      <c r="M101" s="188"/>
      <c r="N101" s="188"/>
      <c r="O101" s="205"/>
      <c r="P101" s="206"/>
      <c r="Q101" s="14" t="s">
        <v>7</v>
      </c>
      <c r="R101" s="40">
        <f>R96</f>
        <v>0</v>
      </c>
      <c r="S101" s="57"/>
      <c r="T101" s="196"/>
      <c r="U101" s="199"/>
      <c r="V101" s="199"/>
      <c r="W101" s="57"/>
      <c r="X101" s="87" t="s">
        <v>7</v>
      </c>
      <c r="Y101" s="5">
        <f t="shared" ref="Y101:AF101" si="118">Y96</f>
        <v>0</v>
      </c>
      <c r="Z101" s="5">
        <f t="shared" si="118"/>
        <v>0</v>
      </c>
      <c r="AA101" s="5">
        <f t="shared" si="118"/>
        <v>0</v>
      </c>
      <c r="AB101" s="5">
        <f t="shared" si="118"/>
        <v>0</v>
      </c>
      <c r="AC101" s="5">
        <f t="shared" si="118"/>
        <v>0</v>
      </c>
      <c r="AD101" s="5">
        <f t="shared" si="118"/>
        <v>0</v>
      </c>
      <c r="AE101" s="5">
        <f t="shared" si="118"/>
        <v>0</v>
      </c>
      <c r="AF101" s="81">
        <f t="shared" si="118"/>
        <v>0</v>
      </c>
      <c r="AG101" s="7"/>
      <c r="AH101" s="87" t="s">
        <v>26</v>
      </c>
      <c r="AI101" s="6">
        <f>(AI100*10.74)</f>
        <v>0</v>
      </c>
      <c r="AJ101" s="6">
        <f>(AJ100*2.2)</f>
        <v>0</v>
      </c>
      <c r="AK101" s="6">
        <f>(AK100*0.25)</f>
        <v>0</v>
      </c>
      <c r="AL101" s="166">
        <f>AL100+AM100</f>
        <v>0</v>
      </c>
      <c r="AM101" s="167"/>
      <c r="AN101" s="10"/>
      <c r="AO101" s="22" t="s">
        <v>41</v>
      </c>
      <c r="AP101" s="23"/>
      <c r="AQ101" s="24"/>
      <c r="AR101" s="7"/>
      <c r="AS101" s="33" t="s">
        <v>36</v>
      </c>
      <c r="AT101" s="12"/>
      <c r="AU101" s="2" t="s">
        <v>39</v>
      </c>
      <c r="AV101" s="36"/>
      <c r="AW101" s="1"/>
      <c r="AX101" s="118" t="s">
        <v>71</v>
      </c>
      <c r="AY101" s="111">
        <f t="shared" ref="AY101:BA101" si="119">AY96</f>
        <v>0</v>
      </c>
      <c r="AZ101" s="111">
        <f t="shared" si="119"/>
        <v>0</v>
      </c>
      <c r="BA101" s="114">
        <f t="shared" si="119"/>
        <v>0</v>
      </c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</row>
    <row r="102" spans="1:83" ht="19.5" customHeight="1" thickBot="1" x14ac:dyDescent="0.35">
      <c r="A102" s="202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9"/>
      <c r="L102" s="190"/>
      <c r="M102" s="190"/>
      <c r="N102" s="190"/>
      <c r="O102" s="207"/>
      <c r="P102" s="208"/>
      <c r="Q102" s="48" t="s">
        <v>3</v>
      </c>
      <c r="R102" s="41">
        <f>R100-R101</f>
        <v>0</v>
      </c>
      <c r="S102" s="58"/>
      <c r="T102" s="197"/>
      <c r="U102" s="200"/>
      <c r="V102" s="200"/>
      <c r="W102" s="58"/>
      <c r="X102" s="45" t="s">
        <v>3</v>
      </c>
      <c r="Y102" s="46">
        <f>Y100-Y101</f>
        <v>0</v>
      </c>
      <c r="Z102" s="46">
        <f t="shared" ref="Z102:AF102" si="121">Z100-Z101</f>
        <v>0</v>
      </c>
      <c r="AA102" s="46">
        <f t="shared" si="121"/>
        <v>0</v>
      </c>
      <c r="AB102" s="46">
        <f t="shared" si="121"/>
        <v>0</v>
      </c>
      <c r="AC102" s="46">
        <f t="shared" si="121"/>
        <v>0</v>
      </c>
      <c r="AD102" s="46">
        <f t="shared" si="121"/>
        <v>0</v>
      </c>
      <c r="AE102" s="46">
        <f t="shared" si="121"/>
        <v>0</v>
      </c>
      <c r="AF102" s="83">
        <f t="shared" si="121"/>
        <v>0</v>
      </c>
      <c r="AG102" s="7"/>
      <c r="AH102" s="88" t="s">
        <v>28</v>
      </c>
      <c r="AI102" s="86" t="e">
        <f>(AI101)/((K100/1000000)*8.34)</f>
        <v>#DIV/0!</v>
      </c>
      <c r="AJ102" s="86" t="e">
        <f>(AJ101)/((K100/1000000)*8.34)</f>
        <v>#DIV/0!</v>
      </c>
      <c r="AK102" s="86" t="e">
        <f>(AK101)/((K100/1000000)*8.34)</f>
        <v>#DIV/0!</v>
      </c>
      <c r="AL102" s="168" t="e">
        <f>(AL101)/((K100/1000000)*8.34)</f>
        <v>#DIV/0!</v>
      </c>
      <c r="AM102" s="169"/>
      <c r="AN102" s="10"/>
      <c r="AO102" s="1"/>
      <c r="AP102" s="1"/>
      <c r="AQ102" s="1"/>
      <c r="AR102" s="7"/>
      <c r="AS102" s="89" t="s">
        <v>55</v>
      </c>
      <c r="AT102" s="79"/>
      <c r="AU102" s="90" t="s">
        <v>54</v>
      </c>
      <c r="AV102" s="35"/>
      <c r="AW102" s="1"/>
      <c r="AX102" s="110" t="s">
        <v>3</v>
      </c>
      <c r="AY102" s="115">
        <f>AY100-AY101</f>
        <v>0</v>
      </c>
      <c r="AZ102" s="115">
        <f>AZ100-AZ101</f>
        <v>0</v>
      </c>
      <c r="BA102" s="116">
        <f>BA100-BA101</f>
        <v>0</v>
      </c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</row>
    <row r="103" spans="1:83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78"/>
      <c r="W103" s="13"/>
      <c r="X103" s="3"/>
      <c r="Y103" s="84"/>
      <c r="Z103" s="84"/>
      <c r="AA103" s="84"/>
      <c r="AB103" s="84"/>
      <c r="AC103" s="84"/>
      <c r="AD103" s="84"/>
      <c r="AE103" s="84"/>
      <c r="AF103" s="84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7"/>
      <c r="AT103" s="7"/>
      <c r="AU103" s="7"/>
      <c r="AV103" s="7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</row>
    <row r="104" spans="1:83" ht="18.75" customHeight="1" x14ac:dyDescent="0.3">
      <c r="A104" s="182">
        <v>26</v>
      </c>
      <c r="B104" s="67" t="s">
        <v>45</v>
      </c>
      <c r="C104" s="72"/>
      <c r="D104" s="37"/>
      <c r="E104" s="37"/>
      <c r="F104" s="39"/>
      <c r="G104" s="72"/>
      <c r="H104" s="37"/>
      <c r="I104" s="37"/>
      <c r="J104" s="39"/>
      <c r="K104" s="185">
        <f>C106+G106</f>
        <v>0</v>
      </c>
      <c r="L104" s="186"/>
      <c r="M104" s="191">
        <f>D106+E106+F106+H106+I106+J106</f>
        <v>0</v>
      </c>
      <c r="N104" s="186"/>
      <c r="O104" s="203">
        <f>M104+K104</f>
        <v>0</v>
      </c>
      <c r="P104" s="204"/>
      <c r="Q104" s="42" t="s">
        <v>6</v>
      </c>
      <c r="R104" s="39"/>
      <c r="S104" s="57"/>
      <c r="T104" s="195"/>
      <c r="U104" s="198"/>
      <c r="V104" s="198"/>
      <c r="W104" s="57"/>
      <c r="X104" s="85" t="s">
        <v>6</v>
      </c>
      <c r="Y104" s="44"/>
      <c r="Z104" s="44"/>
      <c r="AA104" s="44"/>
      <c r="AB104" s="44"/>
      <c r="AC104" s="44"/>
      <c r="AD104" s="44"/>
      <c r="AE104" s="44"/>
      <c r="AF104" s="82"/>
      <c r="AG104" s="7"/>
      <c r="AH104" s="85" t="s">
        <v>29</v>
      </c>
      <c r="AI104" s="15"/>
      <c r="AJ104" s="15"/>
      <c r="AK104" s="15"/>
      <c r="AL104" s="15"/>
      <c r="AM104" s="16"/>
      <c r="AN104" s="62"/>
      <c r="AO104" s="64" t="s">
        <v>40</v>
      </c>
      <c r="AP104" s="20"/>
      <c r="AQ104" s="21"/>
      <c r="AR104" s="7"/>
      <c r="AS104" s="31" t="s">
        <v>37</v>
      </c>
      <c r="AT104" s="52"/>
      <c r="AU104" s="32" t="s">
        <v>38</v>
      </c>
      <c r="AV104" s="53"/>
      <c r="AW104" s="1"/>
      <c r="AX104" s="117" t="s">
        <v>45</v>
      </c>
      <c r="AY104" s="112"/>
      <c r="AZ104" s="112"/>
      <c r="BA104" s="113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</row>
    <row r="105" spans="1:83" ht="19.5" customHeight="1" thickBot="1" x14ac:dyDescent="0.35">
      <c r="A105" s="201"/>
      <c r="B105" s="68" t="s">
        <v>44</v>
      </c>
      <c r="C105" s="73">
        <f t="shared" ref="C105:J105" si="122">C100</f>
        <v>0</v>
      </c>
      <c r="D105" s="74">
        <f t="shared" si="122"/>
        <v>0</v>
      </c>
      <c r="E105" s="74">
        <f t="shared" si="122"/>
        <v>0</v>
      </c>
      <c r="F105" s="75">
        <f t="shared" si="122"/>
        <v>0</v>
      </c>
      <c r="G105" s="73">
        <f t="shared" si="122"/>
        <v>0</v>
      </c>
      <c r="H105" s="74">
        <f t="shared" si="122"/>
        <v>0</v>
      </c>
      <c r="I105" s="74">
        <f t="shared" si="122"/>
        <v>0</v>
      </c>
      <c r="J105" s="75">
        <f t="shared" si="122"/>
        <v>0</v>
      </c>
      <c r="K105" s="187"/>
      <c r="L105" s="188"/>
      <c r="M105" s="188"/>
      <c r="N105" s="188"/>
      <c r="O105" s="205"/>
      <c r="P105" s="206"/>
      <c r="Q105" s="14" t="s">
        <v>7</v>
      </c>
      <c r="R105" s="40">
        <f>R100</f>
        <v>0</v>
      </c>
      <c r="S105" s="57"/>
      <c r="T105" s="196"/>
      <c r="U105" s="199"/>
      <c r="V105" s="199"/>
      <c r="W105" s="57"/>
      <c r="X105" s="87" t="s">
        <v>7</v>
      </c>
      <c r="Y105" s="5">
        <f t="shared" ref="Y105:AF105" si="123">Y100</f>
        <v>0</v>
      </c>
      <c r="Z105" s="5">
        <f t="shared" si="123"/>
        <v>0</v>
      </c>
      <c r="AA105" s="5">
        <f t="shared" si="123"/>
        <v>0</v>
      </c>
      <c r="AB105" s="5">
        <f t="shared" si="123"/>
        <v>0</v>
      </c>
      <c r="AC105" s="5">
        <f t="shared" si="123"/>
        <v>0</v>
      </c>
      <c r="AD105" s="5">
        <f t="shared" si="123"/>
        <v>0</v>
      </c>
      <c r="AE105" s="5">
        <f t="shared" si="123"/>
        <v>0</v>
      </c>
      <c r="AF105" s="81">
        <f t="shared" si="123"/>
        <v>0</v>
      </c>
      <c r="AG105" s="7"/>
      <c r="AH105" s="87" t="s">
        <v>26</v>
      </c>
      <c r="AI105" s="6">
        <f>(AI104*10.74)</f>
        <v>0</v>
      </c>
      <c r="AJ105" s="6">
        <f>(AJ104*2.2)</f>
        <v>0</v>
      </c>
      <c r="AK105" s="6">
        <f>(AK104*0.25)</f>
        <v>0</v>
      </c>
      <c r="AL105" s="166">
        <f>AL104+AM104</f>
        <v>0</v>
      </c>
      <c r="AM105" s="167"/>
      <c r="AN105" s="10"/>
      <c r="AO105" s="22" t="s">
        <v>41</v>
      </c>
      <c r="AP105" s="23"/>
      <c r="AQ105" s="24"/>
      <c r="AR105" s="7"/>
      <c r="AS105" s="33" t="s">
        <v>36</v>
      </c>
      <c r="AT105" s="12"/>
      <c r="AU105" s="2" t="s">
        <v>39</v>
      </c>
      <c r="AV105" s="36"/>
      <c r="AW105" s="1"/>
      <c r="AX105" s="118" t="s">
        <v>71</v>
      </c>
      <c r="AY105" s="111">
        <f t="shared" ref="AY105:BA105" si="124">AY100</f>
        <v>0</v>
      </c>
      <c r="AZ105" s="111">
        <f t="shared" si="124"/>
        <v>0</v>
      </c>
      <c r="BA105" s="114">
        <f t="shared" si="124"/>
        <v>0</v>
      </c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</row>
    <row r="106" spans="1:83" ht="19.5" customHeight="1" thickBot="1" x14ac:dyDescent="0.35">
      <c r="A106" s="202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89"/>
      <c r="L106" s="190"/>
      <c r="M106" s="190"/>
      <c r="N106" s="190"/>
      <c r="O106" s="207"/>
      <c r="P106" s="208"/>
      <c r="Q106" s="48" t="s">
        <v>3</v>
      </c>
      <c r="R106" s="41">
        <f>R104-R105</f>
        <v>0</v>
      </c>
      <c r="S106" s="58"/>
      <c r="T106" s="197"/>
      <c r="U106" s="200"/>
      <c r="V106" s="200"/>
      <c r="W106" s="58"/>
      <c r="X106" s="45" t="s">
        <v>3</v>
      </c>
      <c r="Y106" s="46">
        <f>Y104-Y105</f>
        <v>0</v>
      </c>
      <c r="Z106" s="46">
        <f t="shared" ref="Z106:AF106" si="126">Z104-Z105</f>
        <v>0</v>
      </c>
      <c r="AA106" s="46">
        <f t="shared" si="126"/>
        <v>0</v>
      </c>
      <c r="AB106" s="46">
        <f t="shared" si="126"/>
        <v>0</v>
      </c>
      <c r="AC106" s="46">
        <f t="shared" si="126"/>
        <v>0</v>
      </c>
      <c r="AD106" s="46">
        <f t="shared" si="126"/>
        <v>0</v>
      </c>
      <c r="AE106" s="46">
        <f t="shared" si="126"/>
        <v>0</v>
      </c>
      <c r="AF106" s="83">
        <f t="shared" si="126"/>
        <v>0</v>
      </c>
      <c r="AG106" s="7"/>
      <c r="AH106" s="88" t="s">
        <v>28</v>
      </c>
      <c r="AI106" s="86" t="e">
        <f>(AI105)/((K104/1000000)*8.34)</f>
        <v>#DIV/0!</v>
      </c>
      <c r="AJ106" s="86" t="e">
        <f>(AJ105)/((K104/1000000)*8.34)</f>
        <v>#DIV/0!</v>
      </c>
      <c r="AK106" s="86" t="e">
        <f>(AK105)/((K104/1000000)*8.34)</f>
        <v>#DIV/0!</v>
      </c>
      <c r="AL106" s="168" t="e">
        <f>(AL105)/((K104/1000000)*8.34)</f>
        <v>#DIV/0!</v>
      </c>
      <c r="AM106" s="169"/>
      <c r="AN106" s="10"/>
      <c r="AO106" s="1"/>
      <c r="AP106" s="1"/>
      <c r="AQ106" s="1"/>
      <c r="AR106" s="7"/>
      <c r="AS106" s="89" t="s">
        <v>55</v>
      </c>
      <c r="AT106" s="79"/>
      <c r="AU106" s="90" t="s">
        <v>54</v>
      </c>
      <c r="AV106" s="35"/>
      <c r="AW106" s="1"/>
      <c r="AX106" s="110" t="s">
        <v>3</v>
      </c>
      <c r="AY106" s="115">
        <f>AY104-AY105</f>
        <v>0</v>
      </c>
      <c r="AZ106" s="115">
        <f>AZ104-AZ105</f>
        <v>0</v>
      </c>
      <c r="BA106" s="116">
        <f>BA104-BA105</f>
        <v>0</v>
      </c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</row>
    <row r="107" spans="1:83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78"/>
      <c r="W107" s="13"/>
      <c r="X107" s="3"/>
      <c r="Y107" s="84"/>
      <c r="Z107" s="84"/>
      <c r="AA107" s="84"/>
      <c r="AB107" s="84"/>
      <c r="AC107" s="84"/>
      <c r="AD107" s="84"/>
      <c r="AE107" s="84"/>
      <c r="AF107" s="84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7"/>
      <c r="AT107" s="7"/>
      <c r="AU107" s="7"/>
      <c r="AV107" s="7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</row>
    <row r="108" spans="1:83" ht="18.75" customHeight="1" x14ac:dyDescent="0.3">
      <c r="A108" s="182">
        <v>27</v>
      </c>
      <c r="B108" s="67" t="s">
        <v>45</v>
      </c>
      <c r="C108" s="72"/>
      <c r="D108" s="37"/>
      <c r="E108" s="37"/>
      <c r="F108" s="39"/>
      <c r="G108" s="72"/>
      <c r="H108" s="37"/>
      <c r="I108" s="37"/>
      <c r="J108" s="39"/>
      <c r="K108" s="185">
        <f>C110+G110</f>
        <v>0</v>
      </c>
      <c r="L108" s="186"/>
      <c r="M108" s="191">
        <f>D110+E110+F110+H110+I110+J110</f>
        <v>0</v>
      </c>
      <c r="N108" s="186"/>
      <c r="O108" s="203">
        <f>M108+K108</f>
        <v>0</v>
      </c>
      <c r="P108" s="204"/>
      <c r="Q108" s="42" t="s">
        <v>6</v>
      </c>
      <c r="R108" s="39"/>
      <c r="S108" s="57"/>
      <c r="T108" s="195"/>
      <c r="U108" s="198"/>
      <c r="V108" s="198"/>
      <c r="W108" s="57"/>
      <c r="X108" s="85" t="s">
        <v>6</v>
      </c>
      <c r="Y108" s="44"/>
      <c r="Z108" s="44"/>
      <c r="AA108" s="44"/>
      <c r="AB108" s="44"/>
      <c r="AC108" s="44"/>
      <c r="AD108" s="44"/>
      <c r="AE108" s="44"/>
      <c r="AF108" s="82"/>
      <c r="AG108" s="7"/>
      <c r="AH108" s="85" t="s">
        <v>29</v>
      </c>
      <c r="AI108" s="15"/>
      <c r="AJ108" s="15"/>
      <c r="AK108" s="15"/>
      <c r="AL108" s="15"/>
      <c r="AM108" s="16"/>
      <c r="AN108" s="62"/>
      <c r="AO108" s="64" t="s">
        <v>40</v>
      </c>
      <c r="AP108" s="20"/>
      <c r="AQ108" s="21"/>
      <c r="AR108" s="7"/>
      <c r="AS108" s="31" t="s">
        <v>37</v>
      </c>
      <c r="AT108" s="52"/>
      <c r="AU108" s="32" t="s">
        <v>38</v>
      </c>
      <c r="AV108" s="53"/>
      <c r="AW108" s="1"/>
      <c r="AX108" s="117" t="s">
        <v>45</v>
      </c>
      <c r="AY108" s="112"/>
      <c r="AZ108" s="112"/>
      <c r="BA108" s="113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</row>
    <row r="109" spans="1:83" ht="19.5" customHeight="1" thickBot="1" x14ac:dyDescent="0.35">
      <c r="A109" s="201"/>
      <c r="B109" s="68" t="s">
        <v>44</v>
      </c>
      <c r="C109" s="73">
        <f t="shared" ref="C109:J109" si="127">C104</f>
        <v>0</v>
      </c>
      <c r="D109" s="74">
        <f t="shared" si="127"/>
        <v>0</v>
      </c>
      <c r="E109" s="74">
        <f t="shared" si="127"/>
        <v>0</v>
      </c>
      <c r="F109" s="75">
        <f t="shared" si="127"/>
        <v>0</v>
      </c>
      <c r="G109" s="73">
        <f t="shared" si="127"/>
        <v>0</v>
      </c>
      <c r="H109" s="74">
        <f t="shared" si="127"/>
        <v>0</v>
      </c>
      <c r="I109" s="74">
        <f t="shared" si="127"/>
        <v>0</v>
      </c>
      <c r="J109" s="75">
        <f t="shared" si="127"/>
        <v>0</v>
      </c>
      <c r="K109" s="187"/>
      <c r="L109" s="188"/>
      <c r="M109" s="188"/>
      <c r="N109" s="188"/>
      <c r="O109" s="205"/>
      <c r="P109" s="206"/>
      <c r="Q109" s="14" t="s">
        <v>7</v>
      </c>
      <c r="R109" s="40">
        <f>R104</f>
        <v>0</v>
      </c>
      <c r="S109" s="57"/>
      <c r="T109" s="196"/>
      <c r="U109" s="199"/>
      <c r="V109" s="199"/>
      <c r="W109" s="57"/>
      <c r="X109" s="87" t="s">
        <v>7</v>
      </c>
      <c r="Y109" s="5">
        <f t="shared" ref="Y109:AF109" si="128">Y104</f>
        <v>0</v>
      </c>
      <c r="Z109" s="5">
        <f t="shared" si="128"/>
        <v>0</v>
      </c>
      <c r="AA109" s="5">
        <f t="shared" si="128"/>
        <v>0</v>
      </c>
      <c r="AB109" s="5">
        <f t="shared" si="128"/>
        <v>0</v>
      </c>
      <c r="AC109" s="5">
        <f t="shared" si="128"/>
        <v>0</v>
      </c>
      <c r="AD109" s="5">
        <f t="shared" si="128"/>
        <v>0</v>
      </c>
      <c r="AE109" s="5">
        <f t="shared" si="128"/>
        <v>0</v>
      </c>
      <c r="AF109" s="81">
        <f t="shared" si="128"/>
        <v>0</v>
      </c>
      <c r="AG109" s="7"/>
      <c r="AH109" s="87" t="s">
        <v>26</v>
      </c>
      <c r="AI109" s="6">
        <f>(AI108*10.74)</f>
        <v>0</v>
      </c>
      <c r="AJ109" s="6">
        <f>(AJ108*2.2)</f>
        <v>0</v>
      </c>
      <c r="AK109" s="6">
        <f>(AK108*0.25)</f>
        <v>0</v>
      </c>
      <c r="AL109" s="166">
        <f>AL108+AM108</f>
        <v>0</v>
      </c>
      <c r="AM109" s="167"/>
      <c r="AN109" s="10"/>
      <c r="AO109" s="22" t="s">
        <v>41</v>
      </c>
      <c r="AP109" s="23"/>
      <c r="AQ109" s="24"/>
      <c r="AR109" s="7"/>
      <c r="AS109" s="33" t="s">
        <v>36</v>
      </c>
      <c r="AT109" s="12"/>
      <c r="AU109" s="2" t="s">
        <v>39</v>
      </c>
      <c r="AV109" s="36"/>
      <c r="AW109" s="1"/>
      <c r="AX109" s="118" t="s">
        <v>71</v>
      </c>
      <c r="AY109" s="111">
        <f t="shared" ref="AY109:BA109" si="129">AY104</f>
        <v>0</v>
      </c>
      <c r="AZ109" s="111">
        <f t="shared" si="129"/>
        <v>0</v>
      </c>
      <c r="BA109" s="114">
        <f t="shared" si="129"/>
        <v>0</v>
      </c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</row>
    <row r="110" spans="1:83" ht="19.5" customHeight="1" thickBot="1" x14ac:dyDescent="0.35">
      <c r="A110" s="202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89"/>
      <c r="L110" s="190"/>
      <c r="M110" s="190"/>
      <c r="N110" s="190"/>
      <c r="O110" s="207"/>
      <c r="P110" s="208"/>
      <c r="Q110" s="48" t="s">
        <v>3</v>
      </c>
      <c r="R110" s="41">
        <f>R108-R109</f>
        <v>0</v>
      </c>
      <c r="S110" s="58"/>
      <c r="T110" s="197"/>
      <c r="U110" s="200"/>
      <c r="V110" s="200"/>
      <c r="W110" s="58"/>
      <c r="X110" s="45" t="s">
        <v>3</v>
      </c>
      <c r="Y110" s="46">
        <f>Y108-Y109</f>
        <v>0</v>
      </c>
      <c r="Z110" s="46">
        <f t="shared" ref="Z110:AF110" si="131">Z108-Z109</f>
        <v>0</v>
      </c>
      <c r="AA110" s="46">
        <f t="shared" si="131"/>
        <v>0</v>
      </c>
      <c r="AB110" s="46">
        <f t="shared" si="131"/>
        <v>0</v>
      </c>
      <c r="AC110" s="46">
        <f t="shared" si="131"/>
        <v>0</v>
      </c>
      <c r="AD110" s="46">
        <f t="shared" si="131"/>
        <v>0</v>
      </c>
      <c r="AE110" s="46">
        <f t="shared" si="131"/>
        <v>0</v>
      </c>
      <c r="AF110" s="83">
        <f t="shared" si="131"/>
        <v>0</v>
      </c>
      <c r="AG110" s="7"/>
      <c r="AH110" s="88" t="s">
        <v>28</v>
      </c>
      <c r="AI110" s="86" t="e">
        <f>(AI109)/((K108/1000000)*8.34)</f>
        <v>#DIV/0!</v>
      </c>
      <c r="AJ110" s="86" t="e">
        <f>(AJ109)/((K108/1000000)*8.34)</f>
        <v>#DIV/0!</v>
      </c>
      <c r="AK110" s="86" t="e">
        <f>(AK109)/((K108/1000000)*8.34)</f>
        <v>#DIV/0!</v>
      </c>
      <c r="AL110" s="168" t="e">
        <f>(AL109)/((K108/1000000)*8.34)</f>
        <v>#DIV/0!</v>
      </c>
      <c r="AM110" s="169"/>
      <c r="AN110" s="10"/>
      <c r="AO110" s="1"/>
      <c r="AP110" s="1"/>
      <c r="AQ110" s="1"/>
      <c r="AR110" s="7"/>
      <c r="AS110" s="89" t="s">
        <v>55</v>
      </c>
      <c r="AT110" s="79"/>
      <c r="AU110" s="90" t="s">
        <v>54</v>
      </c>
      <c r="AV110" s="35"/>
      <c r="AW110" s="1"/>
      <c r="AX110" s="110" t="s">
        <v>3</v>
      </c>
      <c r="AY110" s="115">
        <f>AY108-AY109</f>
        <v>0</v>
      </c>
      <c r="AZ110" s="115">
        <f>AZ108-AZ109</f>
        <v>0</v>
      </c>
      <c r="BA110" s="116">
        <f>BA108-BA109</f>
        <v>0</v>
      </c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</row>
    <row r="111" spans="1:83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78"/>
      <c r="W111" s="13"/>
      <c r="X111" s="3"/>
      <c r="Y111" s="84"/>
      <c r="Z111" s="84"/>
      <c r="AA111" s="84"/>
      <c r="AB111" s="84"/>
      <c r="AC111" s="84"/>
      <c r="AD111" s="84"/>
      <c r="AE111" s="84"/>
      <c r="AF111" s="84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7"/>
      <c r="AT111" s="7"/>
      <c r="AU111" s="7"/>
      <c r="AV111" s="7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</row>
    <row r="112" spans="1:83" ht="18.75" customHeight="1" x14ac:dyDescent="0.3">
      <c r="A112" s="182">
        <v>28</v>
      </c>
      <c r="B112" s="67" t="s">
        <v>45</v>
      </c>
      <c r="C112" s="72"/>
      <c r="D112" s="37"/>
      <c r="E112" s="37"/>
      <c r="F112" s="39"/>
      <c r="G112" s="72"/>
      <c r="H112" s="37"/>
      <c r="I112" s="37"/>
      <c r="J112" s="39"/>
      <c r="K112" s="185">
        <f>C114+G114</f>
        <v>0</v>
      </c>
      <c r="L112" s="186"/>
      <c r="M112" s="191">
        <f>D114+E114+F114+H114+I114+J114</f>
        <v>0</v>
      </c>
      <c r="N112" s="186"/>
      <c r="O112" s="203">
        <f>M112+K112</f>
        <v>0</v>
      </c>
      <c r="P112" s="204"/>
      <c r="Q112" s="42" t="s">
        <v>6</v>
      </c>
      <c r="R112" s="39"/>
      <c r="S112" s="57"/>
      <c r="T112" s="195"/>
      <c r="U112" s="198"/>
      <c r="V112" s="198"/>
      <c r="W112" s="57"/>
      <c r="X112" s="85" t="s">
        <v>6</v>
      </c>
      <c r="Y112" s="44"/>
      <c r="Z112" s="44"/>
      <c r="AA112" s="44"/>
      <c r="AB112" s="44"/>
      <c r="AC112" s="44"/>
      <c r="AD112" s="44"/>
      <c r="AE112" s="44"/>
      <c r="AF112" s="82"/>
      <c r="AG112" s="7"/>
      <c r="AH112" s="85" t="s">
        <v>29</v>
      </c>
      <c r="AI112" s="15"/>
      <c r="AJ112" s="15"/>
      <c r="AK112" s="15"/>
      <c r="AL112" s="15"/>
      <c r="AM112" s="16"/>
      <c r="AN112" s="62"/>
      <c r="AO112" s="64" t="s">
        <v>40</v>
      </c>
      <c r="AP112" s="20"/>
      <c r="AQ112" s="21"/>
      <c r="AR112" s="7"/>
      <c r="AS112" s="31" t="s">
        <v>37</v>
      </c>
      <c r="AT112" s="52"/>
      <c r="AU112" s="32" t="s">
        <v>38</v>
      </c>
      <c r="AV112" s="53"/>
      <c r="AW112" s="1"/>
      <c r="AX112" s="117" t="s">
        <v>45</v>
      </c>
      <c r="AY112" s="112"/>
      <c r="AZ112" s="112"/>
      <c r="BA112" s="113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</row>
    <row r="113" spans="1:83" ht="19.5" customHeight="1" thickBot="1" x14ac:dyDescent="0.35">
      <c r="A113" s="201"/>
      <c r="B113" s="68" t="s">
        <v>44</v>
      </c>
      <c r="C113" s="73">
        <f t="shared" ref="C113:J113" si="132">C108</f>
        <v>0</v>
      </c>
      <c r="D113" s="74">
        <f t="shared" si="132"/>
        <v>0</v>
      </c>
      <c r="E113" s="74">
        <f t="shared" si="132"/>
        <v>0</v>
      </c>
      <c r="F113" s="75">
        <f t="shared" si="132"/>
        <v>0</v>
      </c>
      <c r="G113" s="73">
        <f t="shared" si="132"/>
        <v>0</v>
      </c>
      <c r="H113" s="74">
        <f t="shared" si="132"/>
        <v>0</v>
      </c>
      <c r="I113" s="74">
        <f t="shared" si="132"/>
        <v>0</v>
      </c>
      <c r="J113" s="75">
        <f t="shared" si="132"/>
        <v>0</v>
      </c>
      <c r="K113" s="187"/>
      <c r="L113" s="188"/>
      <c r="M113" s="188"/>
      <c r="N113" s="188"/>
      <c r="O113" s="205"/>
      <c r="P113" s="206"/>
      <c r="Q113" s="14" t="s">
        <v>7</v>
      </c>
      <c r="R113" s="40">
        <f>R108</f>
        <v>0</v>
      </c>
      <c r="S113" s="57"/>
      <c r="T113" s="196"/>
      <c r="U113" s="199"/>
      <c r="V113" s="199"/>
      <c r="W113" s="57"/>
      <c r="X113" s="87" t="s">
        <v>7</v>
      </c>
      <c r="Y113" s="5">
        <f t="shared" ref="Y113:AF113" si="133">Y108</f>
        <v>0</v>
      </c>
      <c r="Z113" s="5">
        <f t="shared" si="133"/>
        <v>0</v>
      </c>
      <c r="AA113" s="5">
        <f t="shared" si="133"/>
        <v>0</v>
      </c>
      <c r="AB113" s="5">
        <f t="shared" si="133"/>
        <v>0</v>
      </c>
      <c r="AC113" s="5">
        <f t="shared" si="133"/>
        <v>0</v>
      </c>
      <c r="AD113" s="5">
        <f t="shared" si="133"/>
        <v>0</v>
      </c>
      <c r="AE113" s="5">
        <f t="shared" si="133"/>
        <v>0</v>
      </c>
      <c r="AF113" s="81">
        <f t="shared" si="133"/>
        <v>0</v>
      </c>
      <c r="AG113" s="7"/>
      <c r="AH113" s="87" t="s">
        <v>26</v>
      </c>
      <c r="AI113" s="6">
        <f>(AI112*10.74)</f>
        <v>0</v>
      </c>
      <c r="AJ113" s="6">
        <f>(AJ112*2.2)</f>
        <v>0</v>
      </c>
      <c r="AK113" s="6">
        <f>(AK112*0.25)</f>
        <v>0</v>
      </c>
      <c r="AL113" s="166">
        <f>AL112+AM112</f>
        <v>0</v>
      </c>
      <c r="AM113" s="167"/>
      <c r="AN113" s="10"/>
      <c r="AO113" s="22" t="s">
        <v>41</v>
      </c>
      <c r="AP113" s="23"/>
      <c r="AQ113" s="24"/>
      <c r="AR113" s="7"/>
      <c r="AS113" s="33" t="s">
        <v>36</v>
      </c>
      <c r="AT113" s="12"/>
      <c r="AU113" s="2" t="s">
        <v>39</v>
      </c>
      <c r="AV113" s="36"/>
      <c r="AW113" s="1"/>
      <c r="AX113" s="118" t="s">
        <v>71</v>
      </c>
      <c r="AY113" s="111">
        <f t="shared" ref="AY113:BA113" si="134">AY108</f>
        <v>0</v>
      </c>
      <c r="AZ113" s="111">
        <f t="shared" si="134"/>
        <v>0</v>
      </c>
      <c r="BA113" s="114">
        <f t="shared" si="134"/>
        <v>0</v>
      </c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 ht="19.5" customHeight="1" thickBot="1" x14ac:dyDescent="0.35">
      <c r="A114" s="202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89"/>
      <c r="L114" s="190"/>
      <c r="M114" s="190"/>
      <c r="N114" s="190"/>
      <c r="O114" s="207"/>
      <c r="P114" s="208"/>
      <c r="Q114" s="48" t="s">
        <v>3</v>
      </c>
      <c r="R114" s="41">
        <f>R112-R113</f>
        <v>0</v>
      </c>
      <c r="S114" s="58"/>
      <c r="T114" s="197"/>
      <c r="U114" s="200"/>
      <c r="V114" s="200"/>
      <c r="W114" s="58"/>
      <c r="X114" s="45" t="s">
        <v>3</v>
      </c>
      <c r="Y114" s="46">
        <f>Y112-Y113</f>
        <v>0</v>
      </c>
      <c r="Z114" s="46">
        <f t="shared" ref="Z114:AF114" si="136">Z112-Z113</f>
        <v>0</v>
      </c>
      <c r="AA114" s="46">
        <f t="shared" si="136"/>
        <v>0</v>
      </c>
      <c r="AB114" s="46">
        <f t="shared" si="136"/>
        <v>0</v>
      </c>
      <c r="AC114" s="46">
        <f t="shared" si="136"/>
        <v>0</v>
      </c>
      <c r="AD114" s="46">
        <f t="shared" si="136"/>
        <v>0</v>
      </c>
      <c r="AE114" s="46">
        <f t="shared" si="136"/>
        <v>0</v>
      </c>
      <c r="AF114" s="83">
        <f t="shared" si="136"/>
        <v>0</v>
      </c>
      <c r="AG114" s="7"/>
      <c r="AH114" s="88" t="s">
        <v>28</v>
      </c>
      <c r="AI114" s="86" t="e">
        <f>(AI113)/((K112/1000000)*8.34)</f>
        <v>#DIV/0!</v>
      </c>
      <c r="AJ114" s="86" t="e">
        <f>(AJ113)/((K112/1000000)*8.34)</f>
        <v>#DIV/0!</v>
      </c>
      <c r="AK114" s="86" t="e">
        <f>(AK113)/((K112/1000000)*8.34)</f>
        <v>#DIV/0!</v>
      </c>
      <c r="AL114" s="168" t="e">
        <f>(AL113)/((K112/1000000)*8.34)</f>
        <v>#DIV/0!</v>
      </c>
      <c r="AM114" s="169"/>
      <c r="AN114" s="10"/>
      <c r="AO114" s="1"/>
      <c r="AP114" s="1"/>
      <c r="AQ114" s="1"/>
      <c r="AR114" s="7"/>
      <c r="AS114" s="89" t="s">
        <v>55</v>
      </c>
      <c r="AT114" s="79"/>
      <c r="AU114" s="90" t="s">
        <v>54</v>
      </c>
      <c r="AV114" s="35"/>
      <c r="AW114" s="1"/>
      <c r="AX114" s="110" t="s">
        <v>3</v>
      </c>
      <c r="AY114" s="115">
        <f>AY112-AY113</f>
        <v>0</v>
      </c>
      <c r="AZ114" s="115">
        <f>AZ112-AZ113</f>
        <v>0</v>
      </c>
      <c r="BA114" s="116">
        <f>BA112-BA113</f>
        <v>0</v>
      </c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</row>
    <row r="115" spans="1:83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78"/>
      <c r="W115" s="13"/>
      <c r="X115" s="3"/>
      <c r="Y115" s="84"/>
      <c r="Z115" s="84"/>
      <c r="AA115" s="84"/>
      <c r="AB115" s="84"/>
      <c r="AC115" s="84"/>
      <c r="AD115" s="84"/>
      <c r="AE115" s="84"/>
      <c r="AF115" s="84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7"/>
      <c r="AT115" s="7"/>
      <c r="AU115" s="7"/>
      <c r="AV115" s="7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</row>
    <row r="116" spans="1:83" ht="18.75" customHeight="1" x14ac:dyDescent="0.3">
      <c r="A116" s="182">
        <v>29</v>
      </c>
      <c r="B116" s="67" t="s">
        <v>45</v>
      </c>
      <c r="C116" s="72"/>
      <c r="D116" s="37"/>
      <c r="E116" s="37"/>
      <c r="F116" s="39"/>
      <c r="G116" s="72"/>
      <c r="H116" s="37"/>
      <c r="I116" s="37"/>
      <c r="J116" s="39"/>
      <c r="K116" s="185">
        <f>C118+G118</f>
        <v>0</v>
      </c>
      <c r="L116" s="186"/>
      <c r="M116" s="191">
        <f>D118+E118+F118+H118+I118+J118</f>
        <v>0</v>
      </c>
      <c r="N116" s="186"/>
      <c r="O116" s="203">
        <f>M116+K116</f>
        <v>0</v>
      </c>
      <c r="P116" s="204"/>
      <c r="Q116" s="42" t="s">
        <v>6</v>
      </c>
      <c r="R116" s="39"/>
      <c r="S116" s="57"/>
      <c r="T116" s="195"/>
      <c r="U116" s="198"/>
      <c r="V116" s="198"/>
      <c r="W116" s="57"/>
      <c r="X116" s="85" t="s">
        <v>6</v>
      </c>
      <c r="Y116" s="44"/>
      <c r="Z116" s="44"/>
      <c r="AA116" s="44"/>
      <c r="AB116" s="44"/>
      <c r="AC116" s="44"/>
      <c r="AD116" s="44"/>
      <c r="AE116" s="44"/>
      <c r="AF116" s="82"/>
      <c r="AG116" s="7"/>
      <c r="AH116" s="85" t="s">
        <v>29</v>
      </c>
      <c r="AI116" s="15"/>
      <c r="AJ116" s="15"/>
      <c r="AK116" s="15"/>
      <c r="AL116" s="15"/>
      <c r="AM116" s="16"/>
      <c r="AN116" s="62"/>
      <c r="AO116" s="64" t="s">
        <v>40</v>
      </c>
      <c r="AP116" s="20"/>
      <c r="AQ116" s="21"/>
      <c r="AR116" s="7"/>
      <c r="AS116" s="31" t="s">
        <v>37</v>
      </c>
      <c r="AT116" s="52"/>
      <c r="AU116" s="32" t="s">
        <v>38</v>
      </c>
      <c r="AV116" s="53"/>
      <c r="AW116" s="1"/>
      <c r="AX116" s="117" t="s">
        <v>45</v>
      </c>
      <c r="AY116" s="112"/>
      <c r="AZ116" s="112"/>
      <c r="BA116" s="113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</row>
    <row r="117" spans="1:83" ht="19.5" customHeight="1" thickBot="1" x14ac:dyDescent="0.35">
      <c r="A117" s="201"/>
      <c r="B117" s="68" t="s">
        <v>44</v>
      </c>
      <c r="C117" s="73">
        <f t="shared" ref="C117:J117" si="137">C112</f>
        <v>0</v>
      </c>
      <c r="D117" s="74">
        <f t="shared" si="137"/>
        <v>0</v>
      </c>
      <c r="E117" s="74">
        <f t="shared" si="137"/>
        <v>0</v>
      </c>
      <c r="F117" s="75">
        <f t="shared" si="137"/>
        <v>0</v>
      </c>
      <c r="G117" s="73">
        <f t="shared" si="137"/>
        <v>0</v>
      </c>
      <c r="H117" s="74">
        <f t="shared" si="137"/>
        <v>0</v>
      </c>
      <c r="I117" s="74">
        <f t="shared" si="137"/>
        <v>0</v>
      </c>
      <c r="J117" s="75">
        <f t="shared" si="137"/>
        <v>0</v>
      </c>
      <c r="K117" s="187"/>
      <c r="L117" s="188"/>
      <c r="M117" s="188"/>
      <c r="N117" s="188"/>
      <c r="O117" s="205"/>
      <c r="P117" s="206"/>
      <c r="Q117" s="14" t="s">
        <v>7</v>
      </c>
      <c r="R117" s="40">
        <f>R112</f>
        <v>0</v>
      </c>
      <c r="S117" s="57"/>
      <c r="T117" s="196"/>
      <c r="U117" s="199"/>
      <c r="V117" s="199"/>
      <c r="W117" s="57"/>
      <c r="X117" s="87" t="s">
        <v>7</v>
      </c>
      <c r="Y117" s="5">
        <f t="shared" ref="Y117:AF117" si="138">Y112</f>
        <v>0</v>
      </c>
      <c r="Z117" s="5">
        <f t="shared" si="138"/>
        <v>0</v>
      </c>
      <c r="AA117" s="5">
        <f t="shared" si="138"/>
        <v>0</v>
      </c>
      <c r="AB117" s="5">
        <f t="shared" si="138"/>
        <v>0</v>
      </c>
      <c r="AC117" s="5">
        <f t="shared" si="138"/>
        <v>0</v>
      </c>
      <c r="AD117" s="5">
        <f t="shared" si="138"/>
        <v>0</v>
      </c>
      <c r="AE117" s="5">
        <f t="shared" si="138"/>
        <v>0</v>
      </c>
      <c r="AF117" s="81">
        <f t="shared" si="138"/>
        <v>0</v>
      </c>
      <c r="AG117" s="7"/>
      <c r="AH117" s="87" t="s">
        <v>26</v>
      </c>
      <c r="AI117" s="6">
        <f>(AI116*10.74)</f>
        <v>0</v>
      </c>
      <c r="AJ117" s="6">
        <f>(AJ116*2.2)</f>
        <v>0</v>
      </c>
      <c r="AK117" s="6">
        <f>(AK116*0.25)</f>
        <v>0</v>
      </c>
      <c r="AL117" s="166">
        <f>AL116+AM116</f>
        <v>0</v>
      </c>
      <c r="AM117" s="167"/>
      <c r="AN117" s="10"/>
      <c r="AO117" s="22" t="s">
        <v>41</v>
      </c>
      <c r="AP117" s="23"/>
      <c r="AQ117" s="24"/>
      <c r="AR117" s="7"/>
      <c r="AS117" s="33" t="s">
        <v>36</v>
      </c>
      <c r="AT117" s="12"/>
      <c r="AU117" s="2" t="s">
        <v>39</v>
      </c>
      <c r="AV117" s="36"/>
      <c r="AW117" s="1"/>
      <c r="AX117" s="118" t="s">
        <v>71</v>
      </c>
      <c r="AY117" s="111">
        <f t="shared" ref="AY117:BA117" si="139">AY112</f>
        <v>0</v>
      </c>
      <c r="AZ117" s="111">
        <f t="shared" si="139"/>
        <v>0</v>
      </c>
      <c r="BA117" s="114">
        <f t="shared" si="139"/>
        <v>0</v>
      </c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</row>
    <row r="118" spans="1:83" ht="19.5" customHeight="1" thickBot="1" x14ac:dyDescent="0.35">
      <c r="A118" s="202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89"/>
      <c r="L118" s="190"/>
      <c r="M118" s="190"/>
      <c r="N118" s="190"/>
      <c r="O118" s="207"/>
      <c r="P118" s="208"/>
      <c r="Q118" s="48" t="s">
        <v>3</v>
      </c>
      <c r="R118" s="41">
        <f>R116-R117</f>
        <v>0</v>
      </c>
      <c r="S118" s="58"/>
      <c r="T118" s="197"/>
      <c r="U118" s="200"/>
      <c r="V118" s="200"/>
      <c r="W118" s="58"/>
      <c r="X118" s="45" t="s">
        <v>3</v>
      </c>
      <c r="Y118" s="46">
        <f>Y116-Y117</f>
        <v>0</v>
      </c>
      <c r="Z118" s="46">
        <f t="shared" ref="Z118:AF118" si="141">Z116-Z117</f>
        <v>0</v>
      </c>
      <c r="AA118" s="46">
        <f t="shared" si="141"/>
        <v>0</v>
      </c>
      <c r="AB118" s="46">
        <f t="shared" si="141"/>
        <v>0</v>
      </c>
      <c r="AC118" s="46">
        <f t="shared" si="141"/>
        <v>0</v>
      </c>
      <c r="AD118" s="46">
        <f t="shared" si="141"/>
        <v>0</v>
      </c>
      <c r="AE118" s="46">
        <f t="shared" si="141"/>
        <v>0</v>
      </c>
      <c r="AF118" s="83">
        <f t="shared" si="141"/>
        <v>0</v>
      </c>
      <c r="AG118" s="7"/>
      <c r="AH118" s="88" t="s">
        <v>28</v>
      </c>
      <c r="AI118" s="86" t="e">
        <f>(AI117)/((K116/1000000)*8.34)</f>
        <v>#DIV/0!</v>
      </c>
      <c r="AJ118" s="86" t="e">
        <f>(AJ117)/((K116/1000000)*8.34)</f>
        <v>#DIV/0!</v>
      </c>
      <c r="AK118" s="86" t="e">
        <f>(AK117)/((K116/1000000)*8.34)</f>
        <v>#DIV/0!</v>
      </c>
      <c r="AL118" s="168" t="e">
        <f>(AL117)/((K116/1000000)*8.34)</f>
        <v>#DIV/0!</v>
      </c>
      <c r="AM118" s="169"/>
      <c r="AN118" s="10"/>
      <c r="AO118" s="1"/>
      <c r="AP118" s="1"/>
      <c r="AQ118" s="1"/>
      <c r="AR118" s="7"/>
      <c r="AS118" s="89" t="s">
        <v>55</v>
      </c>
      <c r="AT118" s="79"/>
      <c r="AU118" s="90" t="s">
        <v>54</v>
      </c>
      <c r="AV118" s="35"/>
      <c r="AW118" s="1"/>
      <c r="AX118" s="110" t="s">
        <v>3</v>
      </c>
      <c r="AY118" s="115">
        <f>AY116-AY117</f>
        <v>0</v>
      </c>
      <c r="AZ118" s="115">
        <f>AZ116-AZ117</f>
        <v>0</v>
      </c>
      <c r="BA118" s="116">
        <f>BA116-BA117</f>
        <v>0</v>
      </c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</row>
    <row r="119" spans="1:83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78"/>
      <c r="W119" s="13"/>
      <c r="X119" s="3"/>
      <c r="Y119" s="84"/>
      <c r="Z119" s="84"/>
      <c r="AA119" s="84"/>
      <c r="AB119" s="84"/>
      <c r="AC119" s="84"/>
      <c r="AD119" s="84"/>
      <c r="AE119" s="84"/>
      <c r="AF119" s="84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7"/>
      <c r="AT119" s="7"/>
      <c r="AU119" s="7"/>
      <c r="AV119" s="7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</row>
    <row r="120" spans="1:83" ht="18.75" customHeight="1" x14ac:dyDescent="0.3">
      <c r="A120" s="182">
        <v>30</v>
      </c>
      <c r="B120" s="67" t="s">
        <v>45</v>
      </c>
      <c r="C120" s="72"/>
      <c r="D120" s="37"/>
      <c r="E120" s="37"/>
      <c r="F120" s="39"/>
      <c r="G120" s="72"/>
      <c r="H120" s="37"/>
      <c r="I120" s="37"/>
      <c r="J120" s="39"/>
      <c r="K120" s="185">
        <f>C122+G122</f>
        <v>0</v>
      </c>
      <c r="L120" s="186"/>
      <c r="M120" s="191">
        <f>D122+E122+F122+H122+I122+J122</f>
        <v>0</v>
      </c>
      <c r="N120" s="186"/>
      <c r="O120" s="203">
        <f>M120+K120</f>
        <v>0</v>
      </c>
      <c r="P120" s="204"/>
      <c r="Q120" s="42" t="s">
        <v>6</v>
      </c>
      <c r="R120" s="39"/>
      <c r="S120" s="57"/>
      <c r="T120" s="195"/>
      <c r="U120" s="198"/>
      <c r="V120" s="198"/>
      <c r="W120" s="57"/>
      <c r="X120" s="85" t="s">
        <v>6</v>
      </c>
      <c r="Y120" s="44"/>
      <c r="Z120" s="44"/>
      <c r="AA120" s="44"/>
      <c r="AB120" s="44"/>
      <c r="AC120" s="44"/>
      <c r="AD120" s="44"/>
      <c r="AE120" s="44"/>
      <c r="AF120" s="82"/>
      <c r="AG120" s="7"/>
      <c r="AH120" s="85" t="s">
        <v>29</v>
      </c>
      <c r="AI120" s="15"/>
      <c r="AJ120" s="15"/>
      <c r="AK120" s="15"/>
      <c r="AL120" s="15"/>
      <c r="AM120" s="16"/>
      <c r="AN120" s="62"/>
      <c r="AO120" s="64" t="s">
        <v>40</v>
      </c>
      <c r="AP120" s="20"/>
      <c r="AQ120" s="21"/>
      <c r="AR120" s="7"/>
      <c r="AS120" s="31" t="s">
        <v>37</v>
      </c>
      <c r="AT120" s="52"/>
      <c r="AU120" s="32" t="s">
        <v>38</v>
      </c>
      <c r="AV120" s="53"/>
      <c r="AW120" s="1"/>
      <c r="AX120" s="117" t="s">
        <v>45</v>
      </c>
      <c r="AY120" s="112"/>
      <c r="AZ120" s="112"/>
      <c r="BA120" s="113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</row>
    <row r="121" spans="1:83" ht="19.5" customHeight="1" thickBot="1" x14ac:dyDescent="0.35">
      <c r="A121" s="201"/>
      <c r="B121" s="68" t="s">
        <v>44</v>
      </c>
      <c r="C121" s="73">
        <f t="shared" ref="C121:J121" si="142">C116</f>
        <v>0</v>
      </c>
      <c r="D121" s="74">
        <f t="shared" si="142"/>
        <v>0</v>
      </c>
      <c r="E121" s="74">
        <f t="shared" si="142"/>
        <v>0</v>
      </c>
      <c r="F121" s="75">
        <f t="shared" si="142"/>
        <v>0</v>
      </c>
      <c r="G121" s="73">
        <f t="shared" si="142"/>
        <v>0</v>
      </c>
      <c r="H121" s="74">
        <f t="shared" si="142"/>
        <v>0</v>
      </c>
      <c r="I121" s="74">
        <f t="shared" si="142"/>
        <v>0</v>
      </c>
      <c r="J121" s="75">
        <f t="shared" si="142"/>
        <v>0</v>
      </c>
      <c r="K121" s="187"/>
      <c r="L121" s="188"/>
      <c r="M121" s="188"/>
      <c r="N121" s="188"/>
      <c r="O121" s="205"/>
      <c r="P121" s="206"/>
      <c r="Q121" s="14" t="s">
        <v>7</v>
      </c>
      <c r="R121" s="40">
        <f>R116</f>
        <v>0</v>
      </c>
      <c r="S121" s="57"/>
      <c r="T121" s="196"/>
      <c r="U121" s="199"/>
      <c r="V121" s="199"/>
      <c r="W121" s="57"/>
      <c r="X121" s="87" t="s">
        <v>7</v>
      </c>
      <c r="Y121" s="5">
        <f t="shared" ref="Y121:AF121" si="143">Y116</f>
        <v>0</v>
      </c>
      <c r="Z121" s="5">
        <f t="shared" si="143"/>
        <v>0</v>
      </c>
      <c r="AA121" s="5">
        <f t="shared" si="143"/>
        <v>0</v>
      </c>
      <c r="AB121" s="5">
        <f t="shared" si="143"/>
        <v>0</v>
      </c>
      <c r="AC121" s="5">
        <f t="shared" si="143"/>
        <v>0</v>
      </c>
      <c r="AD121" s="5">
        <f t="shared" si="143"/>
        <v>0</v>
      </c>
      <c r="AE121" s="5">
        <f t="shared" si="143"/>
        <v>0</v>
      </c>
      <c r="AF121" s="81">
        <f t="shared" si="143"/>
        <v>0</v>
      </c>
      <c r="AG121" s="7"/>
      <c r="AH121" s="87" t="s">
        <v>26</v>
      </c>
      <c r="AI121" s="6">
        <f>(AI120*10.74)</f>
        <v>0</v>
      </c>
      <c r="AJ121" s="6">
        <f>(AJ120*2.2)</f>
        <v>0</v>
      </c>
      <c r="AK121" s="6">
        <f>(AK120*0.25)</f>
        <v>0</v>
      </c>
      <c r="AL121" s="166">
        <f>AL120+AM120</f>
        <v>0</v>
      </c>
      <c r="AM121" s="167"/>
      <c r="AN121" s="10"/>
      <c r="AO121" s="22" t="s">
        <v>41</v>
      </c>
      <c r="AP121" s="23"/>
      <c r="AQ121" s="24"/>
      <c r="AR121" s="7"/>
      <c r="AS121" s="33" t="s">
        <v>36</v>
      </c>
      <c r="AT121" s="12"/>
      <c r="AU121" s="2" t="s">
        <v>39</v>
      </c>
      <c r="AV121" s="36"/>
      <c r="AW121" s="1"/>
      <c r="AX121" s="118" t="s">
        <v>71</v>
      </c>
      <c r="AY121" s="111">
        <f t="shared" ref="AY121:BA121" si="144">AY116</f>
        <v>0</v>
      </c>
      <c r="AZ121" s="111">
        <f t="shared" si="144"/>
        <v>0</v>
      </c>
      <c r="BA121" s="114">
        <f t="shared" si="144"/>
        <v>0</v>
      </c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</row>
    <row r="122" spans="1:83" ht="19.5" customHeight="1" thickBot="1" x14ac:dyDescent="0.35">
      <c r="A122" s="202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89"/>
      <c r="L122" s="190"/>
      <c r="M122" s="190"/>
      <c r="N122" s="190"/>
      <c r="O122" s="207"/>
      <c r="P122" s="208"/>
      <c r="Q122" s="48" t="s">
        <v>3</v>
      </c>
      <c r="R122" s="41">
        <f>R120-R121</f>
        <v>0</v>
      </c>
      <c r="S122" s="58"/>
      <c r="T122" s="197"/>
      <c r="U122" s="200"/>
      <c r="V122" s="200"/>
      <c r="W122" s="58"/>
      <c r="X122" s="45" t="s">
        <v>3</v>
      </c>
      <c r="Y122" s="46">
        <f>Y120-Y121</f>
        <v>0</v>
      </c>
      <c r="Z122" s="46">
        <f t="shared" ref="Z122:AF122" si="146">Z120-Z121</f>
        <v>0</v>
      </c>
      <c r="AA122" s="46">
        <f t="shared" si="146"/>
        <v>0</v>
      </c>
      <c r="AB122" s="46">
        <f t="shared" si="146"/>
        <v>0</v>
      </c>
      <c r="AC122" s="46">
        <f t="shared" si="146"/>
        <v>0</v>
      </c>
      <c r="AD122" s="46">
        <f t="shared" si="146"/>
        <v>0</v>
      </c>
      <c r="AE122" s="46">
        <f t="shared" si="146"/>
        <v>0</v>
      </c>
      <c r="AF122" s="83">
        <f t="shared" si="146"/>
        <v>0</v>
      </c>
      <c r="AG122" s="7"/>
      <c r="AH122" s="88" t="s">
        <v>28</v>
      </c>
      <c r="AI122" s="86" t="e">
        <f>(AI121)/((K120/1000000)*8.34)</f>
        <v>#DIV/0!</v>
      </c>
      <c r="AJ122" s="86" t="e">
        <f>(AJ121)/((K120/1000000)*8.34)</f>
        <v>#DIV/0!</v>
      </c>
      <c r="AK122" s="86" t="e">
        <f>(AK121)/((K120/1000000)*8.34)</f>
        <v>#DIV/0!</v>
      </c>
      <c r="AL122" s="168" t="e">
        <f>(AL121)/((K120/1000000)*8.34)</f>
        <v>#DIV/0!</v>
      </c>
      <c r="AM122" s="169"/>
      <c r="AN122" s="10"/>
      <c r="AO122" s="1"/>
      <c r="AP122" s="1"/>
      <c r="AQ122" s="1"/>
      <c r="AR122" s="7"/>
      <c r="AS122" s="89" t="s">
        <v>55</v>
      </c>
      <c r="AT122" s="79"/>
      <c r="AU122" s="90" t="s">
        <v>54</v>
      </c>
      <c r="AV122" s="35"/>
      <c r="AW122" s="1"/>
      <c r="AX122" s="110" t="s">
        <v>3</v>
      </c>
      <c r="AY122" s="115">
        <f>AY120-AY121</f>
        <v>0</v>
      </c>
      <c r="AZ122" s="115">
        <f>AZ120-AZ121</f>
        <v>0</v>
      </c>
      <c r="BA122" s="116">
        <f>BA120-BA121</f>
        <v>0</v>
      </c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</row>
    <row r="123" spans="1:83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78"/>
      <c r="W123" s="13"/>
      <c r="X123" s="3"/>
      <c r="Y123" s="84"/>
      <c r="Z123" s="84"/>
      <c r="AA123" s="84"/>
      <c r="AB123" s="84"/>
      <c r="AC123" s="84"/>
      <c r="AD123" s="84"/>
      <c r="AE123" s="84"/>
      <c r="AF123" s="84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7"/>
      <c r="AT123" s="7"/>
      <c r="AU123" s="7"/>
      <c r="AV123" s="7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</row>
    <row r="124" spans="1:83" ht="18.75" customHeight="1" x14ac:dyDescent="0.3">
      <c r="A124" s="182">
        <v>31</v>
      </c>
      <c r="B124" s="67" t="s">
        <v>45</v>
      </c>
      <c r="C124" s="72"/>
      <c r="D124" s="37"/>
      <c r="E124" s="37"/>
      <c r="F124" s="39"/>
      <c r="G124" s="72"/>
      <c r="H124" s="37"/>
      <c r="I124" s="37"/>
      <c r="J124" s="39"/>
      <c r="K124" s="185">
        <f>C126+G126</f>
        <v>0</v>
      </c>
      <c r="L124" s="186"/>
      <c r="M124" s="191">
        <f>D126+E126+F126+H126+I126+J126</f>
        <v>0</v>
      </c>
      <c r="N124" s="186"/>
      <c r="O124" s="203">
        <f>M124+K124</f>
        <v>0</v>
      </c>
      <c r="P124" s="204"/>
      <c r="Q124" s="42" t="s">
        <v>6</v>
      </c>
      <c r="R124" s="39"/>
      <c r="S124" s="57"/>
      <c r="T124" s="195"/>
      <c r="U124" s="198"/>
      <c r="V124" s="198"/>
      <c r="W124" s="57"/>
      <c r="X124" s="85" t="s">
        <v>6</v>
      </c>
      <c r="Y124" s="44"/>
      <c r="Z124" s="44"/>
      <c r="AA124" s="44"/>
      <c r="AB124" s="44"/>
      <c r="AC124" s="44"/>
      <c r="AD124" s="44"/>
      <c r="AE124" s="44"/>
      <c r="AF124" s="82"/>
      <c r="AG124" s="7"/>
      <c r="AH124" s="85" t="s">
        <v>29</v>
      </c>
      <c r="AI124" s="15"/>
      <c r="AJ124" s="15"/>
      <c r="AK124" s="15"/>
      <c r="AL124" s="15"/>
      <c r="AM124" s="16"/>
      <c r="AN124" s="62"/>
      <c r="AO124" s="64" t="s">
        <v>40</v>
      </c>
      <c r="AP124" s="20"/>
      <c r="AQ124" s="21"/>
      <c r="AR124" s="7"/>
      <c r="AS124" s="31" t="s">
        <v>37</v>
      </c>
      <c r="AT124" s="52"/>
      <c r="AU124" s="32" t="s">
        <v>38</v>
      </c>
      <c r="AV124" s="53"/>
      <c r="AW124" s="1"/>
      <c r="AX124" s="117" t="s">
        <v>45</v>
      </c>
      <c r="AY124" s="112"/>
      <c r="AZ124" s="112"/>
      <c r="BA124" s="113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</row>
    <row r="125" spans="1:83" ht="19.5" customHeight="1" thickBot="1" x14ac:dyDescent="0.35">
      <c r="A125" s="201"/>
      <c r="B125" s="68" t="s">
        <v>44</v>
      </c>
      <c r="C125" s="73">
        <f t="shared" ref="C125:J125" si="147">C120</f>
        <v>0</v>
      </c>
      <c r="D125" s="74">
        <f t="shared" si="147"/>
        <v>0</v>
      </c>
      <c r="E125" s="74">
        <f t="shared" si="147"/>
        <v>0</v>
      </c>
      <c r="F125" s="75">
        <f t="shared" si="147"/>
        <v>0</v>
      </c>
      <c r="G125" s="73">
        <f t="shared" si="147"/>
        <v>0</v>
      </c>
      <c r="H125" s="74">
        <f t="shared" si="147"/>
        <v>0</v>
      </c>
      <c r="I125" s="74">
        <f t="shared" si="147"/>
        <v>0</v>
      </c>
      <c r="J125" s="75">
        <f t="shared" si="147"/>
        <v>0</v>
      </c>
      <c r="K125" s="187"/>
      <c r="L125" s="188"/>
      <c r="M125" s="188"/>
      <c r="N125" s="188"/>
      <c r="O125" s="205"/>
      <c r="P125" s="206"/>
      <c r="Q125" s="14" t="s">
        <v>7</v>
      </c>
      <c r="R125" s="40">
        <f>R120</f>
        <v>0</v>
      </c>
      <c r="S125" s="57"/>
      <c r="T125" s="196"/>
      <c r="U125" s="199"/>
      <c r="V125" s="199"/>
      <c r="W125" s="57"/>
      <c r="X125" s="87" t="s">
        <v>7</v>
      </c>
      <c r="Y125" s="5">
        <f t="shared" ref="Y125:AF125" si="148">Y120</f>
        <v>0</v>
      </c>
      <c r="Z125" s="5">
        <f t="shared" si="148"/>
        <v>0</v>
      </c>
      <c r="AA125" s="5">
        <f t="shared" si="148"/>
        <v>0</v>
      </c>
      <c r="AB125" s="5">
        <f t="shared" si="148"/>
        <v>0</v>
      </c>
      <c r="AC125" s="5">
        <f t="shared" si="148"/>
        <v>0</v>
      </c>
      <c r="AD125" s="5">
        <f t="shared" si="148"/>
        <v>0</v>
      </c>
      <c r="AE125" s="5">
        <f t="shared" si="148"/>
        <v>0</v>
      </c>
      <c r="AF125" s="81">
        <f t="shared" si="148"/>
        <v>0</v>
      </c>
      <c r="AG125" s="7"/>
      <c r="AH125" s="87" t="s">
        <v>26</v>
      </c>
      <c r="AI125" s="6">
        <f>(AI124*10.74)</f>
        <v>0</v>
      </c>
      <c r="AJ125" s="6">
        <f>(AJ124*2.2)</f>
        <v>0</v>
      </c>
      <c r="AK125" s="6">
        <f>(AK124*0.25)</f>
        <v>0</v>
      </c>
      <c r="AL125" s="166">
        <f>AL124+AM124</f>
        <v>0</v>
      </c>
      <c r="AM125" s="167"/>
      <c r="AN125" s="10"/>
      <c r="AO125" s="22" t="s">
        <v>41</v>
      </c>
      <c r="AP125" s="23"/>
      <c r="AQ125" s="24"/>
      <c r="AR125" s="7"/>
      <c r="AS125" s="33" t="s">
        <v>36</v>
      </c>
      <c r="AT125" s="12"/>
      <c r="AU125" s="2" t="s">
        <v>39</v>
      </c>
      <c r="AV125" s="36"/>
      <c r="AW125" s="1"/>
      <c r="AX125" s="118" t="s">
        <v>71</v>
      </c>
      <c r="AY125" s="111">
        <f t="shared" ref="AY125:BA125" si="149">AY120</f>
        <v>0</v>
      </c>
      <c r="AZ125" s="111">
        <f t="shared" si="149"/>
        <v>0</v>
      </c>
      <c r="BA125" s="114">
        <f t="shared" si="149"/>
        <v>0</v>
      </c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</row>
    <row r="126" spans="1:83" ht="19.5" customHeight="1" thickBot="1" x14ac:dyDescent="0.35">
      <c r="A126" s="202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0</v>
      </c>
      <c r="H126" s="76">
        <f t="shared" si="150"/>
        <v>0</v>
      </c>
      <c r="I126" s="76">
        <f t="shared" si="150"/>
        <v>0</v>
      </c>
      <c r="J126" s="77">
        <f t="shared" si="150"/>
        <v>0</v>
      </c>
      <c r="K126" s="211"/>
      <c r="L126" s="212"/>
      <c r="M126" s="212"/>
      <c r="N126" s="212"/>
      <c r="O126" s="205"/>
      <c r="P126" s="206"/>
      <c r="Q126" s="98" t="s">
        <v>3</v>
      </c>
      <c r="R126" s="99">
        <f>R124-R125</f>
        <v>0</v>
      </c>
      <c r="S126" s="58"/>
      <c r="T126" s="196"/>
      <c r="U126" s="199"/>
      <c r="V126" s="199"/>
      <c r="W126" s="58"/>
      <c r="X126" s="45" t="s">
        <v>3</v>
      </c>
      <c r="Y126" s="46">
        <f>Y124-Y125</f>
        <v>0</v>
      </c>
      <c r="Z126" s="46">
        <f t="shared" ref="Z126:AF126" si="151">Z124-Z125</f>
        <v>0</v>
      </c>
      <c r="AA126" s="46">
        <f t="shared" si="151"/>
        <v>0</v>
      </c>
      <c r="AB126" s="46">
        <f t="shared" si="151"/>
        <v>0</v>
      </c>
      <c r="AC126" s="46">
        <f t="shared" si="151"/>
        <v>0</v>
      </c>
      <c r="AD126" s="46">
        <f t="shared" si="151"/>
        <v>0</v>
      </c>
      <c r="AE126" s="46">
        <f t="shared" si="151"/>
        <v>0</v>
      </c>
      <c r="AF126" s="83">
        <f t="shared" si="151"/>
        <v>0</v>
      </c>
      <c r="AG126" s="7"/>
      <c r="AH126" s="88" t="s">
        <v>28</v>
      </c>
      <c r="AI126" s="101" t="e">
        <f>(AI125)/((K124/1000000)*8.34)</f>
        <v>#DIV/0!</v>
      </c>
      <c r="AJ126" s="101" t="e">
        <f>(AJ125)/((K124/1000000)*8.34)</f>
        <v>#DIV/0!</v>
      </c>
      <c r="AK126" s="101" t="e">
        <f>(AK125)/((K124/1000000)*8.34)</f>
        <v>#DIV/0!</v>
      </c>
      <c r="AL126" s="209" t="e">
        <f>(AL125)/((K124/1000000)*8.34)</f>
        <v>#DIV/0!</v>
      </c>
      <c r="AM126" s="210"/>
      <c r="AN126" s="10"/>
      <c r="AO126" s="1"/>
      <c r="AP126" s="1"/>
      <c r="AQ126" s="1"/>
      <c r="AR126" s="7"/>
      <c r="AS126" s="89" t="s">
        <v>55</v>
      </c>
      <c r="AT126" s="79"/>
      <c r="AU126" s="90" t="s">
        <v>54</v>
      </c>
      <c r="AV126" s="35"/>
      <c r="AW126" s="1"/>
      <c r="AX126" s="110" t="s">
        <v>3</v>
      </c>
      <c r="AY126" s="115">
        <f>AY124-AY125</f>
        <v>0</v>
      </c>
      <c r="AZ126" s="115">
        <f>AZ124-AZ125</f>
        <v>0</v>
      </c>
      <c r="BA126" s="116">
        <f>BA124-BA125</f>
        <v>0</v>
      </c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</row>
    <row r="127" spans="1:83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61" t="s">
        <v>60</v>
      </c>
      <c r="L127" s="161"/>
      <c r="M127" s="161"/>
      <c r="N127" s="161"/>
      <c r="O127" s="161"/>
      <c r="P127" s="161"/>
      <c r="Q127" s="161"/>
      <c r="R127" s="161"/>
      <c r="S127" s="161"/>
      <c r="T127" s="161"/>
      <c r="U127" s="102" t="s">
        <v>58</v>
      </c>
      <c r="V127" s="102" t="s">
        <v>58</v>
      </c>
      <c r="W127" s="13"/>
      <c r="X127" s="3"/>
      <c r="Y127" s="3"/>
      <c r="Z127" s="3"/>
      <c r="AA127" s="3"/>
      <c r="AB127" s="3"/>
      <c r="AC127" s="3"/>
      <c r="AD127" s="3"/>
      <c r="AE127" s="3"/>
      <c r="AF127" s="3"/>
      <c r="AG127" s="1"/>
      <c r="AH127" s="1"/>
      <c r="AI127" s="161" t="s">
        <v>62</v>
      </c>
      <c r="AJ127" s="161"/>
      <c r="AK127" s="161"/>
      <c r="AL127" s="161"/>
      <c r="AM127" s="161"/>
      <c r="AN127" s="1"/>
      <c r="AO127" s="1"/>
      <c r="AP127" s="160" t="s">
        <v>59</v>
      </c>
      <c r="AQ127" s="160"/>
      <c r="AR127" s="1"/>
      <c r="AS127" s="7"/>
      <c r="AT127" s="7"/>
      <c r="AU127" s="153" t="s">
        <v>63</v>
      </c>
      <c r="AV127" s="153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</row>
    <row r="128" spans="1:83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55">
        <f>SUM(K4:L126)</f>
        <v>-1113658000</v>
      </c>
      <c r="L128" s="156"/>
      <c r="M128" s="157">
        <f t="shared" ref="M128" si="152">SUM(M4:N126)</f>
        <v>-75080450</v>
      </c>
      <c r="N128" s="158"/>
      <c r="O128" s="157">
        <f t="shared" ref="O128" si="153">SUM(O4:P126)</f>
        <v>-1188738450</v>
      </c>
      <c r="P128" s="158"/>
      <c r="Q128" s="1"/>
      <c r="R128" s="100">
        <f>R124-R5</f>
        <v>-435393500</v>
      </c>
      <c r="S128" s="1"/>
      <c r="T128" s="93">
        <f>SUM(T4:T126)</f>
        <v>0</v>
      </c>
      <c r="U128" s="97">
        <f>AVERAGE(U4:U126)</f>
        <v>1.3979999999999999</v>
      </c>
      <c r="V128" s="97">
        <f>AVERAGE(V4:V126)</f>
        <v>0.87100000000000011</v>
      </c>
      <c r="W128" s="13"/>
      <c r="X128" s="3"/>
      <c r="Y128" s="84"/>
      <c r="Z128" s="84"/>
      <c r="AA128" s="84"/>
      <c r="AB128" s="84"/>
      <c r="AC128" s="84">
        <f t="shared" ref="AC128:AD128" si="154">AC124-AC5</f>
        <v>-6629.3</v>
      </c>
      <c r="AD128" s="84">
        <f t="shared" si="154"/>
        <v>-8857.7000000000007</v>
      </c>
      <c r="AE128" s="84"/>
      <c r="AF128" s="84"/>
      <c r="AG128" s="1"/>
      <c r="AH128" s="1"/>
      <c r="AI128" s="93">
        <f>SUM(AI125,AI121,AI117,AI113,AI109,AI105,AI101,AI97,AI93,AI89,AI85,AI81,AI77,AI73,AI69,AI65,AI61,AI57,AI53,AI49,AI45,AI41,AI37,AI33,AI29,AI25,AI21,AI17,AI13,AI9,AI5)</f>
        <v>393.35249999999996</v>
      </c>
      <c r="AJ128" s="93">
        <f t="shared" ref="AJ128:AK128" si="155">SUM(AJ125,AJ121,AJ117,AJ113,AJ109,AJ105,AJ101,AJ97,AJ93,AJ89,AJ85,AJ81,AJ77,AJ73,AJ69,AJ65,AJ61,AJ57,AJ53,AJ49,AJ45,AJ41,AJ37,AJ33,AJ29,AJ25,AJ21,AJ17,AJ13,AJ9,AJ5)</f>
        <v>90.337500000000006</v>
      </c>
      <c r="AK128" s="93">
        <f t="shared" si="155"/>
        <v>7.203125</v>
      </c>
      <c r="AL128" s="159">
        <f>SUM(AL125,AL121,AL117,AL113,AL109,AL105,AL101,AL97,AL93,AL89,AL85,AL81,AL77,AL73,AL69,AL65,AL61,AL57,AL53,AL49,AL45,AL41,AL37,AL33,AL29,AL25,AL21,AL17,AL13,AL9,AL5)</f>
        <v>210</v>
      </c>
      <c r="AM128" s="156"/>
      <c r="AN128" s="1"/>
      <c r="AO128" s="1"/>
      <c r="AP128" s="95">
        <f>AVERAGE(AP125,AP121,AP117,AP113,AP109,AP105,AP101,AP97,AP93,AP89,AP85,AP81,AP77,AP73,AP69,AP65,AP61,AP57,AP53,AP49,AP45,AP41,AP37,AP33,AP29,AP25,AP21,AP17,AP13,AP9,AP5)</f>
        <v>21.49</v>
      </c>
      <c r="AQ128" s="96">
        <f>AVERAGE(AQ125,AQ121,AQ117,AQ113,AQ109,AQ105,AQ101,AQ97,AQ93,AQ89,AQ85,AQ81,AQ77,AQ73,AQ69,AQ65,AQ61,AQ57,AQ53,AQ49,AQ45,AQ41,AQ37,AQ33,AQ29,AQ25,AQ21,AQ17,AQ13,AQ9,AQ5)</f>
        <v>7.7080000000000002</v>
      </c>
      <c r="AR128" s="1"/>
      <c r="AS128" s="7"/>
      <c r="AT128" s="7"/>
      <c r="AU128" s="154">
        <f>AVERAGE(AV126,AV122,AV118,AV114,AV110,AV106,AV102,AV98,AV94,AV90,AV86,AV82,AV78,AV74,AV70,AV66,AV62,AV58,AV54,AV50,AV46,AV42,AV38,AV34,AV30,AV26,AV22,AV18,AV14,AV10,AV6)</f>
        <v>3.5300000000000012E-2</v>
      </c>
      <c r="AV128" s="154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</row>
    <row r="129" spans="1:83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3"/>
      <c r="X129" s="3"/>
      <c r="Y129" s="3"/>
      <c r="Z129" s="3"/>
      <c r="AA129" s="3"/>
      <c r="AB129" s="94" t="s">
        <v>61</v>
      </c>
      <c r="AC129" s="170">
        <f>AC128+AD128</f>
        <v>-15487</v>
      </c>
      <c r="AD129" s="171"/>
      <c r="AE129" s="3"/>
      <c r="AF129" s="3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7"/>
      <c r="AT129" s="7"/>
      <c r="AU129" s="7"/>
      <c r="AV129" s="7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</row>
    <row r="130" spans="1:83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"/>
      <c r="W130" s="13"/>
      <c r="X130" s="3"/>
      <c r="Y130" s="3"/>
      <c r="Z130" s="3"/>
      <c r="AA130" s="3"/>
      <c r="AB130" s="3"/>
      <c r="AC130" s="3"/>
      <c r="AD130" s="3"/>
      <c r="AE130" s="3"/>
      <c r="AF130" s="3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7"/>
      <c r="AT130" s="7"/>
      <c r="AU130" s="7"/>
      <c r="AV130" s="7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</row>
    <row r="131" spans="1:83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3"/>
      <c r="X131" s="3"/>
      <c r="Y131" s="3"/>
      <c r="Z131" s="3"/>
      <c r="AA131" s="3"/>
      <c r="AB131" s="3"/>
      <c r="AC131" s="3"/>
      <c r="AD131" s="3"/>
      <c r="AE131" s="3"/>
      <c r="AF131" s="3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7"/>
      <c r="AT131" s="7"/>
      <c r="AU131" s="7"/>
      <c r="AV131" s="7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</row>
    <row r="132" spans="1:83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3"/>
      <c r="X132" s="3"/>
      <c r="Y132" s="3"/>
      <c r="Z132" s="3"/>
      <c r="AA132" s="3"/>
      <c r="AB132" s="3"/>
      <c r="AC132" s="3"/>
      <c r="AD132" s="3"/>
      <c r="AE132" s="3"/>
      <c r="AF132" s="3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7"/>
      <c r="AT132" s="7"/>
      <c r="AU132" s="7"/>
      <c r="AV132" s="7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</row>
    <row r="133" spans="1:83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3"/>
      <c r="X133" s="3"/>
      <c r="Y133" s="3"/>
      <c r="Z133" s="3"/>
      <c r="AA133" s="3"/>
      <c r="AB133" s="3"/>
      <c r="AC133" s="3"/>
      <c r="AD133" s="3"/>
      <c r="AE133" s="3"/>
      <c r="AF133" s="3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7"/>
      <c r="AT133" s="7"/>
      <c r="AU133" s="7"/>
      <c r="AV133" s="7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</row>
    <row r="134" spans="1:83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3"/>
      <c r="X134" s="3"/>
      <c r="Y134" s="3"/>
      <c r="Z134" s="3"/>
      <c r="AA134" s="3"/>
      <c r="AB134" s="3"/>
      <c r="AC134" s="3"/>
      <c r="AD134" s="3"/>
      <c r="AE134" s="3"/>
      <c r="AF134" s="3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7"/>
      <c r="AT134" s="7"/>
      <c r="AU134" s="7"/>
      <c r="AV134" s="7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</row>
    <row r="135" spans="1:83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3"/>
      <c r="X135" s="3"/>
      <c r="Y135" s="3"/>
      <c r="Z135" s="3"/>
      <c r="AA135" s="3"/>
      <c r="AB135" s="3"/>
      <c r="AC135" s="3"/>
      <c r="AD135" s="3"/>
      <c r="AE135" s="3"/>
      <c r="AF135" s="3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7"/>
      <c r="AT135" s="7"/>
      <c r="AU135" s="7"/>
      <c r="AV135" s="7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</row>
    <row r="136" spans="1:83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3"/>
      <c r="X136" s="3"/>
      <c r="Y136" s="3"/>
      <c r="Z136" s="3"/>
      <c r="AA136" s="3"/>
      <c r="AB136" s="3"/>
      <c r="AC136" s="3"/>
      <c r="AD136" s="3"/>
      <c r="AE136" s="3"/>
      <c r="AF136" s="3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7"/>
      <c r="AT136" s="7"/>
      <c r="AU136" s="7"/>
      <c r="AV136" s="7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</row>
    <row r="137" spans="1:83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3"/>
      <c r="X137" s="3"/>
      <c r="Y137" s="3"/>
      <c r="Z137" s="3"/>
      <c r="AA137" s="3"/>
      <c r="AB137" s="3"/>
      <c r="AC137" s="3"/>
      <c r="AD137" s="3"/>
      <c r="AE137" s="3"/>
      <c r="AF137" s="3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7"/>
      <c r="AT137" s="7"/>
      <c r="AU137" s="7"/>
      <c r="AV137" s="7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</row>
    <row r="138" spans="1:83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3"/>
      <c r="X138" s="3"/>
      <c r="Y138" s="3"/>
      <c r="Z138" s="3"/>
      <c r="AA138" s="3"/>
      <c r="AB138" s="3"/>
      <c r="AC138" s="3"/>
      <c r="AD138" s="3"/>
      <c r="AE138" s="3"/>
      <c r="AF138" s="3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7"/>
      <c r="AT138" s="7"/>
      <c r="AU138" s="7"/>
      <c r="AV138" s="7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</row>
    <row r="139" spans="1:83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3"/>
      <c r="X139" s="3"/>
      <c r="Y139" s="3"/>
      <c r="Z139" s="3"/>
      <c r="AA139" s="3"/>
      <c r="AB139" s="3"/>
      <c r="AC139" s="3"/>
      <c r="AD139" s="3"/>
      <c r="AE139" s="3"/>
      <c r="AF139" s="3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7"/>
      <c r="AT139" s="7"/>
      <c r="AU139" s="7"/>
      <c r="AV139" s="7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</row>
    <row r="140" spans="1:83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3"/>
      <c r="X140" s="3"/>
      <c r="Y140" s="3"/>
      <c r="Z140" s="3"/>
      <c r="AA140" s="3"/>
      <c r="AB140" s="3"/>
      <c r="AC140" s="3"/>
      <c r="AD140" s="3"/>
      <c r="AE140" s="3"/>
      <c r="AF140" s="3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7"/>
      <c r="AT140" s="7"/>
      <c r="AU140" s="7"/>
      <c r="AV140" s="7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</row>
    <row r="141" spans="1:83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3"/>
      <c r="X141" s="3"/>
      <c r="Y141" s="3"/>
      <c r="Z141" s="3"/>
      <c r="AA141" s="3"/>
      <c r="AB141" s="3"/>
      <c r="AC141" s="3"/>
      <c r="AD141" s="3"/>
      <c r="AE141" s="3"/>
      <c r="AF141" s="3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7"/>
      <c r="AT141" s="7"/>
      <c r="AU141" s="7"/>
      <c r="AV141" s="7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</row>
    <row r="142" spans="1:83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3"/>
      <c r="X142" s="3"/>
      <c r="Y142" s="3"/>
      <c r="Z142" s="3"/>
      <c r="AA142" s="3"/>
      <c r="AB142" s="3"/>
      <c r="AC142" s="3"/>
      <c r="AD142" s="3"/>
      <c r="AE142" s="3"/>
      <c r="AF142" s="3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7"/>
      <c r="AT142" s="7"/>
      <c r="AU142" s="7"/>
      <c r="AV142" s="7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</row>
    <row r="143" spans="1:83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3"/>
      <c r="X143" s="3"/>
      <c r="Y143" s="3"/>
      <c r="Z143" s="3"/>
      <c r="AA143" s="3"/>
      <c r="AB143" s="3"/>
      <c r="AC143" s="3"/>
      <c r="AD143" s="3"/>
      <c r="AE143" s="3"/>
      <c r="AF143" s="3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7"/>
      <c r="AT143" s="7"/>
      <c r="AU143" s="7"/>
      <c r="AV143" s="7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</row>
    <row r="144" spans="1:83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3"/>
      <c r="X144" s="3"/>
      <c r="Y144" s="3"/>
      <c r="Z144" s="3"/>
      <c r="AA144" s="3"/>
      <c r="AB144" s="3"/>
      <c r="AC144" s="3"/>
      <c r="AD144" s="3"/>
      <c r="AE144" s="3"/>
      <c r="AF144" s="3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7"/>
      <c r="AT144" s="7"/>
      <c r="AU144" s="7"/>
      <c r="AV144" s="7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</row>
    <row r="145" spans="1:83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3"/>
      <c r="X145" s="3"/>
      <c r="Y145" s="3"/>
      <c r="Z145" s="3"/>
      <c r="AA145" s="3"/>
      <c r="AB145" s="3"/>
      <c r="AC145" s="3"/>
      <c r="AD145" s="3"/>
      <c r="AE145" s="3"/>
      <c r="AF145" s="3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7"/>
      <c r="AT145" s="7"/>
      <c r="AU145" s="7"/>
      <c r="AV145" s="7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</row>
    <row r="146" spans="1:83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3"/>
      <c r="X146" s="3"/>
      <c r="Y146" s="3"/>
      <c r="Z146" s="3"/>
      <c r="AA146" s="3"/>
      <c r="AB146" s="3"/>
      <c r="AC146" s="3"/>
      <c r="AD146" s="3"/>
      <c r="AE146" s="3"/>
      <c r="AF146" s="3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7"/>
      <c r="AT146" s="7"/>
      <c r="AU146" s="7"/>
      <c r="AV146" s="7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</row>
    <row r="147" spans="1:83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3"/>
      <c r="X147" s="3"/>
      <c r="Y147" s="3"/>
      <c r="Z147" s="3"/>
      <c r="AA147" s="3"/>
      <c r="AB147" s="3"/>
      <c r="AC147" s="3"/>
      <c r="AD147" s="3"/>
      <c r="AE147" s="3"/>
      <c r="AF147" s="3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7"/>
      <c r="AT147" s="7"/>
      <c r="AU147" s="7"/>
      <c r="AV147" s="7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</row>
    <row r="148" spans="1:83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3"/>
      <c r="X148" s="3"/>
      <c r="Y148" s="3"/>
      <c r="Z148" s="3"/>
      <c r="AA148" s="3"/>
      <c r="AB148" s="3"/>
      <c r="AC148" s="3"/>
      <c r="AD148" s="3"/>
      <c r="AE148" s="3"/>
      <c r="AF148" s="3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7"/>
      <c r="AT148" s="7"/>
      <c r="AU148" s="7"/>
      <c r="AV148" s="7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</row>
    <row r="149" spans="1:83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3"/>
      <c r="X149" s="3"/>
      <c r="Y149" s="3"/>
      <c r="Z149" s="3"/>
      <c r="AA149" s="3"/>
      <c r="AB149" s="3"/>
      <c r="AC149" s="3"/>
      <c r="AD149" s="3"/>
      <c r="AE149" s="3"/>
      <c r="AF149" s="3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7"/>
      <c r="AT149" s="7"/>
      <c r="AU149" s="7"/>
      <c r="AV149" s="7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</row>
    <row r="150" spans="1:83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3"/>
      <c r="X150" s="3"/>
      <c r="Y150" s="3"/>
      <c r="Z150" s="3"/>
      <c r="AA150" s="3"/>
      <c r="AB150" s="3"/>
      <c r="AC150" s="3"/>
      <c r="AD150" s="3"/>
      <c r="AE150" s="3"/>
      <c r="AF150" s="3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7"/>
      <c r="AT150" s="7"/>
      <c r="AU150" s="7"/>
      <c r="AV150" s="7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</row>
    <row r="151" spans="1:83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3"/>
      <c r="X151" s="3"/>
      <c r="Y151" s="3"/>
      <c r="Z151" s="3"/>
      <c r="AA151" s="3"/>
      <c r="AB151" s="3"/>
      <c r="AC151" s="3"/>
      <c r="AD151" s="3"/>
      <c r="AE151" s="3"/>
      <c r="AF151" s="3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7"/>
      <c r="AT151" s="7"/>
      <c r="AU151" s="7"/>
      <c r="AV151" s="7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</row>
    <row r="152" spans="1:83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3"/>
      <c r="X152" s="3"/>
      <c r="Y152" s="3"/>
      <c r="Z152" s="3"/>
      <c r="AA152" s="3"/>
      <c r="AB152" s="3"/>
      <c r="AC152" s="3"/>
      <c r="AD152" s="3"/>
      <c r="AE152" s="3"/>
      <c r="AF152" s="3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7"/>
      <c r="AT152" s="7"/>
      <c r="AU152" s="7"/>
      <c r="AV152" s="7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</row>
    <row r="153" spans="1:83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3"/>
      <c r="X153" s="3"/>
      <c r="Y153" s="3"/>
      <c r="Z153" s="3"/>
      <c r="AA153" s="3"/>
      <c r="AB153" s="3"/>
      <c r="AC153" s="3"/>
      <c r="AD153" s="3"/>
      <c r="AE153" s="3"/>
      <c r="AF153" s="3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7"/>
      <c r="AT153" s="7"/>
      <c r="AU153" s="7"/>
      <c r="AV153" s="7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</row>
    <row r="154" spans="1:83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3"/>
      <c r="X154" s="3"/>
      <c r="Y154" s="3"/>
      <c r="Z154" s="3"/>
      <c r="AA154" s="3"/>
      <c r="AB154" s="3"/>
      <c r="AC154" s="3"/>
      <c r="AD154" s="3"/>
      <c r="AE154" s="3"/>
      <c r="AF154" s="3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7"/>
      <c r="AT154" s="7"/>
      <c r="AU154" s="7"/>
      <c r="AV154" s="7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</row>
    <row r="155" spans="1:83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3"/>
      <c r="X155" s="3"/>
      <c r="Y155" s="3"/>
      <c r="Z155" s="3"/>
      <c r="AA155" s="3"/>
      <c r="AB155" s="3"/>
      <c r="AC155" s="3"/>
      <c r="AD155" s="3"/>
      <c r="AE155" s="3"/>
      <c r="AF155" s="3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7"/>
      <c r="AT155" s="7"/>
      <c r="AU155" s="7"/>
      <c r="AV155" s="7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</row>
    <row r="156" spans="1:83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3"/>
      <c r="X156" s="3"/>
      <c r="Y156" s="3"/>
      <c r="Z156" s="3"/>
      <c r="AA156" s="3"/>
      <c r="AB156" s="3"/>
      <c r="AC156" s="3"/>
      <c r="AD156" s="3"/>
      <c r="AE156" s="3"/>
      <c r="AF156" s="3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7"/>
      <c r="AT156" s="7"/>
      <c r="AU156" s="7"/>
      <c r="AV156" s="7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</row>
    <row r="157" spans="1:83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3"/>
      <c r="X157" s="3"/>
      <c r="Y157" s="3"/>
      <c r="Z157" s="3"/>
      <c r="AA157" s="3"/>
      <c r="AB157" s="3"/>
      <c r="AC157" s="3"/>
      <c r="AD157" s="3"/>
      <c r="AE157" s="3"/>
      <c r="AF157" s="3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7"/>
      <c r="AT157" s="7"/>
      <c r="AU157" s="7"/>
      <c r="AV157" s="7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</row>
    <row r="158" spans="1:83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3"/>
      <c r="X158" s="3"/>
      <c r="Y158" s="3"/>
      <c r="Z158" s="3"/>
      <c r="AA158" s="3"/>
      <c r="AB158" s="3"/>
      <c r="AC158" s="3"/>
      <c r="AD158" s="3"/>
      <c r="AE158" s="3"/>
      <c r="AF158" s="3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7"/>
      <c r="AT158" s="7"/>
      <c r="AU158" s="7"/>
      <c r="AV158" s="7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</row>
    <row r="159" spans="1:83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3"/>
      <c r="X159" s="3"/>
      <c r="Y159" s="3"/>
      <c r="Z159" s="3"/>
      <c r="AA159" s="3"/>
      <c r="AB159" s="3"/>
      <c r="AC159" s="3"/>
      <c r="AD159" s="3"/>
      <c r="AE159" s="3"/>
      <c r="AF159" s="3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7"/>
      <c r="AT159" s="7"/>
      <c r="AU159" s="7"/>
      <c r="AV159" s="7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</row>
    <row r="160" spans="1:83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3"/>
      <c r="X160" s="3"/>
      <c r="Y160" s="3"/>
      <c r="Z160" s="3"/>
      <c r="AA160" s="3"/>
      <c r="AB160" s="3"/>
      <c r="AC160" s="3"/>
      <c r="AD160" s="3"/>
      <c r="AE160" s="3"/>
      <c r="AF160" s="3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7"/>
      <c r="AT160" s="7"/>
      <c r="AU160" s="7"/>
      <c r="AV160" s="7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</row>
    <row r="161" spans="1:83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3"/>
      <c r="X161" s="3"/>
      <c r="Y161" s="3"/>
      <c r="Z161" s="3"/>
      <c r="AA161" s="3"/>
      <c r="AB161" s="3"/>
      <c r="AC161" s="3"/>
      <c r="AD161" s="3"/>
      <c r="AE161" s="3"/>
      <c r="AF161" s="3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7"/>
      <c r="AT161" s="7"/>
      <c r="AU161" s="7"/>
      <c r="AV161" s="7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</row>
    <row r="162" spans="1:83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3"/>
      <c r="X162" s="3"/>
      <c r="Y162" s="3"/>
      <c r="Z162" s="3"/>
      <c r="AA162" s="3"/>
      <c r="AB162" s="3"/>
      <c r="AC162" s="3"/>
      <c r="AD162" s="3"/>
      <c r="AE162" s="3"/>
      <c r="AF162" s="3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7"/>
      <c r="AT162" s="7"/>
      <c r="AU162" s="7"/>
      <c r="AV162" s="7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</row>
    <row r="163" spans="1:83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3"/>
      <c r="X163" s="3"/>
      <c r="Y163" s="3"/>
      <c r="Z163" s="3"/>
      <c r="AA163" s="3"/>
      <c r="AB163" s="3"/>
      <c r="AC163" s="3"/>
      <c r="AD163" s="3"/>
      <c r="AE163" s="3"/>
      <c r="AF163" s="3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7"/>
      <c r="AT163" s="7"/>
      <c r="AU163" s="7"/>
      <c r="AV163" s="7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</row>
    <row r="164" spans="1:83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3"/>
      <c r="X164" s="3"/>
      <c r="Y164" s="3"/>
      <c r="Z164" s="3"/>
      <c r="AA164" s="3"/>
      <c r="AB164" s="3"/>
      <c r="AC164" s="3"/>
      <c r="AD164" s="3"/>
      <c r="AE164" s="3"/>
      <c r="AF164" s="3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7"/>
      <c r="AT164" s="7"/>
      <c r="AU164" s="7"/>
      <c r="AV164" s="7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</row>
    <row r="165" spans="1:83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3"/>
      <c r="X165" s="3"/>
      <c r="Y165" s="3"/>
      <c r="Z165" s="3"/>
      <c r="AA165" s="3"/>
      <c r="AB165" s="3"/>
      <c r="AC165" s="3"/>
      <c r="AD165" s="3"/>
      <c r="AE165" s="3"/>
      <c r="AF165" s="3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7"/>
      <c r="AT165" s="7"/>
      <c r="AU165" s="7"/>
      <c r="AV165" s="7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</row>
    <row r="166" spans="1:83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3"/>
      <c r="X166" s="3"/>
      <c r="Y166" s="3"/>
      <c r="Z166" s="3"/>
      <c r="AA166" s="3"/>
      <c r="AB166" s="3"/>
      <c r="AC166" s="3"/>
      <c r="AD166" s="3"/>
      <c r="AE166" s="3"/>
      <c r="AF166" s="3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7"/>
      <c r="AT166" s="7"/>
      <c r="AU166" s="7"/>
      <c r="AV166" s="7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</row>
    <row r="167" spans="1:83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3"/>
      <c r="X167" s="3"/>
      <c r="Y167" s="3"/>
      <c r="Z167" s="3"/>
      <c r="AA167" s="3"/>
      <c r="AB167" s="3"/>
      <c r="AC167" s="3"/>
      <c r="AD167" s="3"/>
      <c r="AE167" s="3"/>
      <c r="AF167" s="3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7"/>
      <c r="AT167" s="7"/>
      <c r="AU167" s="7"/>
      <c r="AV167" s="7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</row>
    <row r="168" spans="1:83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3"/>
      <c r="X168" s="3"/>
      <c r="Y168" s="3"/>
      <c r="Z168" s="3"/>
      <c r="AA168" s="3"/>
      <c r="AB168" s="3"/>
      <c r="AC168" s="3"/>
      <c r="AD168" s="3"/>
      <c r="AE168" s="3"/>
      <c r="AF168" s="3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7"/>
      <c r="AT168" s="7"/>
      <c r="AU168" s="7"/>
      <c r="AV168" s="7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</row>
    <row r="169" spans="1:83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3"/>
      <c r="X169" s="3"/>
      <c r="Y169" s="3"/>
      <c r="Z169" s="3"/>
      <c r="AA169" s="3"/>
      <c r="AB169" s="3"/>
      <c r="AC169" s="3"/>
      <c r="AD169" s="3"/>
      <c r="AE169" s="3"/>
      <c r="AF169" s="3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7"/>
      <c r="AT169" s="7"/>
      <c r="AU169" s="7"/>
      <c r="AV169" s="7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</row>
    <row r="170" spans="1:83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3"/>
      <c r="X170" s="3"/>
      <c r="Y170" s="3"/>
      <c r="Z170" s="3"/>
      <c r="AA170" s="3"/>
      <c r="AB170" s="3"/>
      <c r="AC170" s="3"/>
      <c r="AD170" s="3"/>
      <c r="AE170" s="3"/>
      <c r="AF170" s="3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7"/>
      <c r="AT170" s="7"/>
      <c r="AU170" s="7"/>
      <c r="AV170" s="7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</row>
    <row r="171" spans="1:83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3"/>
      <c r="X171" s="3"/>
      <c r="Y171" s="3"/>
      <c r="Z171" s="3"/>
      <c r="AA171" s="3"/>
      <c r="AB171" s="3"/>
      <c r="AC171" s="3"/>
      <c r="AD171" s="3"/>
      <c r="AE171" s="3"/>
      <c r="AF171" s="3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7"/>
      <c r="AT171" s="7"/>
      <c r="AU171" s="7"/>
      <c r="AV171" s="7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</row>
    <row r="172" spans="1:83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3"/>
      <c r="X172" s="3"/>
      <c r="Y172" s="3"/>
      <c r="Z172" s="3"/>
      <c r="AA172" s="3"/>
      <c r="AB172" s="3"/>
      <c r="AC172" s="3"/>
      <c r="AD172" s="3"/>
      <c r="AE172" s="3"/>
      <c r="AF172" s="3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7"/>
      <c r="AT172" s="7"/>
      <c r="AU172" s="7"/>
      <c r="AV172" s="7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</row>
    <row r="173" spans="1:83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3"/>
      <c r="X173" s="3"/>
      <c r="Y173" s="3"/>
      <c r="Z173" s="3"/>
      <c r="AA173" s="3"/>
      <c r="AB173" s="3"/>
      <c r="AC173" s="3"/>
      <c r="AD173" s="3"/>
      <c r="AE173" s="3"/>
      <c r="AF173" s="3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7"/>
      <c r="AT173" s="7"/>
      <c r="AU173" s="7"/>
      <c r="AV173" s="7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</row>
    <row r="174" spans="1:83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3"/>
      <c r="X174" s="3"/>
      <c r="Y174" s="3"/>
      <c r="Z174" s="3"/>
      <c r="AA174" s="3"/>
      <c r="AB174" s="3"/>
      <c r="AC174" s="3"/>
      <c r="AD174" s="3"/>
      <c r="AE174" s="3"/>
      <c r="AF174" s="3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7"/>
      <c r="AT174" s="7"/>
      <c r="AU174" s="7"/>
      <c r="AV174" s="7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</row>
    <row r="175" spans="1:83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3"/>
      <c r="X175" s="3"/>
      <c r="Y175" s="3"/>
      <c r="Z175" s="3"/>
      <c r="AA175" s="3"/>
      <c r="AB175" s="3"/>
      <c r="AC175" s="3"/>
      <c r="AD175" s="3"/>
      <c r="AE175" s="3"/>
      <c r="AF175" s="3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7"/>
      <c r="AT175" s="7"/>
      <c r="AU175" s="7"/>
      <c r="AV175" s="7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</row>
    <row r="176" spans="1:83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3"/>
      <c r="X176" s="3"/>
      <c r="Y176" s="3"/>
      <c r="Z176" s="3"/>
      <c r="AA176" s="3"/>
      <c r="AB176" s="3"/>
      <c r="AC176" s="3"/>
      <c r="AD176" s="3"/>
      <c r="AE176" s="3"/>
      <c r="AF176" s="3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7"/>
      <c r="AT176" s="7"/>
      <c r="AU176" s="7"/>
      <c r="AV176" s="7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</row>
    <row r="177" spans="1:83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3"/>
      <c r="X177" s="3"/>
      <c r="Y177" s="3"/>
      <c r="Z177" s="3"/>
      <c r="AA177" s="3"/>
      <c r="AB177" s="3"/>
      <c r="AC177" s="3"/>
      <c r="AD177" s="3"/>
      <c r="AE177" s="3"/>
      <c r="AF177" s="3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7"/>
      <c r="AT177" s="7"/>
      <c r="AU177" s="7"/>
      <c r="AV177" s="7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</row>
    <row r="178" spans="1:83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3"/>
      <c r="X178" s="3"/>
      <c r="Y178" s="3"/>
      <c r="Z178" s="3"/>
      <c r="AA178" s="3"/>
      <c r="AB178" s="3"/>
      <c r="AC178" s="3"/>
      <c r="AD178" s="3"/>
      <c r="AE178" s="3"/>
      <c r="AF178" s="3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7"/>
      <c r="AT178" s="7"/>
      <c r="AU178" s="7"/>
      <c r="AV178" s="7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</row>
    <row r="179" spans="1:83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3"/>
      <c r="X179" s="3"/>
      <c r="Y179" s="3"/>
      <c r="Z179" s="3"/>
      <c r="AA179" s="3"/>
      <c r="AB179" s="3"/>
      <c r="AC179" s="3"/>
      <c r="AD179" s="3"/>
      <c r="AE179" s="3"/>
      <c r="AF179" s="3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7"/>
      <c r="AT179" s="7"/>
      <c r="AU179" s="7"/>
      <c r="AV179" s="7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</row>
    <row r="180" spans="1:83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3"/>
      <c r="X180" s="3"/>
      <c r="Y180" s="3"/>
      <c r="Z180" s="3"/>
      <c r="AA180" s="3"/>
      <c r="AB180" s="3"/>
      <c r="AC180" s="3"/>
      <c r="AD180" s="3"/>
      <c r="AE180" s="3"/>
      <c r="AF180" s="3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7"/>
      <c r="AT180" s="7"/>
      <c r="AU180" s="7"/>
      <c r="AV180" s="7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</row>
    <row r="181" spans="1:83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3"/>
      <c r="X181" s="3"/>
      <c r="Y181" s="3"/>
      <c r="Z181" s="3"/>
      <c r="AA181" s="3"/>
      <c r="AB181" s="3"/>
      <c r="AC181" s="3"/>
      <c r="AD181" s="3"/>
      <c r="AE181" s="3"/>
      <c r="AF181" s="3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7"/>
      <c r="AT181" s="7"/>
      <c r="AU181" s="7"/>
      <c r="AV181" s="7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</row>
    <row r="182" spans="1:83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3"/>
      <c r="X182" s="3"/>
      <c r="Y182" s="3"/>
      <c r="Z182" s="3"/>
      <c r="AA182" s="3"/>
      <c r="AB182" s="3"/>
      <c r="AC182" s="3"/>
      <c r="AD182" s="3"/>
      <c r="AE182" s="3"/>
      <c r="AF182" s="3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7"/>
      <c r="AT182" s="7"/>
      <c r="AU182" s="7"/>
      <c r="AV182" s="7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</row>
    <row r="183" spans="1:83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3"/>
      <c r="X183" s="3"/>
      <c r="Y183" s="3"/>
      <c r="Z183" s="3"/>
      <c r="AA183" s="3"/>
      <c r="AB183" s="3"/>
      <c r="AC183" s="3"/>
      <c r="AD183" s="3"/>
      <c r="AE183" s="3"/>
      <c r="AF183" s="3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7"/>
      <c r="AT183" s="7"/>
      <c r="AU183" s="7"/>
      <c r="AV183" s="7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</row>
    <row r="184" spans="1:83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3"/>
      <c r="X184" s="3"/>
      <c r="Y184" s="3"/>
      <c r="Z184" s="3"/>
      <c r="AA184" s="3"/>
      <c r="AB184" s="3"/>
      <c r="AC184" s="3"/>
      <c r="AD184" s="3"/>
      <c r="AE184" s="3"/>
      <c r="AF184" s="3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7"/>
      <c r="AT184" s="7"/>
      <c r="AU184" s="7"/>
      <c r="AV184" s="7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</row>
    <row r="185" spans="1:83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3"/>
      <c r="X185" s="3"/>
      <c r="Y185" s="3"/>
      <c r="Z185" s="3"/>
      <c r="AA185" s="3"/>
      <c r="AB185" s="3"/>
      <c r="AC185" s="3"/>
      <c r="AD185" s="3"/>
      <c r="AE185" s="3"/>
      <c r="AF185" s="3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7"/>
      <c r="AT185" s="7"/>
      <c r="AU185" s="7"/>
      <c r="AV185" s="7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</row>
    <row r="186" spans="1:83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3"/>
      <c r="X186" s="3"/>
      <c r="Y186" s="3"/>
      <c r="Z186" s="3"/>
      <c r="AA186" s="3"/>
      <c r="AB186" s="3"/>
      <c r="AC186" s="3"/>
      <c r="AD186" s="3"/>
      <c r="AE186" s="3"/>
      <c r="AF186" s="3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7"/>
      <c r="AT186" s="7"/>
      <c r="AU186" s="7"/>
      <c r="AV186" s="7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</row>
    <row r="187" spans="1:83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3"/>
      <c r="X187" s="3"/>
      <c r="Y187" s="3"/>
      <c r="Z187" s="3"/>
      <c r="AA187" s="3"/>
      <c r="AB187" s="3"/>
      <c r="AC187" s="3"/>
      <c r="AD187" s="3"/>
      <c r="AE187" s="3"/>
      <c r="AF187" s="3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7"/>
      <c r="AT187" s="7"/>
      <c r="AU187" s="7"/>
      <c r="AV187" s="7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</row>
    <row r="188" spans="1:83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3"/>
      <c r="X188" s="3"/>
      <c r="Y188" s="3"/>
      <c r="Z188" s="3"/>
      <c r="AA188" s="3"/>
      <c r="AB188" s="3"/>
      <c r="AC188" s="3"/>
      <c r="AD188" s="3"/>
      <c r="AE188" s="3"/>
      <c r="AF188" s="3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7"/>
      <c r="AT188" s="7"/>
      <c r="AU188" s="7"/>
      <c r="AV188" s="7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</row>
    <row r="189" spans="1:83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3"/>
      <c r="X189" s="3"/>
      <c r="Y189" s="3"/>
      <c r="Z189" s="3"/>
      <c r="AA189" s="3"/>
      <c r="AB189" s="3"/>
      <c r="AC189" s="3"/>
      <c r="AD189" s="3"/>
      <c r="AE189" s="3"/>
      <c r="AF189" s="3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7"/>
      <c r="AT189" s="7"/>
      <c r="AU189" s="7"/>
      <c r="AV189" s="7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</row>
    <row r="190" spans="1:83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3"/>
      <c r="X190" s="3"/>
      <c r="Y190" s="3"/>
      <c r="Z190" s="3"/>
      <c r="AA190" s="3"/>
      <c r="AB190" s="3"/>
      <c r="AC190" s="3"/>
      <c r="AD190" s="3"/>
      <c r="AE190" s="3"/>
      <c r="AF190" s="3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7"/>
      <c r="AT190" s="7"/>
      <c r="AU190" s="7"/>
      <c r="AV190" s="7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</row>
    <row r="191" spans="1:83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3"/>
      <c r="X191" s="3"/>
      <c r="Y191" s="3"/>
      <c r="Z191" s="3"/>
      <c r="AA191" s="3"/>
      <c r="AB191" s="3"/>
      <c r="AC191" s="3"/>
      <c r="AD191" s="3"/>
      <c r="AE191" s="3"/>
      <c r="AF191" s="3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7"/>
      <c r="AT191" s="7"/>
      <c r="AU191" s="7"/>
      <c r="AV191" s="7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</row>
    <row r="192" spans="1:83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3"/>
      <c r="X192" s="3"/>
      <c r="Y192" s="3"/>
      <c r="Z192" s="3"/>
      <c r="AA192" s="3"/>
      <c r="AB192" s="3"/>
      <c r="AC192" s="3"/>
      <c r="AD192" s="3"/>
      <c r="AE192" s="3"/>
      <c r="AF192" s="3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7"/>
      <c r="AT192" s="7"/>
      <c r="AU192" s="7"/>
      <c r="AV192" s="7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</row>
    <row r="193" spans="1:83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3"/>
      <c r="X193" s="3"/>
      <c r="Y193" s="3"/>
      <c r="Z193" s="3"/>
      <c r="AA193" s="3"/>
      <c r="AB193" s="3"/>
      <c r="AC193" s="3"/>
      <c r="AD193" s="3"/>
      <c r="AE193" s="3"/>
      <c r="AF193" s="3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7"/>
      <c r="AT193" s="7"/>
      <c r="AU193" s="7"/>
      <c r="AV193" s="7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</row>
    <row r="194" spans="1:83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3"/>
      <c r="X194" s="3"/>
      <c r="Y194" s="3"/>
      <c r="Z194" s="3"/>
      <c r="AA194" s="3"/>
      <c r="AB194" s="3"/>
      <c r="AC194" s="3"/>
      <c r="AD194" s="3"/>
      <c r="AE194" s="3"/>
      <c r="AF194" s="3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7"/>
      <c r="AT194" s="7"/>
      <c r="AU194" s="7"/>
      <c r="AV194" s="7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</row>
    <row r="195" spans="1:83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3"/>
      <c r="X195" s="3"/>
      <c r="Y195" s="3"/>
      <c r="Z195" s="3"/>
      <c r="AA195" s="3"/>
      <c r="AB195" s="3"/>
      <c r="AC195" s="3"/>
      <c r="AD195" s="3"/>
      <c r="AE195" s="3"/>
      <c r="AF195" s="3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7"/>
      <c r="AT195" s="7"/>
      <c r="AU195" s="7"/>
      <c r="AV195" s="7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</row>
    <row r="196" spans="1:83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3"/>
      <c r="X196" s="3"/>
      <c r="Y196" s="3"/>
      <c r="Z196" s="3"/>
      <c r="AA196" s="3"/>
      <c r="AB196" s="3"/>
      <c r="AC196" s="3"/>
      <c r="AD196" s="3"/>
      <c r="AE196" s="3"/>
      <c r="AF196" s="3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7"/>
      <c r="AT196" s="7"/>
      <c r="AU196" s="7"/>
      <c r="AV196" s="7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</row>
    <row r="197" spans="1:83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3"/>
      <c r="X197" s="3"/>
      <c r="Y197" s="3"/>
      <c r="Z197" s="3"/>
      <c r="AA197" s="3"/>
      <c r="AB197" s="3"/>
      <c r="AC197" s="3"/>
      <c r="AD197" s="3"/>
      <c r="AE197" s="3"/>
      <c r="AF197" s="3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7"/>
      <c r="AT197" s="7"/>
      <c r="AU197" s="7"/>
      <c r="AV197" s="7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</row>
    <row r="198" spans="1:83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3"/>
      <c r="X198" s="3"/>
      <c r="Y198" s="3"/>
      <c r="Z198" s="3"/>
      <c r="AA198" s="3"/>
      <c r="AB198" s="3"/>
      <c r="AC198" s="3"/>
      <c r="AD198" s="3"/>
      <c r="AE198" s="3"/>
      <c r="AF198" s="3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7"/>
      <c r="AT198" s="7"/>
      <c r="AU198" s="7"/>
      <c r="AV198" s="7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</row>
    <row r="199" spans="1:83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3"/>
      <c r="X199" s="3"/>
      <c r="Y199" s="3"/>
      <c r="Z199" s="3"/>
      <c r="AA199" s="3"/>
      <c r="AB199" s="3"/>
      <c r="AC199" s="3"/>
      <c r="AD199" s="3"/>
      <c r="AE199" s="3"/>
      <c r="AF199" s="3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7"/>
      <c r="AT199" s="7"/>
      <c r="AU199" s="7"/>
      <c r="AV199" s="7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</row>
    <row r="200" spans="1:83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3"/>
      <c r="X200" s="3"/>
      <c r="Y200" s="3"/>
      <c r="Z200" s="3"/>
      <c r="AA200" s="3"/>
      <c r="AB200" s="3"/>
      <c r="AC200" s="3"/>
      <c r="AD200" s="3"/>
      <c r="AE200" s="3"/>
      <c r="AF200" s="3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7"/>
      <c r="AT200" s="7"/>
      <c r="AU200" s="7"/>
      <c r="AV200" s="7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</row>
    <row r="201" spans="1:83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3"/>
      <c r="X201" s="3"/>
      <c r="Y201" s="3"/>
      <c r="Z201" s="3"/>
      <c r="AA201" s="3"/>
      <c r="AB201" s="3"/>
      <c r="AC201" s="3"/>
      <c r="AD201" s="3"/>
      <c r="AE201" s="3"/>
      <c r="AF201" s="3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7"/>
      <c r="AT201" s="7"/>
      <c r="AU201" s="7"/>
      <c r="AV201" s="7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</row>
    <row r="202" spans="1:83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3"/>
      <c r="X202" s="3"/>
      <c r="Y202" s="3"/>
      <c r="Z202" s="3"/>
      <c r="AA202" s="3"/>
      <c r="AB202" s="3"/>
      <c r="AC202" s="3"/>
      <c r="AD202" s="3"/>
      <c r="AE202" s="3"/>
      <c r="AF202" s="3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7"/>
      <c r="AT202" s="7"/>
      <c r="AU202" s="7"/>
      <c r="AV202" s="7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</row>
    <row r="203" spans="1:83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3"/>
      <c r="X203" s="3"/>
      <c r="Y203" s="3"/>
      <c r="Z203" s="3"/>
      <c r="AA203" s="3"/>
      <c r="AB203" s="3"/>
      <c r="AC203" s="3"/>
      <c r="AD203" s="3"/>
      <c r="AE203" s="3"/>
      <c r="AF203" s="3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7"/>
      <c r="AT203" s="7"/>
      <c r="AU203" s="7"/>
      <c r="AV203" s="7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</row>
    <row r="204" spans="1:83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3"/>
      <c r="X204" s="3"/>
      <c r="Y204" s="3"/>
      <c r="Z204" s="3"/>
      <c r="AA204" s="3"/>
      <c r="AB204" s="3"/>
      <c r="AC204" s="3"/>
      <c r="AD204" s="3"/>
      <c r="AE204" s="3"/>
      <c r="AF204" s="3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7"/>
      <c r="AT204" s="7"/>
      <c r="AU204" s="7"/>
      <c r="AV204" s="7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</row>
    <row r="205" spans="1:83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3"/>
      <c r="X205" s="3"/>
      <c r="Y205" s="3"/>
      <c r="Z205" s="3"/>
      <c r="AA205" s="3"/>
      <c r="AB205" s="3"/>
      <c r="AC205" s="3"/>
      <c r="AD205" s="3"/>
      <c r="AE205" s="3"/>
      <c r="AF205" s="3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7"/>
      <c r="AT205" s="7"/>
      <c r="AU205" s="7"/>
      <c r="AV205" s="7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</row>
    <row r="206" spans="1:83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3"/>
      <c r="X206" s="3"/>
      <c r="Y206" s="3"/>
      <c r="Z206" s="3"/>
      <c r="AA206" s="3"/>
      <c r="AB206" s="3"/>
      <c r="AC206" s="3"/>
      <c r="AD206" s="3"/>
      <c r="AE206" s="3"/>
      <c r="AF206" s="3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7"/>
      <c r="AT206" s="7"/>
      <c r="AU206" s="7"/>
      <c r="AV206" s="7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</row>
    <row r="207" spans="1:83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3"/>
      <c r="X207" s="3"/>
      <c r="Y207" s="3"/>
      <c r="Z207" s="3"/>
      <c r="AA207" s="3"/>
      <c r="AB207" s="3"/>
      <c r="AC207" s="3"/>
      <c r="AD207" s="3"/>
      <c r="AE207" s="3"/>
      <c r="AF207" s="3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7"/>
      <c r="AT207" s="7"/>
      <c r="AU207" s="7"/>
      <c r="AV207" s="7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</row>
    <row r="208" spans="1:83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3"/>
      <c r="X208" s="3"/>
      <c r="Y208" s="3"/>
      <c r="Z208" s="3"/>
      <c r="AA208" s="3"/>
      <c r="AB208" s="3"/>
      <c r="AC208" s="3"/>
      <c r="AD208" s="3"/>
      <c r="AE208" s="3"/>
      <c r="AF208" s="3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7"/>
      <c r="AT208" s="7"/>
      <c r="AU208" s="7"/>
      <c r="AV208" s="7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</row>
    <row r="209" spans="1:83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3"/>
      <c r="X209" s="3"/>
      <c r="Y209" s="3"/>
      <c r="Z209" s="3"/>
      <c r="AA209" s="3"/>
      <c r="AB209" s="3"/>
      <c r="AC209" s="3"/>
      <c r="AD209" s="3"/>
      <c r="AE209" s="3"/>
      <c r="AF209" s="3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7"/>
      <c r="AT209" s="7"/>
      <c r="AU209" s="7"/>
      <c r="AV209" s="7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</row>
    <row r="210" spans="1:83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3"/>
      <c r="X210" s="3"/>
      <c r="Y210" s="3"/>
      <c r="Z210" s="3"/>
      <c r="AA210" s="3"/>
      <c r="AB210" s="3"/>
      <c r="AC210" s="3"/>
      <c r="AD210" s="3"/>
      <c r="AE210" s="3"/>
      <c r="AF210" s="3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7"/>
      <c r="AT210" s="7"/>
      <c r="AU210" s="7"/>
      <c r="AV210" s="7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</row>
    <row r="211" spans="1:83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3"/>
      <c r="X211" s="3"/>
      <c r="Y211" s="3"/>
      <c r="Z211" s="3"/>
      <c r="AA211" s="3"/>
      <c r="AB211" s="3"/>
      <c r="AC211" s="3"/>
      <c r="AD211" s="3"/>
      <c r="AE211" s="3"/>
      <c r="AF211" s="3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7"/>
      <c r="AT211" s="7"/>
      <c r="AU211" s="7"/>
      <c r="AV211" s="7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</row>
    <row r="212" spans="1:83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3"/>
      <c r="X212" s="3"/>
      <c r="Y212" s="3"/>
      <c r="Z212" s="3"/>
      <c r="AA212" s="3"/>
      <c r="AB212" s="3"/>
      <c r="AC212" s="3"/>
      <c r="AD212" s="3"/>
      <c r="AE212" s="3"/>
      <c r="AF212" s="3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7"/>
      <c r="AT212" s="7"/>
      <c r="AU212" s="7"/>
      <c r="AV212" s="7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</row>
    <row r="213" spans="1:83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3"/>
      <c r="X213" s="3"/>
      <c r="Y213" s="3"/>
      <c r="Z213" s="3"/>
      <c r="AA213" s="3"/>
      <c r="AB213" s="3"/>
      <c r="AC213" s="3"/>
      <c r="AD213" s="3"/>
      <c r="AE213" s="3"/>
      <c r="AF213" s="3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7"/>
      <c r="AT213" s="7"/>
      <c r="AU213" s="7"/>
      <c r="AV213" s="7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</row>
    <row r="214" spans="1:83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3"/>
      <c r="X214" s="3"/>
      <c r="Y214" s="3"/>
      <c r="Z214" s="3"/>
      <c r="AA214" s="3"/>
      <c r="AB214" s="3"/>
      <c r="AC214" s="3"/>
      <c r="AD214" s="3"/>
      <c r="AE214" s="3"/>
      <c r="AF214" s="3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7"/>
      <c r="AT214" s="7"/>
      <c r="AU214" s="7"/>
      <c r="AV214" s="7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</row>
    <row r="215" spans="1:83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3"/>
      <c r="X215" s="3"/>
      <c r="Y215" s="3"/>
      <c r="Z215" s="3"/>
      <c r="AA215" s="3"/>
      <c r="AB215" s="3"/>
      <c r="AC215" s="3"/>
      <c r="AD215" s="3"/>
      <c r="AE215" s="3"/>
      <c r="AF215" s="3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7"/>
      <c r="AT215" s="7"/>
      <c r="AU215" s="7"/>
      <c r="AV215" s="7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</row>
    <row r="216" spans="1:83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3"/>
      <c r="X216" s="3"/>
      <c r="Y216" s="3"/>
      <c r="Z216" s="3"/>
      <c r="AA216" s="3"/>
      <c r="AB216" s="3"/>
      <c r="AC216" s="3"/>
      <c r="AD216" s="3"/>
      <c r="AE216" s="3"/>
      <c r="AF216" s="3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7"/>
      <c r="AT216" s="7"/>
      <c r="AU216" s="7"/>
      <c r="AV216" s="7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</row>
    <row r="217" spans="1:83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3"/>
      <c r="X217" s="3"/>
      <c r="Y217" s="3"/>
      <c r="Z217" s="3"/>
      <c r="AA217" s="3"/>
      <c r="AB217" s="3"/>
      <c r="AC217" s="3"/>
      <c r="AD217" s="3"/>
      <c r="AE217" s="3"/>
      <c r="AF217" s="3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7"/>
      <c r="AT217" s="7"/>
      <c r="AU217" s="7"/>
      <c r="AV217" s="7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</row>
    <row r="218" spans="1:83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3"/>
      <c r="X218" s="3"/>
      <c r="Y218" s="3"/>
      <c r="Z218" s="3"/>
      <c r="AA218" s="3"/>
      <c r="AB218" s="3"/>
      <c r="AC218" s="3"/>
      <c r="AD218" s="3"/>
      <c r="AE218" s="3"/>
      <c r="AF218" s="3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7"/>
      <c r="AT218" s="7"/>
      <c r="AU218" s="7"/>
      <c r="AV218" s="7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</row>
    <row r="219" spans="1:83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3"/>
      <c r="X219" s="3"/>
      <c r="Y219" s="3"/>
      <c r="Z219" s="3"/>
      <c r="AA219" s="3"/>
      <c r="AB219" s="3"/>
      <c r="AC219" s="3"/>
      <c r="AD219" s="3"/>
      <c r="AE219" s="3"/>
      <c r="AF219" s="3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7"/>
      <c r="AT219" s="7"/>
      <c r="AU219" s="7"/>
      <c r="AV219" s="7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</row>
    <row r="220" spans="1:83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3"/>
      <c r="X220" s="3"/>
      <c r="Y220" s="3"/>
      <c r="Z220" s="3"/>
      <c r="AA220" s="3"/>
      <c r="AB220" s="3"/>
      <c r="AC220" s="3"/>
      <c r="AD220" s="3"/>
      <c r="AE220" s="3"/>
      <c r="AF220" s="3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7"/>
      <c r="AT220" s="7"/>
      <c r="AU220" s="7"/>
      <c r="AV220" s="7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</row>
    <row r="221" spans="1:83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3"/>
      <c r="X221" s="3"/>
      <c r="Y221" s="3"/>
      <c r="Z221" s="3"/>
      <c r="AA221" s="3"/>
      <c r="AB221" s="3"/>
      <c r="AC221" s="3"/>
      <c r="AD221" s="3"/>
      <c r="AE221" s="3"/>
      <c r="AF221" s="3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7"/>
      <c r="AT221" s="7"/>
      <c r="AU221" s="7"/>
      <c r="AV221" s="7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</row>
    <row r="222" spans="1:83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3"/>
      <c r="X222" s="3"/>
      <c r="Y222" s="3"/>
      <c r="Z222" s="3"/>
      <c r="AA222" s="3"/>
      <c r="AB222" s="3"/>
      <c r="AC222" s="3"/>
      <c r="AD222" s="3"/>
      <c r="AE222" s="3"/>
      <c r="AF222" s="3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7"/>
      <c r="AT222" s="7"/>
      <c r="AU222" s="7"/>
      <c r="AV222" s="7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</row>
    <row r="223" spans="1:83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3"/>
      <c r="X223" s="3"/>
      <c r="Y223" s="3"/>
      <c r="Z223" s="3"/>
      <c r="AA223" s="3"/>
      <c r="AB223" s="3"/>
      <c r="AC223" s="3"/>
      <c r="AD223" s="3"/>
      <c r="AE223" s="3"/>
      <c r="AF223" s="3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7"/>
      <c r="AT223" s="7"/>
      <c r="AU223" s="7"/>
      <c r="AV223" s="7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</row>
    <row r="224" spans="1:83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3"/>
      <c r="X224" s="3"/>
      <c r="Y224" s="3"/>
      <c r="Z224" s="3"/>
      <c r="AA224" s="3"/>
      <c r="AB224" s="3"/>
      <c r="AC224" s="3"/>
      <c r="AD224" s="3"/>
      <c r="AE224" s="3"/>
      <c r="AF224" s="3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7"/>
      <c r="AT224" s="7"/>
      <c r="AU224" s="7"/>
      <c r="AV224" s="7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</row>
    <row r="225" spans="1:83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3"/>
      <c r="X225" s="3"/>
      <c r="Y225" s="3"/>
      <c r="Z225" s="3"/>
      <c r="AA225" s="3"/>
      <c r="AB225" s="3"/>
      <c r="AC225" s="3"/>
      <c r="AD225" s="3"/>
      <c r="AE225" s="3"/>
      <c r="AF225" s="3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7"/>
      <c r="AT225" s="7"/>
      <c r="AU225" s="7"/>
      <c r="AV225" s="7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</row>
    <row r="226" spans="1:83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3"/>
      <c r="X226" s="3"/>
      <c r="Y226" s="3"/>
      <c r="Z226" s="3"/>
      <c r="AA226" s="3"/>
      <c r="AB226" s="3"/>
      <c r="AC226" s="3"/>
      <c r="AD226" s="3"/>
      <c r="AE226" s="3"/>
      <c r="AF226" s="3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7"/>
      <c r="AT226" s="7"/>
      <c r="AU226" s="7"/>
      <c r="AV226" s="7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</row>
    <row r="227" spans="1:83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3"/>
      <c r="X227" s="3"/>
      <c r="Y227" s="3"/>
      <c r="Z227" s="3"/>
      <c r="AA227" s="3"/>
      <c r="AB227" s="3"/>
      <c r="AC227" s="3"/>
      <c r="AD227" s="3"/>
      <c r="AE227" s="3"/>
      <c r="AF227" s="3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7"/>
      <c r="AT227" s="7"/>
      <c r="AU227" s="7"/>
      <c r="AV227" s="7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</row>
    <row r="228" spans="1:83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3"/>
      <c r="X228" s="3"/>
      <c r="Y228" s="3"/>
      <c r="Z228" s="3"/>
      <c r="AA228" s="3"/>
      <c r="AB228" s="3"/>
      <c r="AC228" s="3"/>
      <c r="AD228" s="3"/>
      <c r="AE228" s="3"/>
      <c r="AF228" s="3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7"/>
      <c r="AT228" s="7"/>
      <c r="AU228" s="7"/>
      <c r="AV228" s="7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</row>
    <row r="229" spans="1:83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3"/>
      <c r="X229" s="3"/>
      <c r="Y229" s="3"/>
      <c r="Z229" s="3"/>
      <c r="AA229" s="3"/>
      <c r="AB229" s="3"/>
      <c r="AC229" s="3"/>
      <c r="AD229" s="3"/>
      <c r="AE229" s="3"/>
      <c r="AF229" s="3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7"/>
      <c r="AT229" s="7"/>
      <c r="AU229" s="7"/>
      <c r="AV229" s="7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</row>
    <row r="230" spans="1:83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3"/>
      <c r="X230" s="3"/>
      <c r="Y230" s="3"/>
      <c r="Z230" s="3"/>
      <c r="AA230" s="3"/>
      <c r="AB230" s="3"/>
      <c r="AC230" s="3"/>
      <c r="AD230" s="3"/>
      <c r="AE230" s="3"/>
      <c r="AF230" s="3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7"/>
      <c r="AT230" s="7"/>
      <c r="AU230" s="7"/>
      <c r="AV230" s="7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</row>
    <row r="231" spans="1:83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3"/>
      <c r="X231" s="3"/>
      <c r="Y231" s="3"/>
      <c r="Z231" s="3"/>
      <c r="AA231" s="3"/>
      <c r="AB231" s="3"/>
      <c r="AC231" s="3"/>
      <c r="AD231" s="3"/>
      <c r="AE231" s="3"/>
      <c r="AF231" s="3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7"/>
      <c r="AT231" s="7"/>
      <c r="AU231" s="7"/>
      <c r="AV231" s="7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</row>
    <row r="232" spans="1:83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3"/>
      <c r="X232" s="3"/>
      <c r="Y232" s="3"/>
      <c r="Z232" s="3"/>
      <c r="AA232" s="3"/>
      <c r="AB232" s="3"/>
      <c r="AC232" s="3"/>
      <c r="AD232" s="3"/>
      <c r="AE232" s="3"/>
      <c r="AF232" s="3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7"/>
      <c r="AT232" s="7"/>
      <c r="AU232" s="7"/>
      <c r="AV232" s="7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</row>
    <row r="233" spans="1:83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3"/>
      <c r="X233" s="3"/>
      <c r="Y233" s="3"/>
      <c r="Z233" s="3"/>
      <c r="AA233" s="3"/>
      <c r="AB233" s="3"/>
      <c r="AC233" s="3"/>
      <c r="AD233" s="3"/>
      <c r="AE233" s="3"/>
      <c r="AF233" s="3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7"/>
      <c r="AT233" s="7"/>
      <c r="AU233" s="7"/>
      <c r="AV233" s="7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</row>
    <row r="234" spans="1:83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3"/>
      <c r="X234" s="3"/>
      <c r="Y234" s="3"/>
      <c r="Z234" s="3"/>
      <c r="AA234" s="3"/>
      <c r="AB234" s="3"/>
      <c r="AC234" s="3"/>
      <c r="AD234" s="3"/>
      <c r="AE234" s="3"/>
      <c r="AF234" s="3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7"/>
      <c r="AT234" s="7"/>
      <c r="AU234" s="7"/>
      <c r="AV234" s="7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</row>
    <row r="235" spans="1:83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3"/>
      <c r="X235" s="3"/>
      <c r="Y235" s="3"/>
      <c r="Z235" s="3"/>
      <c r="AA235" s="3"/>
      <c r="AB235" s="3"/>
      <c r="AC235" s="3"/>
      <c r="AD235" s="3"/>
      <c r="AE235" s="3"/>
      <c r="AF235" s="3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7"/>
      <c r="AT235" s="7"/>
      <c r="AU235" s="7"/>
      <c r="AV235" s="7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</row>
    <row r="236" spans="1:83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3"/>
      <c r="X236" s="3"/>
      <c r="Y236" s="3"/>
      <c r="Z236" s="3"/>
      <c r="AA236" s="3"/>
      <c r="AB236" s="3"/>
      <c r="AC236" s="3"/>
      <c r="AD236" s="3"/>
      <c r="AE236" s="3"/>
      <c r="AF236" s="3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7"/>
      <c r="AT236" s="7"/>
      <c r="AU236" s="7"/>
      <c r="AV236" s="7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</row>
    <row r="237" spans="1:83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3"/>
      <c r="X237" s="3"/>
      <c r="Y237" s="3"/>
      <c r="Z237" s="3"/>
      <c r="AA237" s="3"/>
      <c r="AB237" s="3"/>
      <c r="AC237" s="3"/>
      <c r="AD237" s="3"/>
      <c r="AE237" s="3"/>
      <c r="AF237" s="3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7"/>
      <c r="AT237" s="7"/>
      <c r="AU237" s="7"/>
      <c r="AV237" s="7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</row>
    <row r="238" spans="1:83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3"/>
      <c r="X238" s="3"/>
      <c r="Y238" s="3"/>
      <c r="Z238" s="3"/>
      <c r="AA238" s="3"/>
      <c r="AB238" s="3"/>
      <c r="AC238" s="3"/>
      <c r="AD238" s="3"/>
      <c r="AE238" s="3"/>
      <c r="AF238" s="3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7"/>
      <c r="AT238" s="7"/>
      <c r="AU238" s="7"/>
      <c r="AV238" s="7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</row>
    <row r="239" spans="1:83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3"/>
      <c r="X239" s="3"/>
      <c r="Y239" s="3"/>
      <c r="Z239" s="3"/>
      <c r="AA239" s="3"/>
      <c r="AB239" s="3"/>
      <c r="AC239" s="3"/>
      <c r="AD239" s="3"/>
      <c r="AE239" s="3"/>
      <c r="AF239" s="3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7"/>
      <c r="AT239" s="7"/>
      <c r="AU239" s="7"/>
      <c r="AV239" s="7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</row>
    <row r="240" spans="1:83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3"/>
      <c r="X240" s="3"/>
      <c r="Y240" s="3"/>
      <c r="Z240" s="3"/>
      <c r="AA240" s="3"/>
      <c r="AB240" s="3"/>
      <c r="AC240" s="3"/>
      <c r="AD240" s="3"/>
      <c r="AE240" s="3"/>
      <c r="AF240" s="3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7"/>
      <c r="AT240" s="7"/>
      <c r="AU240" s="7"/>
      <c r="AV240" s="7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</row>
    <row r="241" spans="1:83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3"/>
      <c r="X241" s="3"/>
      <c r="Y241" s="3"/>
      <c r="Z241" s="3"/>
      <c r="AA241" s="3"/>
      <c r="AB241" s="3"/>
      <c r="AC241" s="3"/>
      <c r="AD241" s="3"/>
      <c r="AE241" s="3"/>
      <c r="AF241" s="3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7"/>
      <c r="AT241" s="7"/>
      <c r="AU241" s="7"/>
      <c r="AV241" s="7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</row>
    <row r="242" spans="1:83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3"/>
      <c r="X242" s="3"/>
      <c r="Y242" s="3"/>
      <c r="Z242" s="3"/>
      <c r="AA242" s="3"/>
      <c r="AB242" s="3"/>
      <c r="AC242" s="3"/>
      <c r="AD242" s="3"/>
      <c r="AE242" s="3"/>
      <c r="AF242" s="3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7"/>
      <c r="AT242" s="7"/>
      <c r="AU242" s="7"/>
      <c r="AV242" s="7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</row>
    <row r="243" spans="1:83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3"/>
      <c r="X243" s="3"/>
      <c r="Y243" s="3"/>
      <c r="Z243" s="3"/>
      <c r="AA243" s="3"/>
      <c r="AB243" s="3"/>
      <c r="AC243" s="3"/>
      <c r="AD243" s="3"/>
      <c r="AE243" s="3"/>
      <c r="AF243" s="3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7"/>
      <c r="AT243" s="7"/>
      <c r="AU243" s="7"/>
      <c r="AV243" s="7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</row>
    <row r="244" spans="1:83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3"/>
      <c r="X244" s="3"/>
      <c r="Y244" s="3"/>
      <c r="Z244" s="3"/>
      <c r="AA244" s="3"/>
      <c r="AB244" s="3"/>
      <c r="AC244" s="3"/>
      <c r="AD244" s="3"/>
      <c r="AE244" s="3"/>
      <c r="AF244" s="3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7"/>
      <c r="AT244" s="7"/>
      <c r="AU244" s="7"/>
      <c r="AV244" s="7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</row>
    <row r="245" spans="1:83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3"/>
      <c r="X245" s="3"/>
      <c r="Y245" s="3"/>
      <c r="Z245" s="3"/>
      <c r="AA245" s="3"/>
      <c r="AB245" s="3"/>
      <c r="AC245" s="3"/>
      <c r="AD245" s="3"/>
      <c r="AE245" s="3"/>
      <c r="AF245" s="3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7"/>
      <c r="AT245" s="7"/>
      <c r="AU245" s="7"/>
      <c r="AV245" s="7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</row>
    <row r="246" spans="1:83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3"/>
      <c r="X246" s="3"/>
      <c r="Y246" s="3"/>
      <c r="Z246" s="3"/>
      <c r="AA246" s="3"/>
      <c r="AB246" s="3"/>
      <c r="AC246" s="3"/>
      <c r="AD246" s="3"/>
      <c r="AE246" s="3"/>
      <c r="AF246" s="3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7"/>
      <c r="AT246" s="7"/>
      <c r="AU246" s="7"/>
      <c r="AV246" s="7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</row>
    <row r="247" spans="1:83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3"/>
      <c r="X247" s="3"/>
      <c r="Y247" s="3"/>
      <c r="Z247" s="3"/>
      <c r="AA247" s="3"/>
      <c r="AB247" s="3"/>
      <c r="AC247" s="3"/>
      <c r="AD247" s="3"/>
      <c r="AE247" s="3"/>
      <c r="AF247" s="3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7"/>
      <c r="AT247" s="7"/>
      <c r="AU247" s="7"/>
      <c r="AV247" s="7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</row>
    <row r="248" spans="1:83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3"/>
      <c r="X248" s="3"/>
      <c r="Y248" s="3"/>
      <c r="Z248" s="3"/>
      <c r="AA248" s="3"/>
      <c r="AB248" s="3"/>
      <c r="AC248" s="3"/>
      <c r="AD248" s="3"/>
      <c r="AE248" s="3"/>
      <c r="AF248" s="3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7"/>
      <c r="AT248" s="7"/>
      <c r="AU248" s="7"/>
      <c r="AV248" s="7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</row>
    <row r="249" spans="1:83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3"/>
      <c r="X249" s="3"/>
      <c r="Y249" s="3"/>
      <c r="Z249" s="3"/>
      <c r="AA249" s="3"/>
      <c r="AB249" s="3"/>
      <c r="AC249" s="3"/>
      <c r="AD249" s="3"/>
      <c r="AE249" s="3"/>
      <c r="AF249" s="3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7"/>
      <c r="AT249" s="7"/>
      <c r="AU249" s="7"/>
      <c r="AV249" s="7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</row>
    <row r="250" spans="1:83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3"/>
      <c r="X250" s="3"/>
      <c r="Y250" s="3"/>
      <c r="Z250" s="3"/>
      <c r="AA250" s="3"/>
      <c r="AB250" s="3"/>
      <c r="AC250" s="3"/>
      <c r="AD250" s="3"/>
      <c r="AE250" s="3"/>
      <c r="AF250" s="3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7"/>
      <c r="AT250" s="7"/>
      <c r="AU250" s="7"/>
      <c r="AV250" s="7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</row>
    <row r="251" spans="1:83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3"/>
      <c r="X251" s="3"/>
      <c r="Y251" s="3"/>
      <c r="Z251" s="3"/>
      <c r="AA251" s="3"/>
      <c r="AB251" s="3"/>
      <c r="AC251" s="3"/>
      <c r="AD251" s="3"/>
      <c r="AE251" s="3"/>
      <c r="AF251" s="3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7"/>
      <c r="AT251" s="7"/>
      <c r="AU251" s="7"/>
      <c r="AV251" s="7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</row>
    <row r="252" spans="1:83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3"/>
      <c r="X252" s="3"/>
      <c r="Y252" s="3"/>
      <c r="Z252" s="3"/>
      <c r="AA252" s="3"/>
      <c r="AB252" s="3"/>
      <c r="AC252" s="3"/>
      <c r="AD252" s="3"/>
      <c r="AE252" s="3"/>
      <c r="AF252" s="3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7"/>
      <c r="AT252" s="7"/>
      <c r="AU252" s="7"/>
      <c r="AV252" s="7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</row>
    <row r="253" spans="1:83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3"/>
      <c r="X253" s="3"/>
      <c r="Y253" s="3"/>
      <c r="Z253" s="3"/>
      <c r="AA253" s="3"/>
      <c r="AB253" s="3"/>
      <c r="AC253" s="3"/>
      <c r="AD253" s="3"/>
      <c r="AE253" s="3"/>
      <c r="AF253" s="3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7"/>
      <c r="AT253" s="7"/>
      <c r="AU253" s="7"/>
      <c r="AV253" s="7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</row>
    <row r="254" spans="1:83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3"/>
      <c r="X254" s="3"/>
      <c r="Y254" s="3"/>
      <c r="Z254" s="3"/>
      <c r="AA254" s="3"/>
      <c r="AB254" s="3"/>
      <c r="AC254" s="3"/>
      <c r="AD254" s="3"/>
      <c r="AE254" s="3"/>
      <c r="AF254" s="3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7"/>
      <c r="AT254" s="7"/>
      <c r="AU254" s="7"/>
      <c r="AV254" s="7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</row>
    <row r="255" spans="1:83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3"/>
      <c r="X255" s="3"/>
      <c r="Y255" s="3"/>
      <c r="Z255" s="3"/>
      <c r="AA255" s="3"/>
      <c r="AB255" s="3"/>
      <c r="AC255" s="3"/>
      <c r="AD255" s="3"/>
      <c r="AE255" s="3"/>
      <c r="AF255" s="3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7"/>
      <c r="AT255" s="7"/>
      <c r="AU255" s="7"/>
      <c r="AV255" s="7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</row>
    <row r="256" spans="1:83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3"/>
      <c r="X256" s="3"/>
      <c r="Y256" s="3"/>
      <c r="Z256" s="3"/>
      <c r="AA256" s="3"/>
      <c r="AB256" s="3"/>
      <c r="AC256" s="3"/>
      <c r="AD256" s="3"/>
      <c r="AE256" s="3"/>
      <c r="AF256" s="3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7"/>
      <c r="AT256" s="7"/>
      <c r="AU256" s="7"/>
      <c r="AV256" s="7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</row>
    <row r="257" spans="1:83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3"/>
      <c r="X257" s="3"/>
      <c r="Y257" s="3"/>
      <c r="Z257" s="3"/>
      <c r="AA257" s="3"/>
      <c r="AB257" s="3"/>
      <c r="AC257" s="3"/>
      <c r="AD257" s="3"/>
      <c r="AE257" s="3"/>
      <c r="AF257" s="3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7"/>
      <c r="AT257" s="7"/>
      <c r="AU257" s="7"/>
      <c r="AV257" s="7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</row>
    <row r="258" spans="1:83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3"/>
      <c r="X258" s="3"/>
      <c r="Y258" s="3"/>
      <c r="Z258" s="3"/>
      <c r="AA258" s="3"/>
      <c r="AB258" s="3"/>
      <c r="AC258" s="3"/>
      <c r="AD258" s="3"/>
      <c r="AE258" s="3"/>
      <c r="AF258" s="3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7"/>
      <c r="AT258" s="7"/>
      <c r="AU258" s="7"/>
      <c r="AV258" s="7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</row>
    <row r="259" spans="1:83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3"/>
      <c r="X259" s="3"/>
      <c r="Y259" s="3"/>
      <c r="Z259" s="3"/>
      <c r="AA259" s="3"/>
      <c r="AB259" s="3"/>
      <c r="AC259" s="3"/>
      <c r="AD259" s="3"/>
      <c r="AE259" s="3"/>
      <c r="AF259" s="3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7"/>
      <c r="AT259" s="7"/>
      <c r="AU259" s="7"/>
      <c r="AV259" s="7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</row>
    <row r="260" spans="1:83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3"/>
      <c r="X260" s="3"/>
      <c r="Y260" s="3"/>
      <c r="Z260" s="3"/>
      <c r="AA260" s="3"/>
      <c r="AB260" s="3"/>
      <c r="AC260" s="3"/>
      <c r="AD260" s="3"/>
      <c r="AE260" s="3"/>
      <c r="AF260" s="3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7"/>
      <c r="AT260" s="7"/>
      <c r="AU260" s="7"/>
      <c r="AV260" s="7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</row>
    <row r="261" spans="1:83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3"/>
      <c r="X261" s="3"/>
      <c r="Y261" s="3"/>
      <c r="Z261" s="3"/>
      <c r="AA261" s="3"/>
      <c r="AB261" s="3"/>
      <c r="AC261" s="3"/>
      <c r="AD261" s="3"/>
      <c r="AE261" s="3"/>
      <c r="AF261" s="3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7"/>
      <c r="AT261" s="7"/>
      <c r="AU261" s="7"/>
      <c r="AV261" s="7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</row>
    <row r="262" spans="1:83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3"/>
      <c r="X262" s="3"/>
      <c r="Y262" s="3"/>
      <c r="Z262" s="3"/>
      <c r="AA262" s="3"/>
      <c r="AB262" s="3"/>
      <c r="AC262" s="3"/>
      <c r="AD262" s="3"/>
      <c r="AE262" s="3"/>
      <c r="AF262" s="3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7"/>
      <c r="AT262" s="7"/>
      <c r="AU262" s="7"/>
      <c r="AV262" s="7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</row>
    <row r="263" spans="1:83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3"/>
      <c r="X263" s="3"/>
      <c r="Y263" s="3"/>
      <c r="Z263" s="3"/>
      <c r="AA263" s="3"/>
      <c r="AB263" s="3"/>
      <c r="AC263" s="3"/>
      <c r="AD263" s="3"/>
      <c r="AE263" s="3"/>
      <c r="AF263" s="3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7"/>
      <c r="AT263" s="7"/>
      <c r="AU263" s="7"/>
      <c r="AV263" s="7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</row>
    <row r="264" spans="1:83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3"/>
      <c r="X264" s="3"/>
      <c r="Y264" s="3"/>
      <c r="Z264" s="3"/>
      <c r="AA264" s="3"/>
      <c r="AB264" s="3"/>
      <c r="AC264" s="3"/>
      <c r="AD264" s="3"/>
      <c r="AE264" s="3"/>
      <c r="AF264" s="3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7"/>
      <c r="AT264" s="7"/>
      <c r="AU264" s="7"/>
      <c r="AV264" s="7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</row>
    <row r="265" spans="1:83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3"/>
      <c r="X265" s="3"/>
      <c r="Y265" s="3"/>
      <c r="Z265" s="3"/>
      <c r="AA265" s="3"/>
      <c r="AB265" s="3"/>
      <c r="AC265" s="3"/>
      <c r="AD265" s="3"/>
      <c r="AE265" s="3"/>
      <c r="AF265" s="3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7"/>
      <c r="AT265" s="7"/>
      <c r="AU265" s="7"/>
      <c r="AV265" s="7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</row>
    <row r="266" spans="1:83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3"/>
      <c r="X266" s="3"/>
      <c r="Y266" s="3"/>
      <c r="Z266" s="3"/>
      <c r="AA266" s="3"/>
      <c r="AB266" s="3"/>
      <c r="AC266" s="3"/>
      <c r="AD266" s="3"/>
      <c r="AE266" s="3"/>
      <c r="AF266" s="3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7"/>
      <c r="AT266" s="7"/>
      <c r="AU266" s="7"/>
      <c r="AV266" s="7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</row>
    <row r="267" spans="1:83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3"/>
      <c r="X267" s="3"/>
      <c r="Y267" s="3"/>
      <c r="Z267" s="3"/>
      <c r="AA267" s="3"/>
      <c r="AB267" s="3"/>
      <c r="AC267" s="3"/>
      <c r="AD267" s="3"/>
      <c r="AE267" s="3"/>
      <c r="AF267" s="3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7"/>
      <c r="AT267" s="7"/>
      <c r="AU267" s="7"/>
      <c r="AV267" s="7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</row>
    <row r="268" spans="1:83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3"/>
      <c r="X268" s="3"/>
      <c r="Y268" s="3"/>
      <c r="Z268" s="3"/>
      <c r="AA268" s="3"/>
      <c r="AB268" s="3"/>
      <c r="AC268" s="3"/>
      <c r="AD268" s="3"/>
      <c r="AE268" s="3"/>
      <c r="AF268" s="3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7"/>
      <c r="AT268" s="7"/>
      <c r="AU268" s="7"/>
      <c r="AV268" s="7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</row>
    <row r="269" spans="1:83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3"/>
      <c r="X269" s="3"/>
      <c r="Y269" s="3"/>
      <c r="Z269" s="3"/>
      <c r="AA269" s="3"/>
      <c r="AB269" s="3"/>
      <c r="AC269" s="3"/>
      <c r="AD269" s="3"/>
      <c r="AE269" s="3"/>
      <c r="AF269" s="3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7"/>
      <c r="AT269" s="7"/>
      <c r="AU269" s="7"/>
      <c r="AV269" s="7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</row>
    <row r="270" spans="1:83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3"/>
      <c r="X270" s="3"/>
      <c r="Y270" s="3"/>
      <c r="Z270" s="3"/>
      <c r="AA270" s="3"/>
      <c r="AB270" s="3"/>
      <c r="AC270" s="3"/>
      <c r="AD270" s="3"/>
      <c r="AE270" s="3"/>
      <c r="AF270" s="3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7"/>
      <c r="AT270" s="7"/>
      <c r="AU270" s="7"/>
      <c r="AV270" s="7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</row>
    <row r="271" spans="1:83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3"/>
      <c r="X271" s="3"/>
      <c r="Y271" s="3"/>
      <c r="Z271" s="3"/>
      <c r="AA271" s="3"/>
      <c r="AB271" s="3"/>
      <c r="AC271" s="3"/>
      <c r="AD271" s="3"/>
      <c r="AE271" s="3"/>
      <c r="AF271" s="3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7"/>
      <c r="AT271" s="7"/>
      <c r="AU271" s="7"/>
      <c r="AV271" s="7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</row>
    <row r="272" spans="1:83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3"/>
      <c r="X272" s="3"/>
      <c r="Y272" s="3"/>
      <c r="Z272" s="3"/>
      <c r="AA272" s="3"/>
      <c r="AB272" s="3"/>
      <c r="AC272" s="3"/>
      <c r="AD272" s="3"/>
      <c r="AE272" s="3"/>
      <c r="AF272" s="3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7"/>
      <c r="AT272" s="7"/>
      <c r="AU272" s="7"/>
      <c r="AV272" s="7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</row>
    <row r="273" spans="1:83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3"/>
      <c r="X273" s="3"/>
      <c r="Y273" s="3"/>
      <c r="Z273" s="3"/>
      <c r="AA273" s="3"/>
      <c r="AB273" s="3"/>
      <c r="AC273" s="3"/>
      <c r="AD273" s="3"/>
      <c r="AE273" s="3"/>
      <c r="AF273" s="3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7"/>
      <c r="AT273" s="7"/>
      <c r="AU273" s="7"/>
      <c r="AV273" s="7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</row>
    <row r="274" spans="1:83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3"/>
      <c r="X274" s="3"/>
      <c r="Y274" s="3"/>
      <c r="Z274" s="3"/>
      <c r="AA274" s="3"/>
      <c r="AB274" s="3"/>
      <c r="AC274" s="3"/>
      <c r="AD274" s="3"/>
      <c r="AE274" s="3"/>
      <c r="AF274" s="3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7"/>
      <c r="AT274" s="7"/>
      <c r="AU274" s="7"/>
      <c r="AV274" s="7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</row>
    <row r="275" spans="1:83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3"/>
      <c r="X275" s="3"/>
      <c r="Y275" s="3"/>
      <c r="Z275" s="3"/>
      <c r="AA275" s="3"/>
      <c r="AB275" s="3"/>
      <c r="AC275" s="3"/>
      <c r="AD275" s="3"/>
      <c r="AE275" s="3"/>
      <c r="AF275" s="3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7"/>
      <c r="AT275" s="7"/>
      <c r="AU275" s="7"/>
      <c r="AV275" s="7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</row>
    <row r="276" spans="1:83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3"/>
      <c r="X276" s="3"/>
      <c r="Y276" s="3"/>
      <c r="Z276" s="3"/>
      <c r="AA276" s="3"/>
      <c r="AB276" s="3"/>
      <c r="AC276" s="3"/>
      <c r="AD276" s="3"/>
      <c r="AE276" s="3"/>
      <c r="AF276" s="3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7"/>
      <c r="AT276" s="7"/>
      <c r="AU276" s="7"/>
      <c r="AV276" s="7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</row>
    <row r="277" spans="1:83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3"/>
      <c r="X277" s="3"/>
      <c r="Y277" s="3"/>
      <c r="Z277" s="3"/>
      <c r="AA277" s="3"/>
      <c r="AB277" s="3"/>
      <c r="AC277" s="3"/>
      <c r="AD277" s="3"/>
      <c r="AE277" s="3"/>
      <c r="AF277" s="3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7"/>
      <c r="AT277" s="7"/>
      <c r="AU277" s="7"/>
      <c r="AV277" s="7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</row>
    <row r="278" spans="1:83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3"/>
      <c r="X278" s="3"/>
      <c r="Y278" s="3"/>
      <c r="Z278" s="3"/>
      <c r="AA278" s="3"/>
      <c r="AB278" s="3"/>
      <c r="AC278" s="3"/>
      <c r="AD278" s="3"/>
      <c r="AE278" s="3"/>
      <c r="AF278" s="3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7"/>
      <c r="AT278" s="7"/>
      <c r="AU278" s="7"/>
      <c r="AV278" s="7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</row>
    <row r="279" spans="1:83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3"/>
      <c r="X279" s="3"/>
      <c r="Y279" s="3"/>
      <c r="Z279" s="3"/>
      <c r="AA279" s="3"/>
      <c r="AB279" s="3"/>
      <c r="AC279" s="3"/>
      <c r="AD279" s="3"/>
      <c r="AE279" s="3"/>
      <c r="AF279" s="3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7"/>
      <c r="AT279" s="7"/>
      <c r="AU279" s="7"/>
      <c r="AV279" s="7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</row>
    <row r="280" spans="1:83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3"/>
      <c r="X280" s="3"/>
      <c r="Y280" s="3"/>
      <c r="Z280" s="3"/>
      <c r="AA280" s="3"/>
      <c r="AB280" s="3"/>
      <c r="AC280" s="3"/>
      <c r="AD280" s="3"/>
      <c r="AE280" s="3"/>
      <c r="AF280" s="3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7"/>
      <c r="AT280" s="7"/>
      <c r="AU280" s="7"/>
      <c r="AV280" s="7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</row>
    <row r="281" spans="1:83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3"/>
      <c r="X281" s="3"/>
      <c r="Y281" s="3"/>
      <c r="Z281" s="3"/>
      <c r="AA281" s="3"/>
      <c r="AB281" s="3"/>
      <c r="AC281" s="3"/>
      <c r="AD281" s="3"/>
      <c r="AE281" s="3"/>
      <c r="AF281" s="3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7"/>
      <c r="AT281" s="7"/>
      <c r="AU281" s="7"/>
      <c r="AV281" s="7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</row>
    <row r="282" spans="1:83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3"/>
      <c r="X282" s="3"/>
      <c r="Y282" s="3"/>
      <c r="Z282" s="3"/>
      <c r="AA282" s="3"/>
      <c r="AB282" s="3"/>
      <c r="AC282" s="3"/>
      <c r="AD282" s="3"/>
      <c r="AE282" s="3"/>
      <c r="AF282" s="3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7"/>
      <c r="AT282" s="7"/>
      <c r="AU282" s="7"/>
      <c r="AV282" s="7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</row>
    <row r="283" spans="1:83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3"/>
      <c r="X283" s="3"/>
      <c r="Y283" s="3"/>
      <c r="Z283" s="3"/>
      <c r="AA283" s="3"/>
      <c r="AB283" s="3"/>
      <c r="AC283" s="3"/>
      <c r="AD283" s="3"/>
      <c r="AE283" s="3"/>
      <c r="AF283" s="3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7"/>
      <c r="AT283" s="7"/>
      <c r="AU283" s="7"/>
      <c r="AV283" s="7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</row>
    <row r="284" spans="1:83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3"/>
      <c r="X284" s="3"/>
      <c r="Y284" s="3"/>
      <c r="Z284" s="3"/>
      <c r="AA284" s="3"/>
      <c r="AB284" s="3"/>
      <c r="AC284" s="3"/>
      <c r="AD284" s="3"/>
      <c r="AE284" s="3"/>
      <c r="AF284" s="3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7"/>
      <c r="AT284" s="7"/>
      <c r="AU284" s="7"/>
      <c r="AV284" s="7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</row>
    <row r="285" spans="1:83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3"/>
      <c r="X285" s="3"/>
      <c r="Y285" s="3"/>
      <c r="Z285" s="3"/>
      <c r="AA285" s="3"/>
      <c r="AB285" s="3"/>
      <c r="AC285" s="3"/>
      <c r="AD285" s="3"/>
      <c r="AE285" s="3"/>
      <c r="AF285" s="3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7"/>
      <c r="AT285" s="7"/>
      <c r="AU285" s="7"/>
      <c r="AV285" s="7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</row>
    <row r="286" spans="1:83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3"/>
      <c r="X286" s="3"/>
      <c r="Y286" s="3"/>
      <c r="Z286" s="3"/>
      <c r="AA286" s="3"/>
      <c r="AB286" s="3"/>
      <c r="AC286" s="3"/>
      <c r="AD286" s="3"/>
      <c r="AE286" s="3"/>
      <c r="AF286" s="3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7"/>
      <c r="AT286" s="7"/>
      <c r="AU286" s="7"/>
      <c r="AV286" s="7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</row>
    <row r="287" spans="1:83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3"/>
      <c r="X287" s="3"/>
      <c r="Y287" s="3"/>
      <c r="Z287" s="3"/>
      <c r="AA287" s="3"/>
      <c r="AB287" s="3"/>
      <c r="AC287" s="3"/>
      <c r="AD287" s="3"/>
      <c r="AE287" s="3"/>
      <c r="AF287" s="3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7"/>
      <c r="AT287" s="7"/>
      <c r="AU287" s="7"/>
      <c r="AV287" s="7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</row>
    <row r="288" spans="1:83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3"/>
      <c r="X288" s="3"/>
      <c r="Y288" s="3"/>
      <c r="Z288" s="3"/>
      <c r="AA288" s="3"/>
      <c r="AB288" s="3"/>
      <c r="AC288" s="3"/>
      <c r="AD288" s="3"/>
      <c r="AE288" s="3"/>
      <c r="AF288" s="3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7"/>
      <c r="AT288" s="7"/>
      <c r="AU288" s="7"/>
      <c r="AV288" s="7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</row>
    <row r="289" spans="1:83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3"/>
      <c r="X289" s="3"/>
      <c r="Y289" s="3"/>
      <c r="Z289" s="3"/>
      <c r="AA289" s="3"/>
      <c r="AB289" s="3"/>
      <c r="AC289" s="3"/>
      <c r="AD289" s="3"/>
      <c r="AE289" s="3"/>
      <c r="AF289" s="3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7"/>
      <c r="AT289" s="7"/>
      <c r="AU289" s="7"/>
      <c r="AV289" s="7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</row>
    <row r="290" spans="1:83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3"/>
      <c r="X290" s="3"/>
      <c r="Y290" s="3"/>
      <c r="Z290" s="3"/>
      <c r="AA290" s="3"/>
      <c r="AB290" s="3"/>
      <c r="AC290" s="3"/>
      <c r="AD290" s="3"/>
      <c r="AE290" s="3"/>
      <c r="AF290" s="3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7"/>
      <c r="AT290" s="7"/>
      <c r="AU290" s="7"/>
      <c r="AV290" s="7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</row>
    <row r="291" spans="1:83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3"/>
      <c r="X291" s="3"/>
      <c r="Y291" s="3"/>
      <c r="Z291" s="3"/>
      <c r="AA291" s="3"/>
      <c r="AB291" s="3"/>
      <c r="AC291" s="3"/>
      <c r="AD291" s="3"/>
      <c r="AE291" s="3"/>
      <c r="AF291" s="3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7"/>
      <c r="AT291" s="7"/>
      <c r="AU291" s="7"/>
      <c r="AV291" s="7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</row>
    <row r="292" spans="1:83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3"/>
      <c r="X292" s="3"/>
      <c r="Y292" s="3"/>
      <c r="Z292" s="3"/>
      <c r="AA292" s="3"/>
      <c r="AB292" s="3"/>
      <c r="AC292" s="3"/>
      <c r="AD292" s="3"/>
      <c r="AE292" s="3"/>
      <c r="AF292" s="3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7"/>
      <c r="AT292" s="7"/>
      <c r="AU292" s="7"/>
      <c r="AV292" s="7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</row>
    <row r="293" spans="1:83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3"/>
      <c r="X293" s="3"/>
      <c r="Y293" s="3"/>
      <c r="Z293" s="3"/>
      <c r="AA293" s="3"/>
      <c r="AB293" s="3"/>
      <c r="AC293" s="3"/>
      <c r="AD293" s="3"/>
      <c r="AE293" s="3"/>
      <c r="AF293" s="3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7"/>
      <c r="AT293" s="7"/>
      <c r="AU293" s="7"/>
      <c r="AV293" s="7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</row>
    <row r="294" spans="1:83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3"/>
      <c r="X294" s="3"/>
      <c r="Y294" s="3"/>
      <c r="Z294" s="3"/>
      <c r="AA294" s="3"/>
      <c r="AB294" s="3"/>
      <c r="AC294" s="3"/>
      <c r="AD294" s="3"/>
      <c r="AE294" s="3"/>
      <c r="AF294" s="3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7"/>
      <c r="AT294" s="7"/>
      <c r="AU294" s="7"/>
      <c r="AV294" s="7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</row>
    <row r="295" spans="1:83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3"/>
      <c r="X295" s="3"/>
      <c r="Y295" s="3"/>
      <c r="Z295" s="3"/>
      <c r="AA295" s="3"/>
      <c r="AB295" s="3"/>
      <c r="AC295" s="3"/>
      <c r="AD295" s="3"/>
      <c r="AE295" s="3"/>
      <c r="AF295" s="3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7"/>
      <c r="AT295" s="7"/>
      <c r="AU295" s="7"/>
      <c r="AV295" s="7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</row>
    <row r="296" spans="1:83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3"/>
      <c r="X296" s="3"/>
      <c r="Y296" s="3"/>
      <c r="Z296" s="3"/>
      <c r="AA296" s="3"/>
      <c r="AB296" s="3"/>
      <c r="AC296" s="3"/>
      <c r="AD296" s="3"/>
      <c r="AE296" s="3"/>
      <c r="AF296" s="3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7"/>
      <c r="AT296" s="7"/>
      <c r="AU296" s="7"/>
      <c r="AV296" s="7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</row>
    <row r="297" spans="1:83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3"/>
      <c r="X297" s="3"/>
      <c r="Y297" s="3"/>
      <c r="Z297" s="3"/>
      <c r="AA297" s="3"/>
      <c r="AB297" s="3"/>
      <c r="AC297" s="3"/>
      <c r="AD297" s="3"/>
      <c r="AE297" s="3"/>
      <c r="AF297" s="3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7"/>
      <c r="AT297" s="7"/>
      <c r="AU297" s="7"/>
      <c r="AV297" s="7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</row>
    <row r="298" spans="1:83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3"/>
      <c r="X298" s="3"/>
      <c r="Y298" s="3"/>
      <c r="Z298" s="3"/>
      <c r="AA298" s="3"/>
      <c r="AB298" s="3"/>
      <c r="AC298" s="3"/>
      <c r="AD298" s="3"/>
      <c r="AE298" s="3"/>
      <c r="AF298" s="3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7"/>
      <c r="AT298" s="7"/>
      <c r="AU298" s="7"/>
      <c r="AV298" s="7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</row>
    <row r="299" spans="1:83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3"/>
      <c r="X299" s="3"/>
      <c r="Y299" s="3"/>
      <c r="Z299" s="3"/>
      <c r="AA299" s="3"/>
      <c r="AB299" s="3"/>
      <c r="AC299" s="3"/>
      <c r="AD299" s="3"/>
      <c r="AE299" s="3"/>
      <c r="AF299" s="3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7"/>
      <c r="AT299" s="7"/>
      <c r="AU299" s="7"/>
      <c r="AV299" s="7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</row>
    <row r="300" spans="1:83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3"/>
      <c r="X300" s="3"/>
      <c r="Y300" s="3"/>
      <c r="Z300" s="3"/>
      <c r="AA300" s="3"/>
      <c r="AB300" s="3"/>
      <c r="AC300" s="3"/>
      <c r="AD300" s="3"/>
      <c r="AE300" s="3"/>
      <c r="AF300" s="3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7"/>
      <c r="AT300" s="7"/>
      <c r="AU300" s="7"/>
      <c r="AV300" s="7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</row>
    <row r="301" spans="1:83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3"/>
      <c r="X301" s="3"/>
      <c r="Y301" s="3"/>
      <c r="Z301" s="3"/>
      <c r="AA301" s="3"/>
      <c r="AB301" s="3"/>
      <c r="AC301" s="3"/>
      <c r="AD301" s="3"/>
      <c r="AE301" s="3"/>
      <c r="AF301" s="3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7"/>
      <c r="AT301" s="7"/>
      <c r="AU301" s="7"/>
      <c r="AV301" s="7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</row>
    <row r="302" spans="1:83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3"/>
      <c r="X302" s="3"/>
      <c r="Y302" s="3"/>
      <c r="Z302" s="3"/>
      <c r="AA302" s="3"/>
      <c r="AB302" s="3"/>
      <c r="AC302" s="3"/>
      <c r="AD302" s="3"/>
      <c r="AE302" s="3"/>
      <c r="AF302" s="3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7"/>
      <c r="AT302" s="7"/>
      <c r="AU302" s="7"/>
      <c r="AV302" s="7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</row>
    <row r="303" spans="1:83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3"/>
      <c r="X303" s="3"/>
      <c r="Y303" s="3"/>
      <c r="Z303" s="3"/>
      <c r="AA303" s="3"/>
      <c r="AB303" s="3"/>
      <c r="AC303" s="3"/>
      <c r="AD303" s="3"/>
      <c r="AE303" s="3"/>
      <c r="AF303" s="3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7"/>
      <c r="AT303" s="7"/>
      <c r="AU303" s="7"/>
      <c r="AV303" s="7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</row>
    <row r="304" spans="1:83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3"/>
      <c r="X304" s="3"/>
      <c r="Y304" s="3"/>
      <c r="Z304" s="3"/>
      <c r="AA304" s="3"/>
      <c r="AB304" s="3"/>
      <c r="AC304" s="3"/>
      <c r="AD304" s="3"/>
      <c r="AE304" s="3"/>
      <c r="AF304" s="3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7"/>
      <c r="AT304" s="7"/>
      <c r="AU304" s="7"/>
      <c r="AV304" s="7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</row>
    <row r="305" spans="1:83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3"/>
      <c r="X305" s="3"/>
      <c r="Y305" s="3"/>
      <c r="Z305" s="3"/>
      <c r="AA305" s="3"/>
      <c r="AB305" s="3"/>
      <c r="AC305" s="3"/>
      <c r="AD305" s="3"/>
      <c r="AE305" s="3"/>
      <c r="AF305" s="3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7"/>
      <c r="AT305" s="7"/>
      <c r="AU305" s="7"/>
      <c r="AV305" s="7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</row>
    <row r="306" spans="1:83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3"/>
      <c r="X306" s="3"/>
      <c r="Y306" s="3"/>
      <c r="Z306" s="3"/>
      <c r="AA306" s="3"/>
      <c r="AB306" s="3"/>
      <c r="AC306" s="3"/>
      <c r="AD306" s="3"/>
      <c r="AE306" s="3"/>
      <c r="AF306" s="3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7"/>
      <c r="AT306" s="7"/>
      <c r="AU306" s="7"/>
      <c r="AV306" s="7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</row>
    <row r="307" spans="1:83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3"/>
      <c r="X307" s="3"/>
      <c r="Y307" s="3"/>
      <c r="Z307" s="3"/>
      <c r="AA307" s="3"/>
      <c r="AB307" s="3"/>
      <c r="AC307" s="3"/>
      <c r="AD307" s="3"/>
      <c r="AE307" s="3"/>
      <c r="AF307" s="3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7"/>
      <c r="AT307" s="7"/>
      <c r="AU307" s="7"/>
      <c r="AV307" s="7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</row>
    <row r="308" spans="1:83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3"/>
      <c r="X308" s="3"/>
      <c r="Y308" s="3"/>
      <c r="Z308" s="3"/>
      <c r="AA308" s="3"/>
      <c r="AB308" s="3"/>
      <c r="AC308" s="3"/>
      <c r="AD308" s="3"/>
      <c r="AE308" s="3"/>
      <c r="AF308" s="3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7"/>
      <c r="AT308" s="7"/>
      <c r="AU308" s="7"/>
      <c r="AV308" s="7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</row>
    <row r="309" spans="1:83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3"/>
      <c r="X309" s="3"/>
      <c r="Y309" s="3"/>
      <c r="Z309" s="3"/>
      <c r="AA309" s="3"/>
      <c r="AB309" s="3"/>
      <c r="AC309" s="3"/>
      <c r="AD309" s="3"/>
      <c r="AE309" s="3"/>
      <c r="AF309" s="3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7"/>
      <c r="AT309" s="7"/>
      <c r="AU309" s="7"/>
      <c r="AV309" s="7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</row>
    <row r="310" spans="1:83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3"/>
      <c r="X310" s="3"/>
      <c r="Y310" s="3"/>
      <c r="Z310" s="3"/>
      <c r="AA310" s="3"/>
      <c r="AB310" s="3"/>
      <c r="AC310" s="3"/>
      <c r="AD310" s="3"/>
      <c r="AE310" s="3"/>
      <c r="AF310" s="3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7"/>
      <c r="AT310" s="7"/>
      <c r="AU310" s="7"/>
      <c r="AV310" s="7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</row>
    <row r="311" spans="1:83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3"/>
      <c r="X311" s="3"/>
      <c r="Y311" s="3"/>
      <c r="Z311" s="3"/>
      <c r="AA311" s="3"/>
      <c r="AB311" s="3"/>
      <c r="AC311" s="3"/>
      <c r="AD311" s="3"/>
      <c r="AE311" s="3"/>
      <c r="AF311" s="3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7"/>
      <c r="AT311" s="7"/>
      <c r="AU311" s="7"/>
      <c r="AV311" s="7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</row>
    <row r="312" spans="1:83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3"/>
      <c r="X312" s="3"/>
      <c r="Y312" s="3"/>
      <c r="Z312" s="3"/>
      <c r="AA312" s="3"/>
      <c r="AB312" s="3"/>
      <c r="AC312" s="3"/>
      <c r="AD312" s="3"/>
      <c r="AE312" s="3"/>
      <c r="AF312" s="3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7"/>
      <c r="AT312" s="7"/>
      <c r="AU312" s="7"/>
      <c r="AV312" s="7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</row>
    <row r="313" spans="1:83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3"/>
      <c r="X313" s="3"/>
      <c r="Y313" s="3"/>
      <c r="Z313" s="3"/>
      <c r="AA313" s="3"/>
      <c r="AB313" s="3"/>
      <c r="AC313" s="3"/>
      <c r="AD313" s="3"/>
      <c r="AE313" s="3"/>
      <c r="AF313" s="3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7"/>
      <c r="AT313" s="7"/>
      <c r="AU313" s="7"/>
      <c r="AV313" s="7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</row>
    <row r="314" spans="1:83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3"/>
      <c r="X314" s="3"/>
      <c r="Y314" s="3"/>
      <c r="Z314" s="3"/>
      <c r="AA314" s="3"/>
      <c r="AB314" s="3"/>
      <c r="AC314" s="3"/>
      <c r="AD314" s="3"/>
      <c r="AE314" s="3"/>
      <c r="AF314" s="3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7"/>
      <c r="AT314" s="7"/>
      <c r="AU314" s="7"/>
      <c r="AV314" s="7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</row>
    <row r="315" spans="1:83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3"/>
      <c r="X315" s="3"/>
      <c r="Y315" s="3"/>
      <c r="Z315" s="3"/>
      <c r="AA315" s="3"/>
      <c r="AB315" s="3"/>
      <c r="AC315" s="3"/>
      <c r="AD315" s="3"/>
      <c r="AE315" s="3"/>
      <c r="AF315" s="3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7"/>
      <c r="AT315" s="7"/>
      <c r="AU315" s="7"/>
      <c r="AV315" s="7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</row>
    <row r="316" spans="1:83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3"/>
      <c r="X316" s="3"/>
      <c r="Y316" s="3"/>
      <c r="Z316" s="3"/>
      <c r="AA316" s="3"/>
      <c r="AB316" s="3"/>
      <c r="AC316" s="3"/>
      <c r="AD316" s="3"/>
      <c r="AE316" s="3"/>
      <c r="AF316" s="3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7"/>
      <c r="AT316" s="7"/>
      <c r="AU316" s="7"/>
      <c r="AV316" s="7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</row>
    <row r="317" spans="1:83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3"/>
      <c r="X317" s="3"/>
      <c r="Y317" s="3"/>
      <c r="Z317" s="3"/>
      <c r="AA317" s="3"/>
      <c r="AB317" s="3"/>
      <c r="AC317" s="3"/>
      <c r="AD317" s="3"/>
      <c r="AE317" s="3"/>
      <c r="AF317" s="3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7"/>
      <c r="AT317" s="7"/>
      <c r="AU317" s="7"/>
      <c r="AV317" s="7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</row>
    <row r="318" spans="1:83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3"/>
      <c r="X318" s="3"/>
      <c r="Y318" s="3"/>
      <c r="Z318" s="3"/>
      <c r="AA318" s="3"/>
      <c r="AB318" s="3"/>
      <c r="AC318" s="3"/>
      <c r="AD318" s="3"/>
      <c r="AE318" s="3"/>
      <c r="AF318" s="3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7"/>
      <c r="AT318" s="7"/>
      <c r="AU318" s="7"/>
      <c r="AV318" s="7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</row>
    <row r="319" spans="1:83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3"/>
      <c r="X319" s="3"/>
      <c r="Y319" s="3"/>
      <c r="Z319" s="3"/>
      <c r="AA319" s="3"/>
      <c r="AB319" s="3"/>
      <c r="AC319" s="3"/>
      <c r="AD319" s="3"/>
      <c r="AE319" s="3"/>
      <c r="AF319" s="3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7"/>
      <c r="AT319" s="7"/>
      <c r="AU319" s="7"/>
      <c r="AV319" s="7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</row>
    <row r="320" spans="1:83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3"/>
      <c r="X320" s="3"/>
      <c r="Y320" s="3"/>
      <c r="Z320" s="3"/>
      <c r="AA320" s="3"/>
      <c r="AB320" s="3"/>
      <c r="AC320" s="3"/>
      <c r="AD320" s="3"/>
      <c r="AE320" s="3"/>
      <c r="AF320" s="3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7"/>
      <c r="AT320" s="7"/>
      <c r="AU320" s="7"/>
      <c r="AV320" s="7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</row>
    <row r="321" spans="1:83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3"/>
      <c r="X321" s="3"/>
      <c r="Y321" s="3"/>
      <c r="Z321" s="3"/>
      <c r="AA321" s="3"/>
      <c r="AB321" s="3"/>
      <c r="AC321" s="3"/>
      <c r="AD321" s="3"/>
      <c r="AE321" s="3"/>
      <c r="AF321" s="3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7"/>
      <c r="AT321" s="7"/>
      <c r="AU321" s="7"/>
      <c r="AV321" s="7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</row>
    <row r="322" spans="1:83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3"/>
      <c r="X322" s="3"/>
      <c r="Y322" s="3"/>
      <c r="Z322" s="3"/>
      <c r="AA322" s="3"/>
      <c r="AB322" s="3"/>
      <c r="AC322" s="3"/>
      <c r="AD322" s="3"/>
      <c r="AE322" s="3"/>
      <c r="AF322" s="3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7"/>
      <c r="AT322" s="7"/>
      <c r="AU322" s="7"/>
      <c r="AV322" s="7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</row>
    <row r="323" spans="1:83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3"/>
      <c r="X323" s="3"/>
      <c r="Y323" s="3"/>
      <c r="Z323" s="3"/>
      <c r="AA323" s="3"/>
      <c r="AB323" s="3"/>
      <c r="AC323" s="3"/>
      <c r="AD323" s="3"/>
      <c r="AE323" s="3"/>
      <c r="AF323" s="3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7"/>
      <c r="AT323" s="7"/>
      <c r="AU323" s="7"/>
      <c r="AV323" s="7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</row>
    <row r="324" spans="1:83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3"/>
      <c r="X324" s="3"/>
      <c r="Y324" s="3"/>
      <c r="Z324" s="3"/>
      <c r="AA324" s="3"/>
      <c r="AB324" s="3"/>
      <c r="AC324" s="3"/>
      <c r="AD324" s="3"/>
      <c r="AE324" s="3"/>
      <c r="AF324" s="3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7"/>
      <c r="AT324" s="7"/>
      <c r="AU324" s="7"/>
      <c r="AV324" s="7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</row>
    <row r="325" spans="1:83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3"/>
      <c r="X325" s="3"/>
      <c r="Y325" s="3"/>
      <c r="Z325" s="3"/>
      <c r="AA325" s="3"/>
      <c r="AB325" s="3"/>
      <c r="AC325" s="3"/>
      <c r="AD325" s="3"/>
      <c r="AE325" s="3"/>
      <c r="AF325" s="3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7"/>
      <c r="AT325" s="7"/>
      <c r="AU325" s="7"/>
      <c r="AV325" s="7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</row>
    <row r="326" spans="1:83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3"/>
      <c r="X326" s="3"/>
      <c r="Y326" s="3"/>
      <c r="Z326" s="3"/>
      <c r="AA326" s="3"/>
      <c r="AB326" s="3"/>
      <c r="AC326" s="3"/>
      <c r="AD326" s="3"/>
      <c r="AE326" s="3"/>
      <c r="AF326" s="3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7"/>
      <c r="AT326" s="7"/>
      <c r="AU326" s="7"/>
      <c r="AV326" s="7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</row>
    <row r="327" spans="1:83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3"/>
      <c r="X327" s="3"/>
      <c r="Y327" s="3"/>
      <c r="Z327" s="3"/>
      <c r="AA327" s="3"/>
      <c r="AB327" s="3"/>
      <c r="AC327" s="3"/>
      <c r="AD327" s="3"/>
      <c r="AE327" s="3"/>
      <c r="AF327" s="3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7"/>
      <c r="AT327" s="7"/>
      <c r="AU327" s="7"/>
      <c r="AV327" s="7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</row>
    <row r="328" spans="1:83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3"/>
      <c r="X328" s="3"/>
      <c r="Y328" s="3"/>
      <c r="Z328" s="3"/>
      <c r="AA328" s="3"/>
      <c r="AB328" s="3"/>
      <c r="AC328" s="3"/>
      <c r="AD328" s="3"/>
      <c r="AE328" s="3"/>
      <c r="AF328" s="3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7"/>
      <c r="AT328" s="7"/>
      <c r="AU328" s="7"/>
      <c r="AV328" s="7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</row>
    <row r="329" spans="1:83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3"/>
      <c r="X329" s="3"/>
      <c r="Y329" s="3"/>
      <c r="Z329" s="3"/>
      <c r="AA329" s="3"/>
      <c r="AB329" s="3"/>
      <c r="AC329" s="3"/>
      <c r="AD329" s="3"/>
      <c r="AE329" s="3"/>
      <c r="AF329" s="3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7"/>
      <c r="AT329" s="7"/>
      <c r="AU329" s="7"/>
      <c r="AV329" s="7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</row>
    <row r="330" spans="1:83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3"/>
      <c r="X330" s="3"/>
      <c r="Y330" s="3"/>
      <c r="Z330" s="3"/>
      <c r="AA330" s="3"/>
      <c r="AB330" s="3"/>
      <c r="AC330" s="3"/>
      <c r="AD330" s="3"/>
      <c r="AE330" s="3"/>
      <c r="AF330" s="3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7"/>
      <c r="AT330" s="7"/>
      <c r="AU330" s="7"/>
      <c r="AV330" s="7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</row>
    <row r="331" spans="1:83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3"/>
      <c r="X331" s="3"/>
      <c r="Y331" s="3"/>
      <c r="Z331" s="3"/>
      <c r="AA331" s="3"/>
      <c r="AB331" s="3"/>
      <c r="AC331" s="3"/>
      <c r="AD331" s="3"/>
      <c r="AE331" s="3"/>
      <c r="AF331" s="3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7"/>
      <c r="AT331" s="7"/>
      <c r="AU331" s="7"/>
      <c r="AV331" s="7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</row>
    <row r="332" spans="1:83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3"/>
      <c r="X332" s="3"/>
      <c r="Y332" s="3"/>
      <c r="Z332" s="3"/>
      <c r="AA332" s="3"/>
      <c r="AB332" s="3"/>
      <c r="AC332" s="3"/>
      <c r="AD332" s="3"/>
      <c r="AE332" s="3"/>
      <c r="AF332" s="3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7"/>
      <c r="AT332" s="7"/>
      <c r="AU332" s="7"/>
      <c r="AV332" s="7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</row>
    <row r="333" spans="1:83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3"/>
      <c r="X333" s="3"/>
      <c r="Y333" s="3"/>
      <c r="Z333" s="3"/>
      <c r="AA333" s="3"/>
      <c r="AB333" s="3"/>
      <c r="AC333" s="3"/>
      <c r="AD333" s="3"/>
      <c r="AE333" s="3"/>
      <c r="AF333" s="3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7"/>
      <c r="AT333" s="7"/>
      <c r="AU333" s="7"/>
      <c r="AV333" s="7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</row>
    <row r="334" spans="1:83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3"/>
      <c r="X334" s="3"/>
      <c r="Y334" s="3"/>
      <c r="Z334" s="3"/>
      <c r="AA334" s="3"/>
      <c r="AB334" s="3"/>
      <c r="AC334" s="3"/>
      <c r="AD334" s="3"/>
      <c r="AE334" s="3"/>
      <c r="AF334" s="3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7"/>
      <c r="AT334" s="7"/>
      <c r="AU334" s="7"/>
      <c r="AV334" s="7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</row>
    <row r="335" spans="1:83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3"/>
      <c r="X335" s="3"/>
      <c r="Y335" s="3"/>
      <c r="Z335" s="3"/>
      <c r="AA335" s="3"/>
      <c r="AB335" s="3"/>
      <c r="AC335" s="3"/>
      <c r="AD335" s="3"/>
      <c r="AE335" s="3"/>
      <c r="AF335" s="3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7"/>
      <c r="AT335" s="7"/>
      <c r="AU335" s="7"/>
      <c r="AV335" s="7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</row>
    <row r="336" spans="1:83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3"/>
      <c r="X336" s="3"/>
      <c r="Y336" s="3"/>
      <c r="Z336" s="3"/>
      <c r="AA336" s="3"/>
      <c r="AB336" s="3"/>
      <c r="AC336" s="3"/>
      <c r="AD336" s="3"/>
      <c r="AE336" s="3"/>
      <c r="AF336" s="3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7"/>
      <c r="AT336" s="7"/>
      <c r="AU336" s="7"/>
      <c r="AV336" s="7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</row>
    <row r="337" spans="1:83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3"/>
      <c r="X337" s="3"/>
      <c r="Y337" s="3"/>
      <c r="Z337" s="3"/>
      <c r="AA337" s="3"/>
      <c r="AB337" s="3"/>
      <c r="AC337" s="3"/>
      <c r="AD337" s="3"/>
      <c r="AE337" s="3"/>
      <c r="AF337" s="3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7"/>
      <c r="AT337" s="7"/>
      <c r="AU337" s="7"/>
      <c r="AV337" s="7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</row>
    <row r="338" spans="1:83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3"/>
      <c r="X338" s="3"/>
      <c r="Y338" s="3"/>
      <c r="Z338" s="3"/>
      <c r="AA338" s="3"/>
      <c r="AB338" s="3"/>
      <c r="AC338" s="3"/>
      <c r="AD338" s="3"/>
      <c r="AE338" s="3"/>
      <c r="AF338" s="3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7"/>
      <c r="AT338" s="7"/>
      <c r="AU338" s="7"/>
      <c r="AV338" s="7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</row>
    <row r="339" spans="1:83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3"/>
      <c r="X339" s="3"/>
      <c r="Y339" s="3"/>
      <c r="Z339" s="3"/>
      <c r="AA339" s="3"/>
      <c r="AB339" s="3"/>
      <c r="AC339" s="3"/>
      <c r="AD339" s="3"/>
      <c r="AE339" s="3"/>
      <c r="AF339" s="3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7"/>
      <c r="AT339" s="7"/>
      <c r="AU339" s="7"/>
      <c r="AV339" s="7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</row>
    <row r="340" spans="1:83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3"/>
      <c r="X340" s="3"/>
      <c r="Y340" s="3"/>
      <c r="Z340" s="3"/>
      <c r="AA340" s="3"/>
      <c r="AB340" s="3"/>
      <c r="AC340" s="3"/>
      <c r="AD340" s="3"/>
      <c r="AE340" s="3"/>
      <c r="AF340" s="3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7"/>
      <c r="AT340" s="7"/>
      <c r="AU340" s="7"/>
      <c r="AV340" s="7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</row>
    <row r="341" spans="1:83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3"/>
      <c r="X341" s="3"/>
      <c r="Y341" s="3"/>
      <c r="Z341" s="3"/>
      <c r="AA341" s="3"/>
      <c r="AB341" s="3"/>
      <c r="AC341" s="3"/>
      <c r="AD341" s="3"/>
      <c r="AE341" s="3"/>
      <c r="AF341" s="3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7"/>
      <c r="AT341" s="7"/>
      <c r="AU341" s="7"/>
      <c r="AV341" s="7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</row>
    <row r="342" spans="1:83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3"/>
      <c r="X342" s="3"/>
      <c r="Y342" s="3"/>
      <c r="Z342" s="3"/>
      <c r="AA342" s="3"/>
      <c r="AB342" s="3"/>
      <c r="AC342" s="3"/>
      <c r="AD342" s="3"/>
      <c r="AE342" s="3"/>
      <c r="AF342" s="3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7"/>
      <c r="AT342" s="7"/>
      <c r="AU342" s="7"/>
      <c r="AV342" s="7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</row>
    <row r="343" spans="1:83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3"/>
      <c r="X343" s="3"/>
      <c r="Y343" s="3"/>
      <c r="Z343" s="3"/>
      <c r="AA343" s="3"/>
      <c r="AB343" s="3"/>
      <c r="AC343" s="3"/>
      <c r="AD343" s="3"/>
      <c r="AE343" s="3"/>
      <c r="AF343" s="3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7"/>
      <c r="AT343" s="7"/>
      <c r="AU343" s="7"/>
      <c r="AV343" s="7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</row>
    <row r="344" spans="1:83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3"/>
      <c r="X344" s="3"/>
      <c r="Y344" s="3"/>
      <c r="Z344" s="3"/>
      <c r="AA344" s="3"/>
      <c r="AB344" s="3"/>
      <c r="AC344" s="3"/>
      <c r="AD344" s="3"/>
      <c r="AE344" s="3"/>
      <c r="AF344" s="3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7"/>
      <c r="AT344" s="7"/>
      <c r="AU344" s="7"/>
      <c r="AV344" s="7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</row>
    <row r="345" spans="1:83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3"/>
      <c r="X345" s="3"/>
      <c r="Y345" s="3"/>
      <c r="Z345" s="3"/>
      <c r="AA345" s="3"/>
      <c r="AB345" s="3"/>
      <c r="AC345" s="3"/>
      <c r="AD345" s="3"/>
      <c r="AE345" s="3"/>
      <c r="AF345" s="3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7"/>
      <c r="AT345" s="7"/>
      <c r="AU345" s="7"/>
      <c r="AV345" s="7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</row>
    <row r="346" spans="1:83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3"/>
      <c r="X346" s="3"/>
      <c r="Y346" s="3"/>
      <c r="Z346" s="3"/>
      <c r="AA346" s="3"/>
      <c r="AB346" s="3"/>
      <c r="AC346" s="3"/>
      <c r="AD346" s="3"/>
      <c r="AE346" s="3"/>
      <c r="AF346" s="3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7"/>
      <c r="AT346" s="7"/>
      <c r="AU346" s="7"/>
      <c r="AV346" s="7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</row>
    <row r="347" spans="1:83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3"/>
      <c r="X347" s="3"/>
      <c r="Y347" s="3"/>
      <c r="Z347" s="3"/>
      <c r="AA347" s="3"/>
      <c r="AB347" s="3"/>
      <c r="AC347" s="3"/>
      <c r="AD347" s="3"/>
      <c r="AE347" s="3"/>
      <c r="AF347" s="3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7"/>
      <c r="AT347" s="7"/>
      <c r="AU347" s="7"/>
      <c r="AV347" s="7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</row>
    <row r="348" spans="1:83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3"/>
      <c r="X348" s="3"/>
      <c r="Y348" s="3"/>
      <c r="Z348" s="3"/>
      <c r="AA348" s="3"/>
      <c r="AB348" s="3"/>
      <c r="AC348" s="3"/>
      <c r="AD348" s="3"/>
      <c r="AE348" s="3"/>
      <c r="AF348" s="3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7"/>
      <c r="AT348" s="7"/>
      <c r="AU348" s="7"/>
      <c r="AV348" s="7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</row>
    <row r="349" spans="1:83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3"/>
      <c r="X349" s="3"/>
      <c r="Y349" s="3"/>
      <c r="Z349" s="3"/>
      <c r="AA349" s="3"/>
      <c r="AB349" s="3"/>
      <c r="AC349" s="3"/>
      <c r="AD349" s="3"/>
      <c r="AE349" s="3"/>
      <c r="AF349" s="3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7"/>
      <c r="AT349" s="7"/>
      <c r="AU349" s="7"/>
      <c r="AV349" s="7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</row>
    <row r="350" spans="1:83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3"/>
      <c r="X350" s="3"/>
      <c r="Y350" s="3"/>
      <c r="Z350" s="3"/>
      <c r="AA350" s="3"/>
      <c r="AB350" s="3"/>
      <c r="AC350" s="3"/>
      <c r="AD350" s="3"/>
      <c r="AE350" s="3"/>
      <c r="AF350" s="3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7"/>
      <c r="AT350" s="7"/>
      <c r="AU350" s="7"/>
      <c r="AV350" s="7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</row>
    <row r="351" spans="1:83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3"/>
      <c r="X351" s="3"/>
      <c r="Y351" s="3"/>
      <c r="Z351" s="3"/>
      <c r="AA351" s="3"/>
      <c r="AB351" s="3"/>
      <c r="AC351" s="3"/>
      <c r="AD351" s="3"/>
      <c r="AE351" s="3"/>
      <c r="AF351" s="3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7"/>
      <c r="AT351" s="7"/>
      <c r="AU351" s="7"/>
      <c r="AV351" s="7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</row>
    <row r="352" spans="1:83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3"/>
      <c r="X352" s="3"/>
      <c r="Y352" s="3"/>
      <c r="Z352" s="3"/>
      <c r="AA352" s="3"/>
      <c r="AB352" s="3"/>
      <c r="AC352" s="3"/>
      <c r="AD352" s="3"/>
      <c r="AE352" s="3"/>
      <c r="AF352" s="3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7"/>
      <c r="AT352" s="7"/>
      <c r="AU352" s="7"/>
      <c r="AV352" s="7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</row>
    <row r="353" spans="1:83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3"/>
      <c r="X353" s="3"/>
      <c r="Y353" s="3"/>
      <c r="Z353" s="3"/>
      <c r="AA353" s="3"/>
      <c r="AB353" s="3"/>
      <c r="AC353" s="3"/>
      <c r="AD353" s="3"/>
      <c r="AE353" s="3"/>
      <c r="AF353" s="3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7"/>
      <c r="AT353" s="7"/>
      <c r="AU353" s="7"/>
      <c r="AV353" s="7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</row>
    <row r="354" spans="1:83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3"/>
      <c r="X354" s="3"/>
      <c r="Y354" s="3"/>
      <c r="Z354" s="3"/>
      <c r="AA354" s="3"/>
      <c r="AB354" s="3"/>
      <c r="AC354" s="3"/>
      <c r="AD354" s="3"/>
      <c r="AE354" s="3"/>
      <c r="AF354" s="3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7"/>
      <c r="AT354" s="7"/>
      <c r="AU354" s="7"/>
      <c r="AV354" s="7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</row>
    <row r="355" spans="1:83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3"/>
      <c r="X355" s="3"/>
      <c r="Y355" s="3"/>
      <c r="Z355" s="3"/>
      <c r="AA355" s="3"/>
      <c r="AB355" s="3"/>
      <c r="AC355" s="3"/>
      <c r="AD355" s="3"/>
      <c r="AE355" s="3"/>
      <c r="AF355" s="3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7"/>
      <c r="AT355" s="7"/>
      <c r="AU355" s="7"/>
      <c r="AV355" s="7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</row>
    <row r="356" spans="1:83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3"/>
      <c r="X356" s="3"/>
      <c r="Y356" s="3"/>
      <c r="Z356" s="3"/>
      <c r="AA356" s="3"/>
      <c r="AB356" s="3"/>
      <c r="AC356" s="3"/>
      <c r="AD356" s="3"/>
      <c r="AE356" s="3"/>
      <c r="AF356" s="3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7"/>
      <c r="AT356" s="7"/>
      <c r="AU356" s="7"/>
      <c r="AV356" s="7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</row>
    <row r="357" spans="1:83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3"/>
      <c r="X357" s="3"/>
      <c r="Y357" s="3"/>
      <c r="Z357" s="3"/>
      <c r="AA357" s="3"/>
      <c r="AB357" s="3"/>
      <c r="AC357" s="3"/>
      <c r="AD357" s="3"/>
      <c r="AE357" s="3"/>
      <c r="AF357" s="3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7"/>
      <c r="AT357" s="7"/>
      <c r="AU357" s="7"/>
      <c r="AV357" s="7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</row>
    <row r="358" spans="1:83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3"/>
      <c r="X358" s="3"/>
      <c r="Y358" s="3"/>
      <c r="Z358" s="3"/>
      <c r="AA358" s="3"/>
      <c r="AB358" s="3"/>
      <c r="AC358" s="3"/>
      <c r="AD358" s="3"/>
      <c r="AE358" s="3"/>
      <c r="AF358" s="3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7"/>
      <c r="AT358" s="7"/>
      <c r="AU358" s="7"/>
      <c r="AV358" s="7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</row>
    <row r="359" spans="1:83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3"/>
      <c r="X359" s="3"/>
      <c r="Y359" s="3"/>
      <c r="Z359" s="3"/>
      <c r="AA359" s="3"/>
      <c r="AB359" s="3"/>
      <c r="AC359" s="3"/>
      <c r="AD359" s="3"/>
      <c r="AE359" s="3"/>
      <c r="AF359" s="3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7"/>
      <c r="AT359" s="7"/>
      <c r="AU359" s="7"/>
      <c r="AV359" s="7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</row>
    <row r="360" spans="1:83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3"/>
      <c r="X360" s="3"/>
      <c r="Y360" s="3"/>
      <c r="Z360" s="3"/>
      <c r="AA360" s="3"/>
      <c r="AB360" s="3"/>
      <c r="AC360" s="3"/>
      <c r="AD360" s="3"/>
      <c r="AE360" s="3"/>
      <c r="AF360" s="3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7"/>
      <c r="AT360" s="7"/>
      <c r="AU360" s="7"/>
      <c r="AV360" s="7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</row>
    <row r="361" spans="1:83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3"/>
      <c r="X361" s="3"/>
      <c r="Y361" s="3"/>
      <c r="Z361" s="3"/>
      <c r="AA361" s="3"/>
      <c r="AB361" s="3"/>
      <c r="AC361" s="3"/>
      <c r="AD361" s="3"/>
      <c r="AE361" s="3"/>
      <c r="AF361" s="3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7"/>
      <c r="AT361" s="7"/>
      <c r="AU361" s="7"/>
      <c r="AV361" s="7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</row>
    <row r="362" spans="1:83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3"/>
      <c r="X362" s="3"/>
      <c r="Y362" s="3"/>
      <c r="Z362" s="3"/>
      <c r="AA362" s="3"/>
      <c r="AB362" s="3"/>
      <c r="AC362" s="3"/>
      <c r="AD362" s="3"/>
      <c r="AE362" s="3"/>
      <c r="AF362" s="3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7"/>
      <c r="AT362" s="7"/>
      <c r="AU362" s="7"/>
      <c r="AV362" s="7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</row>
    <row r="363" spans="1:83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3"/>
      <c r="X363" s="3"/>
      <c r="Y363" s="3"/>
      <c r="Z363" s="3"/>
      <c r="AA363" s="3"/>
      <c r="AB363" s="3"/>
      <c r="AC363" s="3"/>
      <c r="AD363" s="3"/>
      <c r="AE363" s="3"/>
      <c r="AF363" s="3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7"/>
      <c r="AT363" s="7"/>
      <c r="AU363" s="7"/>
      <c r="AV363" s="7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</row>
    <row r="364" spans="1:83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3"/>
      <c r="X364" s="3"/>
      <c r="Y364" s="3"/>
      <c r="Z364" s="3"/>
      <c r="AA364" s="3"/>
      <c r="AB364" s="3"/>
      <c r="AC364" s="3"/>
      <c r="AD364" s="3"/>
      <c r="AE364" s="3"/>
      <c r="AF364" s="3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7"/>
      <c r="AT364" s="7"/>
      <c r="AU364" s="7"/>
      <c r="AV364" s="7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</row>
    <row r="365" spans="1:83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3"/>
      <c r="X365" s="3"/>
      <c r="Y365" s="3"/>
      <c r="Z365" s="3"/>
      <c r="AA365" s="3"/>
      <c r="AB365" s="3"/>
      <c r="AC365" s="3"/>
      <c r="AD365" s="3"/>
      <c r="AE365" s="3"/>
      <c r="AF365" s="3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7"/>
      <c r="AT365" s="7"/>
      <c r="AU365" s="7"/>
      <c r="AV365" s="7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</row>
    <row r="366" spans="1:83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3"/>
      <c r="X366" s="3"/>
      <c r="Y366" s="3"/>
      <c r="Z366" s="3"/>
      <c r="AA366" s="3"/>
      <c r="AB366" s="3"/>
      <c r="AC366" s="3"/>
      <c r="AD366" s="3"/>
      <c r="AE366" s="3"/>
      <c r="AF366" s="3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7"/>
      <c r="AT366" s="7"/>
      <c r="AU366" s="7"/>
      <c r="AV366" s="7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</row>
    <row r="367" spans="1:83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3"/>
      <c r="X367" s="3"/>
      <c r="Y367" s="3"/>
      <c r="Z367" s="3"/>
      <c r="AA367" s="3"/>
      <c r="AB367" s="3"/>
      <c r="AC367" s="3"/>
      <c r="AD367" s="3"/>
      <c r="AE367" s="3"/>
      <c r="AF367" s="3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7"/>
      <c r="AT367" s="7"/>
      <c r="AU367" s="7"/>
      <c r="AV367" s="7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</row>
    <row r="368" spans="1:83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3"/>
      <c r="X368" s="3"/>
      <c r="Y368" s="3"/>
      <c r="Z368" s="3"/>
      <c r="AA368" s="3"/>
      <c r="AB368" s="3"/>
      <c r="AC368" s="3"/>
      <c r="AD368" s="3"/>
      <c r="AE368" s="3"/>
      <c r="AF368" s="3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7"/>
      <c r="AT368" s="7"/>
      <c r="AU368" s="7"/>
      <c r="AV368" s="7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</row>
    <row r="369" spans="1:83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3"/>
      <c r="X369" s="3"/>
      <c r="Y369" s="3"/>
      <c r="Z369" s="3"/>
      <c r="AA369" s="3"/>
      <c r="AB369" s="3"/>
      <c r="AC369" s="3"/>
      <c r="AD369" s="3"/>
      <c r="AE369" s="3"/>
      <c r="AF369" s="3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7"/>
      <c r="AT369" s="7"/>
      <c r="AU369" s="7"/>
      <c r="AV369" s="7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</row>
    <row r="370" spans="1:83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3"/>
      <c r="X370" s="3"/>
      <c r="Y370" s="3"/>
      <c r="Z370" s="3"/>
      <c r="AA370" s="3"/>
      <c r="AB370" s="3"/>
      <c r="AC370" s="3"/>
      <c r="AD370" s="3"/>
      <c r="AE370" s="3"/>
      <c r="AF370" s="3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7"/>
      <c r="AT370" s="7"/>
      <c r="AU370" s="7"/>
      <c r="AV370" s="7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</row>
    <row r="371" spans="1:83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3"/>
      <c r="X371" s="3"/>
      <c r="Y371" s="3"/>
      <c r="Z371" s="3"/>
      <c r="AA371" s="3"/>
      <c r="AB371" s="3"/>
      <c r="AC371" s="3"/>
      <c r="AD371" s="3"/>
      <c r="AE371" s="3"/>
      <c r="AF371" s="3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7"/>
      <c r="AT371" s="7"/>
      <c r="AU371" s="7"/>
      <c r="AV371" s="7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</row>
    <row r="372" spans="1:83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3"/>
      <c r="X372" s="3"/>
      <c r="Y372" s="3"/>
      <c r="Z372" s="3"/>
      <c r="AA372" s="3"/>
      <c r="AB372" s="3"/>
      <c r="AC372" s="3"/>
      <c r="AD372" s="3"/>
      <c r="AE372" s="3"/>
      <c r="AF372" s="3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7"/>
      <c r="AT372" s="7"/>
      <c r="AU372" s="7"/>
      <c r="AV372" s="7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</row>
    <row r="373" spans="1:83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3"/>
      <c r="X373" s="3"/>
      <c r="Y373" s="3"/>
      <c r="Z373" s="3"/>
      <c r="AA373" s="3"/>
      <c r="AB373" s="3"/>
      <c r="AC373" s="3"/>
      <c r="AD373" s="3"/>
      <c r="AE373" s="3"/>
      <c r="AF373" s="3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7"/>
      <c r="AT373" s="7"/>
      <c r="AU373" s="7"/>
      <c r="AV373" s="7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</row>
    <row r="374" spans="1:83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3"/>
      <c r="X374" s="3"/>
      <c r="Y374" s="3"/>
      <c r="Z374" s="3"/>
      <c r="AA374" s="3"/>
      <c r="AB374" s="3"/>
      <c r="AC374" s="3"/>
      <c r="AD374" s="3"/>
      <c r="AE374" s="3"/>
      <c r="AF374" s="3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7"/>
      <c r="AT374" s="7"/>
      <c r="AU374" s="7"/>
      <c r="AV374" s="7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</row>
    <row r="375" spans="1:83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3"/>
      <c r="X375" s="3"/>
      <c r="Y375" s="3"/>
      <c r="Z375" s="3"/>
      <c r="AA375" s="3"/>
      <c r="AB375" s="3"/>
      <c r="AC375" s="3"/>
      <c r="AD375" s="3"/>
      <c r="AE375" s="3"/>
      <c r="AF375" s="3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7"/>
      <c r="AT375" s="7"/>
      <c r="AU375" s="7"/>
      <c r="AV375" s="7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</row>
    <row r="376" spans="1:83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3"/>
      <c r="X376" s="3"/>
      <c r="Y376" s="3"/>
      <c r="Z376" s="3"/>
      <c r="AA376" s="3"/>
      <c r="AB376" s="3"/>
      <c r="AC376" s="3"/>
      <c r="AD376" s="3"/>
      <c r="AE376" s="3"/>
      <c r="AF376" s="3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7"/>
      <c r="AT376" s="7"/>
      <c r="AU376" s="7"/>
      <c r="AV376" s="7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</row>
    <row r="377" spans="1:83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3"/>
      <c r="X377" s="3"/>
      <c r="Y377" s="3"/>
      <c r="Z377" s="3"/>
      <c r="AA377" s="3"/>
      <c r="AB377" s="3"/>
      <c r="AC377" s="3"/>
      <c r="AD377" s="3"/>
      <c r="AE377" s="3"/>
      <c r="AF377" s="3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7"/>
      <c r="AT377" s="7"/>
      <c r="AU377" s="7"/>
      <c r="AV377" s="7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</row>
    <row r="378" spans="1:83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3"/>
      <c r="X378" s="3"/>
      <c r="Y378" s="3"/>
      <c r="Z378" s="3"/>
      <c r="AA378" s="3"/>
      <c r="AB378" s="3"/>
      <c r="AC378" s="3"/>
      <c r="AD378" s="3"/>
      <c r="AE378" s="3"/>
      <c r="AF378" s="3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7"/>
      <c r="AT378" s="7"/>
      <c r="AU378" s="7"/>
      <c r="AV378" s="7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</row>
    <row r="379" spans="1:83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3"/>
      <c r="X379" s="3"/>
      <c r="Y379" s="3"/>
      <c r="Z379" s="3"/>
      <c r="AA379" s="3"/>
      <c r="AB379" s="3"/>
      <c r="AC379" s="3"/>
      <c r="AD379" s="3"/>
      <c r="AE379" s="3"/>
      <c r="AF379" s="3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7"/>
      <c r="AT379" s="7"/>
      <c r="AU379" s="7"/>
      <c r="AV379" s="7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</row>
    <row r="380" spans="1:83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3"/>
      <c r="X380" s="3"/>
      <c r="Y380" s="3"/>
      <c r="Z380" s="3"/>
      <c r="AA380" s="3"/>
      <c r="AB380" s="3"/>
      <c r="AC380" s="3"/>
      <c r="AD380" s="3"/>
      <c r="AE380" s="3"/>
      <c r="AF380" s="3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7"/>
      <c r="AT380" s="7"/>
      <c r="AU380" s="7"/>
      <c r="AV380" s="7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</row>
    <row r="381" spans="1:83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3"/>
      <c r="X381" s="3"/>
      <c r="Y381" s="3"/>
      <c r="Z381" s="3"/>
      <c r="AA381" s="3"/>
      <c r="AB381" s="3"/>
      <c r="AC381" s="3"/>
      <c r="AD381" s="3"/>
      <c r="AE381" s="3"/>
      <c r="AF381" s="3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7"/>
      <c r="AT381" s="7"/>
      <c r="AU381" s="7"/>
      <c r="AV381" s="7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</row>
    <row r="382" spans="1:83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3"/>
      <c r="X382" s="3"/>
      <c r="Y382" s="3"/>
      <c r="Z382" s="3"/>
      <c r="AA382" s="3"/>
      <c r="AB382" s="3"/>
      <c r="AC382" s="3"/>
      <c r="AD382" s="3"/>
      <c r="AE382" s="3"/>
      <c r="AF382" s="3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7"/>
      <c r="AT382" s="7"/>
      <c r="AU382" s="7"/>
      <c r="AV382" s="7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</row>
    <row r="383" spans="1:83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3"/>
      <c r="X383" s="3"/>
      <c r="Y383" s="3"/>
      <c r="Z383" s="3"/>
      <c r="AA383" s="3"/>
      <c r="AB383" s="3"/>
      <c r="AC383" s="3"/>
      <c r="AD383" s="3"/>
      <c r="AE383" s="3"/>
      <c r="AF383" s="3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7"/>
      <c r="AT383" s="7"/>
      <c r="AU383" s="7"/>
      <c r="AV383" s="7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</row>
    <row r="384" spans="1:83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3"/>
      <c r="X384" s="3"/>
      <c r="Y384" s="3"/>
      <c r="Z384" s="3"/>
      <c r="AA384" s="3"/>
      <c r="AB384" s="3"/>
      <c r="AC384" s="3"/>
      <c r="AD384" s="3"/>
      <c r="AE384" s="3"/>
      <c r="AF384" s="3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7"/>
      <c r="AT384" s="7"/>
      <c r="AU384" s="7"/>
      <c r="AV384" s="7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</row>
    <row r="385" spans="1:83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3"/>
      <c r="X385" s="3"/>
      <c r="Y385" s="3"/>
      <c r="Z385" s="3"/>
      <c r="AA385" s="3"/>
      <c r="AB385" s="3"/>
      <c r="AC385" s="3"/>
      <c r="AD385" s="3"/>
      <c r="AE385" s="3"/>
      <c r="AF385" s="3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7"/>
      <c r="AT385" s="7"/>
      <c r="AU385" s="7"/>
      <c r="AV385" s="7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</row>
    <row r="386" spans="1:83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3"/>
      <c r="X386" s="3"/>
      <c r="Y386" s="3"/>
      <c r="Z386" s="3"/>
      <c r="AA386" s="3"/>
      <c r="AB386" s="3"/>
      <c r="AC386" s="3"/>
      <c r="AD386" s="3"/>
      <c r="AE386" s="3"/>
      <c r="AF386" s="3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7"/>
      <c r="AT386" s="7"/>
      <c r="AU386" s="7"/>
      <c r="AV386" s="7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</row>
    <row r="387" spans="1:83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3"/>
      <c r="X387" s="3"/>
      <c r="Y387" s="3"/>
      <c r="Z387" s="3"/>
      <c r="AA387" s="3"/>
      <c r="AB387" s="3"/>
      <c r="AC387" s="3"/>
      <c r="AD387" s="3"/>
      <c r="AE387" s="3"/>
      <c r="AF387" s="3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7"/>
      <c r="AT387" s="7"/>
      <c r="AU387" s="7"/>
      <c r="AV387" s="7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</row>
    <row r="388" spans="1:83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3"/>
      <c r="X388" s="3"/>
      <c r="Y388" s="3"/>
      <c r="Z388" s="3"/>
      <c r="AA388" s="3"/>
      <c r="AB388" s="3"/>
      <c r="AC388" s="3"/>
      <c r="AD388" s="3"/>
      <c r="AE388" s="3"/>
      <c r="AF388" s="3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7"/>
      <c r="AT388" s="7"/>
      <c r="AU388" s="7"/>
      <c r="AV388" s="7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</row>
    <row r="389" spans="1:83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3"/>
      <c r="X389" s="3"/>
      <c r="Y389" s="3"/>
      <c r="Z389" s="3"/>
      <c r="AA389" s="3"/>
      <c r="AB389" s="3"/>
      <c r="AC389" s="3"/>
      <c r="AD389" s="3"/>
      <c r="AE389" s="3"/>
      <c r="AF389" s="3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7"/>
      <c r="AT389" s="7"/>
      <c r="AU389" s="7"/>
      <c r="AV389" s="7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</row>
    <row r="390" spans="1:83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3"/>
      <c r="X390" s="3"/>
      <c r="Y390" s="3"/>
      <c r="Z390" s="3"/>
      <c r="AA390" s="3"/>
      <c r="AB390" s="3"/>
      <c r="AC390" s="3"/>
      <c r="AD390" s="3"/>
      <c r="AE390" s="3"/>
      <c r="AF390" s="3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7"/>
      <c r="AT390" s="7"/>
      <c r="AU390" s="7"/>
      <c r="AV390" s="7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</row>
    <row r="391" spans="1:83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3"/>
      <c r="X391" s="3"/>
      <c r="Y391" s="3"/>
      <c r="Z391" s="3"/>
      <c r="AA391" s="3"/>
      <c r="AB391" s="3"/>
      <c r="AC391" s="3"/>
      <c r="AD391" s="3"/>
      <c r="AE391" s="3"/>
      <c r="AF391" s="3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7"/>
      <c r="AT391" s="7"/>
      <c r="AU391" s="7"/>
      <c r="AV391" s="7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</row>
    <row r="392" spans="1:83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3"/>
      <c r="X392" s="3"/>
      <c r="Y392" s="3"/>
      <c r="Z392" s="3"/>
      <c r="AA392" s="3"/>
      <c r="AB392" s="3"/>
      <c r="AC392" s="3"/>
      <c r="AD392" s="3"/>
      <c r="AE392" s="3"/>
      <c r="AF392" s="3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7"/>
      <c r="AT392" s="7"/>
      <c r="AU392" s="7"/>
      <c r="AV392" s="7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</row>
    <row r="393" spans="1:83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3"/>
      <c r="X393" s="3"/>
      <c r="Y393" s="3"/>
      <c r="Z393" s="3"/>
      <c r="AA393" s="3"/>
      <c r="AB393" s="3"/>
      <c r="AC393" s="3"/>
      <c r="AD393" s="3"/>
      <c r="AE393" s="3"/>
      <c r="AF393" s="3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7"/>
      <c r="AT393" s="7"/>
      <c r="AU393" s="7"/>
      <c r="AV393" s="7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</row>
    <row r="394" spans="1:83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3"/>
      <c r="X394" s="3"/>
      <c r="Y394" s="3"/>
      <c r="Z394" s="3"/>
      <c r="AA394" s="3"/>
      <c r="AB394" s="3"/>
      <c r="AC394" s="3"/>
      <c r="AD394" s="3"/>
      <c r="AE394" s="3"/>
      <c r="AF394" s="3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7"/>
      <c r="AT394" s="7"/>
      <c r="AU394" s="7"/>
      <c r="AV394" s="7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</row>
    <row r="395" spans="1:83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3"/>
      <c r="X395" s="3"/>
      <c r="Y395" s="3"/>
      <c r="Z395" s="3"/>
      <c r="AA395" s="3"/>
      <c r="AB395" s="3"/>
      <c r="AC395" s="3"/>
      <c r="AD395" s="3"/>
      <c r="AE395" s="3"/>
      <c r="AF395" s="3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7"/>
      <c r="AT395" s="7"/>
      <c r="AU395" s="7"/>
      <c r="AV395" s="7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</row>
    <row r="396" spans="1:83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3"/>
      <c r="X396" s="3"/>
      <c r="Y396" s="3"/>
      <c r="Z396" s="3"/>
      <c r="AA396" s="3"/>
      <c r="AB396" s="3"/>
      <c r="AC396" s="3"/>
      <c r="AD396" s="3"/>
      <c r="AE396" s="3"/>
      <c r="AF396" s="3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7"/>
      <c r="AT396" s="7"/>
      <c r="AU396" s="7"/>
      <c r="AV396" s="7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</row>
    <row r="397" spans="1:83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3"/>
      <c r="X397" s="3"/>
      <c r="Y397" s="3"/>
      <c r="Z397" s="3"/>
      <c r="AA397" s="3"/>
      <c r="AB397" s="3"/>
      <c r="AC397" s="3"/>
      <c r="AD397" s="3"/>
      <c r="AE397" s="3"/>
      <c r="AF397" s="3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7"/>
      <c r="AT397" s="7"/>
      <c r="AU397" s="7"/>
      <c r="AV397" s="7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</row>
    <row r="398" spans="1:83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3"/>
      <c r="X398" s="3"/>
      <c r="Y398" s="3"/>
      <c r="Z398" s="3"/>
      <c r="AA398" s="3"/>
      <c r="AB398" s="3"/>
      <c r="AC398" s="3"/>
      <c r="AD398" s="3"/>
      <c r="AE398" s="3"/>
      <c r="AF398" s="3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7"/>
      <c r="AT398" s="7"/>
      <c r="AU398" s="7"/>
      <c r="AV398" s="7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</row>
    <row r="399" spans="1:83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3"/>
      <c r="X399" s="3"/>
      <c r="Y399" s="3"/>
      <c r="Z399" s="3"/>
      <c r="AA399" s="3"/>
      <c r="AB399" s="3"/>
      <c r="AC399" s="3"/>
      <c r="AD399" s="3"/>
      <c r="AE399" s="3"/>
      <c r="AF399" s="3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7"/>
      <c r="AT399" s="7"/>
      <c r="AU399" s="7"/>
      <c r="AV399" s="7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</row>
    <row r="400" spans="1:83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3"/>
      <c r="X400" s="3"/>
      <c r="Y400" s="3"/>
      <c r="Z400" s="3"/>
      <c r="AA400" s="3"/>
      <c r="AB400" s="3"/>
      <c r="AC400" s="3"/>
      <c r="AD400" s="3"/>
      <c r="AE400" s="3"/>
      <c r="AF400" s="3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7"/>
      <c r="AT400" s="7"/>
      <c r="AU400" s="7"/>
      <c r="AV400" s="7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</row>
    <row r="401" spans="1:83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3"/>
      <c r="X401" s="3"/>
      <c r="Y401" s="3"/>
      <c r="Z401" s="3"/>
      <c r="AA401" s="3"/>
      <c r="AB401" s="3"/>
      <c r="AC401" s="3"/>
      <c r="AD401" s="3"/>
      <c r="AE401" s="3"/>
      <c r="AF401" s="3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7"/>
      <c r="AT401" s="7"/>
      <c r="AU401" s="7"/>
      <c r="AV401" s="7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</row>
    <row r="402" spans="1:83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3"/>
      <c r="X402" s="3"/>
      <c r="Y402" s="3"/>
      <c r="Z402" s="3"/>
      <c r="AA402" s="3"/>
      <c r="AB402" s="3"/>
      <c r="AC402" s="3"/>
      <c r="AD402" s="3"/>
      <c r="AE402" s="3"/>
      <c r="AF402" s="3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7"/>
      <c r="AT402" s="7"/>
      <c r="AU402" s="7"/>
      <c r="AV402" s="7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</row>
    <row r="403" spans="1:83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3"/>
      <c r="X403" s="3"/>
      <c r="Y403" s="3"/>
      <c r="Z403" s="3"/>
      <c r="AA403" s="3"/>
      <c r="AB403" s="3"/>
      <c r="AC403" s="3"/>
      <c r="AD403" s="3"/>
      <c r="AE403" s="3"/>
      <c r="AF403" s="3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7"/>
      <c r="AT403" s="7"/>
      <c r="AU403" s="7"/>
      <c r="AV403" s="7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</row>
    <row r="404" spans="1:83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3"/>
      <c r="X404" s="3"/>
      <c r="Y404" s="3"/>
      <c r="Z404" s="3"/>
      <c r="AA404" s="3"/>
      <c r="AB404" s="3"/>
      <c r="AC404" s="3"/>
      <c r="AD404" s="3"/>
      <c r="AE404" s="3"/>
      <c r="AF404" s="3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7"/>
      <c r="AT404" s="7"/>
      <c r="AU404" s="7"/>
      <c r="AV404" s="7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</row>
    <row r="405" spans="1:83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3"/>
      <c r="X405" s="3"/>
      <c r="Y405" s="3"/>
      <c r="Z405" s="3"/>
      <c r="AA405" s="3"/>
      <c r="AB405" s="3"/>
      <c r="AC405" s="3"/>
      <c r="AD405" s="3"/>
      <c r="AE405" s="3"/>
      <c r="AF405" s="3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7"/>
      <c r="AT405" s="7"/>
      <c r="AU405" s="7"/>
      <c r="AV405" s="7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</row>
    <row r="406" spans="1:83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3"/>
      <c r="X406" s="3"/>
      <c r="Y406" s="3"/>
      <c r="Z406" s="3"/>
      <c r="AA406" s="3"/>
      <c r="AB406" s="3"/>
      <c r="AC406" s="3"/>
      <c r="AD406" s="3"/>
      <c r="AE406" s="3"/>
      <c r="AF406" s="3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7"/>
      <c r="AT406" s="7"/>
      <c r="AU406" s="7"/>
      <c r="AV406" s="7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</row>
    <row r="407" spans="1:83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3"/>
      <c r="X407" s="3"/>
      <c r="Y407" s="3"/>
      <c r="Z407" s="3"/>
      <c r="AA407" s="3"/>
      <c r="AB407" s="3"/>
      <c r="AC407" s="3"/>
      <c r="AD407" s="3"/>
      <c r="AE407" s="3"/>
      <c r="AF407" s="3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7"/>
      <c r="AT407" s="7"/>
      <c r="AU407" s="7"/>
      <c r="AV407" s="7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</row>
    <row r="408" spans="1:83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3"/>
      <c r="X408" s="3"/>
      <c r="Y408" s="3"/>
      <c r="Z408" s="3"/>
      <c r="AA408" s="3"/>
      <c r="AB408" s="3"/>
      <c r="AC408" s="3"/>
      <c r="AD408" s="3"/>
      <c r="AE408" s="3"/>
      <c r="AF408" s="3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7"/>
      <c r="AT408" s="7"/>
      <c r="AU408" s="7"/>
      <c r="AV408" s="7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</row>
    <row r="409" spans="1:83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3"/>
      <c r="X409" s="3"/>
      <c r="Y409" s="3"/>
      <c r="Z409" s="3"/>
      <c r="AA409" s="3"/>
      <c r="AB409" s="3"/>
      <c r="AC409" s="3"/>
      <c r="AD409" s="3"/>
      <c r="AE409" s="3"/>
      <c r="AF409" s="3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7"/>
      <c r="AT409" s="7"/>
      <c r="AU409" s="7"/>
      <c r="AV409" s="7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</row>
    <row r="410" spans="1:83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3"/>
      <c r="X410" s="3"/>
      <c r="Y410" s="3"/>
      <c r="Z410" s="3"/>
      <c r="AA410" s="3"/>
      <c r="AB410" s="3"/>
      <c r="AC410" s="3"/>
      <c r="AD410" s="3"/>
      <c r="AE410" s="3"/>
      <c r="AF410" s="3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7"/>
      <c r="AT410" s="7"/>
      <c r="AU410" s="7"/>
      <c r="AV410" s="7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</row>
    <row r="411" spans="1:83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3"/>
      <c r="X411" s="3"/>
      <c r="Y411" s="3"/>
      <c r="Z411" s="3"/>
      <c r="AA411" s="3"/>
      <c r="AB411" s="3"/>
      <c r="AC411" s="3"/>
      <c r="AD411" s="3"/>
      <c r="AE411" s="3"/>
      <c r="AF411" s="3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7"/>
      <c r="AT411" s="7"/>
      <c r="AU411" s="7"/>
      <c r="AV411" s="7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</row>
    <row r="412" spans="1:83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3"/>
      <c r="X412" s="3"/>
      <c r="Y412" s="3"/>
      <c r="Z412" s="3"/>
      <c r="AA412" s="3"/>
      <c r="AB412" s="3"/>
      <c r="AC412" s="3"/>
      <c r="AD412" s="3"/>
      <c r="AE412" s="3"/>
      <c r="AF412" s="3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7"/>
      <c r="AT412" s="7"/>
      <c r="AU412" s="7"/>
      <c r="AV412" s="7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</row>
    <row r="413" spans="1:83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3"/>
      <c r="X413" s="3"/>
      <c r="Y413" s="3"/>
      <c r="Z413" s="3"/>
      <c r="AA413" s="3"/>
      <c r="AB413" s="3"/>
      <c r="AC413" s="3"/>
      <c r="AD413" s="3"/>
      <c r="AE413" s="3"/>
      <c r="AF413" s="3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7"/>
      <c r="AT413" s="7"/>
      <c r="AU413" s="7"/>
      <c r="AV413" s="7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</row>
    <row r="414" spans="1:83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3"/>
      <c r="X414" s="3"/>
      <c r="Y414" s="3"/>
      <c r="Z414" s="3"/>
      <c r="AA414" s="3"/>
      <c r="AB414" s="3"/>
      <c r="AC414" s="3"/>
      <c r="AD414" s="3"/>
      <c r="AE414" s="3"/>
      <c r="AF414" s="3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7"/>
      <c r="AT414" s="7"/>
      <c r="AU414" s="7"/>
      <c r="AV414" s="7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</row>
    <row r="415" spans="1:83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3"/>
      <c r="X415" s="3"/>
      <c r="Y415" s="3"/>
      <c r="Z415" s="3"/>
      <c r="AA415" s="3"/>
      <c r="AB415" s="3"/>
      <c r="AC415" s="3"/>
      <c r="AD415" s="3"/>
      <c r="AE415" s="3"/>
      <c r="AF415" s="3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7"/>
      <c r="AT415" s="7"/>
      <c r="AU415" s="7"/>
      <c r="AV415" s="7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</row>
    <row r="416" spans="1:83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3"/>
      <c r="X416" s="3"/>
      <c r="Y416" s="3"/>
      <c r="Z416" s="3"/>
      <c r="AA416" s="3"/>
      <c r="AB416" s="3"/>
      <c r="AC416" s="3"/>
      <c r="AD416" s="3"/>
      <c r="AE416" s="3"/>
      <c r="AF416" s="3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7"/>
      <c r="AT416" s="7"/>
      <c r="AU416" s="7"/>
      <c r="AV416" s="7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</row>
    <row r="417" spans="1:83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3"/>
      <c r="X417" s="3"/>
      <c r="Y417" s="3"/>
      <c r="Z417" s="3"/>
      <c r="AA417" s="3"/>
      <c r="AB417" s="3"/>
      <c r="AC417" s="3"/>
      <c r="AD417" s="3"/>
      <c r="AE417" s="3"/>
      <c r="AF417" s="3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7"/>
      <c r="AT417" s="7"/>
      <c r="AU417" s="7"/>
      <c r="AV417" s="7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3"/>
      <c r="X418" s="3"/>
      <c r="Y418" s="3"/>
      <c r="Z418" s="3"/>
      <c r="AA418" s="3"/>
      <c r="AB418" s="3"/>
      <c r="AC418" s="3"/>
      <c r="AD418" s="3"/>
      <c r="AE418" s="3"/>
      <c r="AF418" s="3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7"/>
      <c r="AT418" s="7"/>
      <c r="AU418" s="7"/>
      <c r="AV418" s="7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</row>
    <row r="419" spans="1:83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3"/>
      <c r="X419" s="3"/>
      <c r="Y419" s="3"/>
      <c r="Z419" s="3"/>
      <c r="AA419" s="3"/>
      <c r="AB419" s="3"/>
      <c r="AC419" s="3"/>
      <c r="AD419" s="3"/>
      <c r="AE419" s="3"/>
      <c r="AF419" s="3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7"/>
      <c r="AT419" s="7"/>
      <c r="AU419" s="7"/>
      <c r="AV419" s="7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</row>
    <row r="420" spans="1:83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3"/>
      <c r="X420" s="3"/>
      <c r="Y420" s="3"/>
      <c r="Z420" s="3"/>
      <c r="AA420" s="3"/>
      <c r="AB420" s="3"/>
      <c r="AC420" s="3"/>
      <c r="AD420" s="3"/>
      <c r="AE420" s="3"/>
      <c r="AF420" s="3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7"/>
      <c r="AT420" s="7"/>
      <c r="AU420" s="7"/>
      <c r="AV420" s="7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3"/>
      <c r="X421" s="3"/>
      <c r="Y421" s="3"/>
      <c r="Z421" s="3"/>
      <c r="AA421" s="3"/>
      <c r="AB421" s="3"/>
      <c r="AC421" s="3"/>
      <c r="AD421" s="3"/>
      <c r="AE421" s="3"/>
      <c r="AF421" s="3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7"/>
      <c r="AT421" s="7"/>
      <c r="AU421" s="7"/>
      <c r="AV421" s="7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</row>
    <row r="422" spans="1:83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3"/>
      <c r="X422" s="3"/>
      <c r="Y422" s="3"/>
      <c r="Z422" s="3"/>
      <c r="AA422" s="3"/>
      <c r="AB422" s="3"/>
      <c r="AC422" s="3"/>
      <c r="AD422" s="3"/>
      <c r="AE422" s="3"/>
      <c r="AF422" s="3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7"/>
      <c r="AT422" s="7"/>
      <c r="AU422" s="7"/>
      <c r="AV422" s="7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</row>
    <row r="423" spans="1:83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3"/>
      <c r="X423" s="3"/>
      <c r="Y423" s="3"/>
      <c r="Z423" s="3"/>
      <c r="AA423" s="3"/>
      <c r="AB423" s="3"/>
      <c r="AC423" s="3"/>
      <c r="AD423" s="3"/>
      <c r="AE423" s="3"/>
      <c r="AF423" s="3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7"/>
      <c r="AT423" s="7"/>
      <c r="AU423" s="7"/>
      <c r="AV423" s="7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3"/>
      <c r="X424" s="3"/>
      <c r="Y424" s="3"/>
      <c r="Z424" s="3"/>
      <c r="AA424" s="3"/>
      <c r="AB424" s="3"/>
      <c r="AC424" s="3"/>
      <c r="AD424" s="3"/>
      <c r="AE424" s="3"/>
      <c r="AF424" s="3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7"/>
      <c r="AT424" s="7"/>
      <c r="AU424" s="7"/>
      <c r="AV424" s="7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</row>
    <row r="425" spans="1:83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3"/>
      <c r="X425" s="3"/>
      <c r="Y425" s="3"/>
      <c r="Z425" s="3"/>
      <c r="AA425" s="3"/>
      <c r="AB425" s="3"/>
      <c r="AC425" s="3"/>
      <c r="AD425" s="3"/>
      <c r="AE425" s="3"/>
      <c r="AF425" s="3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7"/>
      <c r="AT425" s="7"/>
      <c r="AU425" s="7"/>
      <c r="AV425" s="7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</row>
    <row r="426" spans="1:83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3"/>
      <c r="X426" s="3"/>
      <c r="Y426" s="3"/>
      <c r="Z426" s="3"/>
      <c r="AA426" s="3"/>
      <c r="AB426" s="3"/>
      <c r="AC426" s="3"/>
      <c r="AD426" s="3"/>
      <c r="AE426" s="3"/>
      <c r="AF426" s="3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7"/>
      <c r="AT426" s="7"/>
      <c r="AU426" s="7"/>
      <c r="AV426" s="7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3"/>
      <c r="X427" s="3"/>
      <c r="Y427" s="3"/>
      <c r="Z427" s="3"/>
      <c r="AA427" s="3"/>
      <c r="AB427" s="3"/>
      <c r="AC427" s="3"/>
      <c r="AD427" s="3"/>
      <c r="AE427" s="3"/>
      <c r="AF427" s="3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7"/>
      <c r="AT427" s="7"/>
      <c r="AU427" s="7"/>
      <c r="AV427" s="7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</row>
    <row r="428" spans="1:83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3"/>
      <c r="X428" s="3"/>
      <c r="Y428" s="3"/>
      <c r="Z428" s="3"/>
      <c r="AA428" s="3"/>
      <c r="AB428" s="3"/>
      <c r="AC428" s="3"/>
      <c r="AD428" s="3"/>
      <c r="AE428" s="3"/>
      <c r="AF428" s="3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7"/>
      <c r="AT428" s="7"/>
      <c r="AU428" s="7"/>
      <c r="AV428" s="7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</row>
    <row r="429" spans="1:83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3"/>
      <c r="X429" s="3"/>
      <c r="Y429" s="3"/>
      <c r="Z429" s="3"/>
      <c r="AA429" s="3"/>
      <c r="AB429" s="3"/>
      <c r="AC429" s="3"/>
      <c r="AD429" s="3"/>
      <c r="AE429" s="3"/>
      <c r="AF429" s="3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7"/>
      <c r="AT429" s="7"/>
      <c r="AU429" s="7"/>
      <c r="AV429" s="7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3"/>
      <c r="X430" s="3"/>
      <c r="Y430" s="3"/>
      <c r="Z430" s="3"/>
      <c r="AA430" s="3"/>
      <c r="AB430" s="3"/>
      <c r="AC430" s="3"/>
      <c r="AD430" s="3"/>
      <c r="AE430" s="3"/>
      <c r="AF430" s="3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7"/>
      <c r="AT430" s="7"/>
      <c r="AU430" s="7"/>
      <c r="AV430" s="7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</row>
    <row r="431" spans="1:83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3"/>
      <c r="X431" s="3"/>
      <c r="Y431" s="3"/>
      <c r="Z431" s="3"/>
      <c r="AA431" s="3"/>
      <c r="AB431" s="3"/>
      <c r="AC431" s="3"/>
      <c r="AD431" s="3"/>
      <c r="AE431" s="3"/>
      <c r="AF431" s="3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7"/>
      <c r="AT431" s="7"/>
      <c r="AU431" s="7"/>
      <c r="AV431" s="7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</row>
    <row r="432" spans="1:83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3"/>
      <c r="X432" s="3"/>
      <c r="Y432" s="3"/>
      <c r="Z432" s="3"/>
      <c r="AA432" s="3"/>
      <c r="AB432" s="3"/>
      <c r="AC432" s="3"/>
      <c r="AD432" s="3"/>
      <c r="AE432" s="3"/>
      <c r="AF432" s="3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7"/>
      <c r="AT432" s="7"/>
      <c r="AU432" s="7"/>
      <c r="AV432" s="7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1:83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3"/>
      <c r="X433" s="3"/>
      <c r="Y433" s="3"/>
      <c r="Z433" s="3"/>
      <c r="AA433" s="3"/>
      <c r="AB433" s="3"/>
      <c r="AC433" s="3"/>
      <c r="AD433" s="3"/>
      <c r="AE433" s="3"/>
      <c r="AF433" s="3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7"/>
      <c r="AT433" s="7"/>
      <c r="AU433" s="7"/>
      <c r="AV433" s="7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</row>
    <row r="434" spans="1:83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3"/>
      <c r="X434" s="3"/>
      <c r="Y434" s="3"/>
      <c r="Z434" s="3"/>
      <c r="AA434" s="3"/>
      <c r="AB434" s="3"/>
      <c r="AC434" s="3"/>
      <c r="AD434" s="3"/>
      <c r="AE434" s="3"/>
      <c r="AF434" s="3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7"/>
      <c r="AT434" s="7"/>
      <c r="AU434" s="7"/>
      <c r="AV434" s="7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</row>
    <row r="435" spans="1:83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3"/>
      <c r="X435" s="3"/>
      <c r="Y435" s="3"/>
      <c r="Z435" s="3"/>
      <c r="AA435" s="3"/>
      <c r="AB435" s="3"/>
      <c r="AC435" s="3"/>
      <c r="AD435" s="3"/>
      <c r="AE435" s="3"/>
      <c r="AF435" s="3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7"/>
      <c r="AT435" s="7"/>
      <c r="AU435" s="7"/>
      <c r="AV435" s="7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1:83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3"/>
      <c r="X436" s="3"/>
      <c r="Y436" s="3"/>
      <c r="Z436" s="3"/>
      <c r="AA436" s="3"/>
      <c r="AB436" s="3"/>
      <c r="AC436" s="3"/>
      <c r="AD436" s="3"/>
      <c r="AE436" s="3"/>
      <c r="AF436" s="3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7"/>
      <c r="AT436" s="7"/>
      <c r="AU436" s="7"/>
      <c r="AV436" s="7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</row>
    <row r="437" spans="1:83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3"/>
      <c r="X437" s="3"/>
      <c r="Y437" s="3"/>
      <c r="Z437" s="3"/>
      <c r="AA437" s="3"/>
      <c r="AB437" s="3"/>
      <c r="AC437" s="3"/>
      <c r="AD437" s="3"/>
      <c r="AE437" s="3"/>
      <c r="AF437" s="3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7"/>
      <c r="AT437" s="7"/>
      <c r="AU437" s="7"/>
      <c r="AV437" s="7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</row>
    <row r="438" spans="1:83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3"/>
      <c r="X438" s="3"/>
      <c r="Y438" s="3"/>
      <c r="Z438" s="3"/>
      <c r="AA438" s="3"/>
      <c r="AB438" s="3"/>
      <c r="AC438" s="3"/>
      <c r="AD438" s="3"/>
      <c r="AE438" s="3"/>
      <c r="AF438" s="3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7"/>
      <c r="AT438" s="7"/>
      <c r="AU438" s="7"/>
      <c r="AV438" s="7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1:83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3"/>
      <c r="X439" s="3"/>
      <c r="Y439" s="3"/>
      <c r="Z439" s="3"/>
      <c r="AA439" s="3"/>
      <c r="AB439" s="3"/>
      <c r="AC439" s="3"/>
      <c r="AD439" s="3"/>
      <c r="AE439" s="3"/>
      <c r="AF439" s="3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7"/>
      <c r="AT439" s="7"/>
      <c r="AU439" s="7"/>
      <c r="AV439" s="7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</row>
    <row r="440" spans="1:83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3"/>
      <c r="X440" s="3"/>
      <c r="Y440" s="3"/>
      <c r="Z440" s="3"/>
      <c r="AA440" s="3"/>
      <c r="AB440" s="3"/>
      <c r="AC440" s="3"/>
      <c r="AD440" s="3"/>
      <c r="AE440" s="3"/>
      <c r="AF440" s="3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7"/>
      <c r="AT440" s="7"/>
      <c r="AU440" s="7"/>
      <c r="AV440" s="7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</row>
    <row r="441" spans="1:83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3"/>
      <c r="X441" s="3"/>
      <c r="Y441" s="3"/>
      <c r="Z441" s="3"/>
      <c r="AA441" s="3"/>
      <c r="AB441" s="3"/>
      <c r="AC441" s="3"/>
      <c r="AD441" s="3"/>
      <c r="AE441" s="3"/>
      <c r="AF441" s="3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7"/>
      <c r="AT441" s="7"/>
      <c r="AU441" s="7"/>
      <c r="AV441" s="7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1:83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3"/>
      <c r="X442" s="3"/>
      <c r="Y442" s="3"/>
      <c r="Z442" s="3"/>
      <c r="AA442" s="3"/>
      <c r="AB442" s="3"/>
      <c r="AC442" s="3"/>
      <c r="AD442" s="3"/>
      <c r="AE442" s="3"/>
      <c r="AF442" s="3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7"/>
      <c r="AT442" s="7"/>
      <c r="AU442" s="7"/>
      <c r="AV442" s="7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</row>
    <row r="443" spans="1:83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3"/>
      <c r="X443" s="3"/>
      <c r="Y443" s="3"/>
      <c r="Z443" s="3"/>
      <c r="AA443" s="3"/>
      <c r="AB443" s="3"/>
      <c r="AC443" s="3"/>
      <c r="AD443" s="3"/>
      <c r="AE443" s="3"/>
      <c r="AF443" s="3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7"/>
      <c r="AT443" s="7"/>
      <c r="AU443" s="7"/>
      <c r="AV443" s="7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</row>
    <row r="444" spans="1:83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3"/>
      <c r="X444" s="3"/>
      <c r="Y444" s="3"/>
      <c r="Z444" s="3"/>
      <c r="AA444" s="3"/>
      <c r="AB444" s="3"/>
      <c r="AC444" s="3"/>
      <c r="AD444" s="3"/>
      <c r="AE444" s="3"/>
      <c r="AF444" s="3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7"/>
      <c r="AT444" s="7"/>
      <c r="AU444" s="7"/>
      <c r="AV444" s="7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</row>
    <row r="445" spans="1:83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3"/>
      <c r="X445" s="3"/>
      <c r="Y445" s="3"/>
      <c r="Z445" s="3"/>
      <c r="AA445" s="3"/>
      <c r="AB445" s="3"/>
      <c r="AC445" s="3"/>
      <c r="AD445" s="3"/>
      <c r="AE445" s="3"/>
      <c r="AF445" s="3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7"/>
      <c r="AT445" s="7"/>
      <c r="AU445" s="7"/>
      <c r="AV445" s="7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</row>
    <row r="446" spans="1:83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3"/>
      <c r="X446" s="3"/>
      <c r="Y446" s="3"/>
      <c r="Z446" s="3"/>
      <c r="AA446" s="3"/>
      <c r="AB446" s="3"/>
      <c r="AC446" s="3"/>
      <c r="AD446" s="3"/>
      <c r="AE446" s="3"/>
      <c r="AF446" s="3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7"/>
      <c r="AT446" s="7"/>
      <c r="AU446" s="7"/>
      <c r="AV446" s="7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</row>
    <row r="447" spans="1:83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3"/>
      <c r="X447" s="3"/>
      <c r="Y447" s="3"/>
      <c r="Z447" s="3"/>
      <c r="AA447" s="3"/>
      <c r="AB447" s="3"/>
      <c r="AC447" s="3"/>
      <c r="AD447" s="3"/>
      <c r="AE447" s="3"/>
      <c r="AF447" s="3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7"/>
      <c r="AT447" s="7"/>
      <c r="AU447" s="7"/>
      <c r="AV447" s="7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</row>
    <row r="448" spans="1:83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3"/>
      <c r="X448" s="3"/>
      <c r="Y448" s="3"/>
      <c r="Z448" s="3"/>
      <c r="AA448" s="3"/>
      <c r="AB448" s="3"/>
      <c r="AC448" s="3"/>
      <c r="AD448" s="3"/>
      <c r="AE448" s="3"/>
      <c r="AF448" s="3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7"/>
      <c r="AT448" s="7"/>
      <c r="AU448" s="7"/>
      <c r="AV448" s="7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</row>
    <row r="449" spans="1:83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3"/>
      <c r="X449" s="3"/>
      <c r="Y449" s="3"/>
      <c r="Z449" s="3"/>
      <c r="AA449" s="3"/>
      <c r="AB449" s="3"/>
      <c r="AC449" s="3"/>
      <c r="AD449" s="3"/>
      <c r="AE449" s="3"/>
      <c r="AF449" s="3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7"/>
      <c r="AT449" s="7"/>
      <c r="AU449" s="7"/>
      <c r="AV449" s="7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</row>
    <row r="450" spans="1:83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3"/>
      <c r="X450" s="3"/>
      <c r="Y450" s="3"/>
      <c r="Z450" s="3"/>
      <c r="AA450" s="3"/>
      <c r="AB450" s="3"/>
      <c r="AC450" s="3"/>
      <c r="AD450" s="3"/>
      <c r="AE450" s="3"/>
      <c r="AF450" s="3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7"/>
      <c r="AT450" s="7"/>
      <c r="AU450" s="7"/>
      <c r="AV450" s="7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</row>
    <row r="451" spans="1:83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3"/>
      <c r="X451" s="3"/>
      <c r="Y451" s="3"/>
      <c r="Z451" s="3"/>
      <c r="AA451" s="3"/>
      <c r="AB451" s="3"/>
      <c r="AC451" s="3"/>
      <c r="AD451" s="3"/>
      <c r="AE451" s="3"/>
      <c r="AF451" s="3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7"/>
      <c r="AT451" s="7"/>
      <c r="AU451" s="7"/>
      <c r="AV451" s="7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</row>
    <row r="452" spans="1:83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3"/>
      <c r="X452" s="3"/>
      <c r="Y452" s="3"/>
      <c r="Z452" s="3"/>
      <c r="AA452" s="3"/>
      <c r="AB452" s="3"/>
      <c r="AC452" s="3"/>
      <c r="AD452" s="3"/>
      <c r="AE452" s="3"/>
      <c r="AF452" s="3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7"/>
      <c r="AT452" s="7"/>
      <c r="AU452" s="7"/>
      <c r="AV452" s="7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</row>
    <row r="453" spans="1:83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3"/>
      <c r="X453" s="3"/>
      <c r="Y453" s="3"/>
      <c r="Z453" s="3"/>
      <c r="AA453" s="3"/>
      <c r="AB453" s="3"/>
      <c r="AC453" s="3"/>
      <c r="AD453" s="3"/>
      <c r="AE453" s="3"/>
      <c r="AF453" s="3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7"/>
      <c r="AT453" s="7"/>
      <c r="AU453" s="7"/>
      <c r="AV453" s="7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</row>
    <row r="454" spans="1:83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3"/>
      <c r="X454" s="3"/>
      <c r="Y454" s="3"/>
      <c r="Z454" s="3"/>
      <c r="AA454" s="3"/>
      <c r="AB454" s="3"/>
      <c r="AC454" s="3"/>
      <c r="AD454" s="3"/>
      <c r="AE454" s="3"/>
      <c r="AF454" s="3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7"/>
      <c r="AT454" s="7"/>
      <c r="AU454" s="7"/>
      <c r="AV454" s="7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</row>
    <row r="455" spans="1:83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3"/>
      <c r="X455" s="3"/>
      <c r="Y455" s="3"/>
      <c r="Z455" s="3"/>
      <c r="AA455" s="3"/>
      <c r="AB455" s="3"/>
      <c r="AC455" s="3"/>
      <c r="AD455" s="3"/>
      <c r="AE455" s="3"/>
      <c r="AF455" s="3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7"/>
      <c r="AT455" s="7"/>
      <c r="AU455" s="7"/>
      <c r="AV455" s="7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</row>
    <row r="456" spans="1:83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3"/>
      <c r="X456" s="3"/>
      <c r="Y456" s="3"/>
      <c r="Z456" s="3"/>
      <c r="AA456" s="3"/>
      <c r="AB456" s="3"/>
      <c r="AC456" s="3"/>
      <c r="AD456" s="3"/>
      <c r="AE456" s="3"/>
      <c r="AF456" s="3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7"/>
      <c r="AT456" s="7"/>
      <c r="AU456" s="7"/>
      <c r="AV456" s="7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</row>
    <row r="457" spans="1:83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3"/>
      <c r="X457" s="3"/>
      <c r="Y457" s="3"/>
      <c r="Z457" s="3"/>
      <c r="AA457" s="3"/>
      <c r="AB457" s="3"/>
      <c r="AC457" s="3"/>
      <c r="AD457" s="3"/>
      <c r="AE457" s="3"/>
      <c r="AF457" s="3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7"/>
      <c r="AT457" s="7"/>
      <c r="AU457" s="7"/>
      <c r="AV457" s="7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</row>
    <row r="458" spans="1:83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3"/>
      <c r="X458" s="3"/>
      <c r="Y458" s="3"/>
      <c r="Z458" s="3"/>
      <c r="AA458" s="3"/>
      <c r="AB458" s="3"/>
      <c r="AC458" s="3"/>
      <c r="AD458" s="3"/>
      <c r="AE458" s="3"/>
      <c r="AF458" s="3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7"/>
      <c r="AT458" s="7"/>
      <c r="AU458" s="7"/>
      <c r="AV458" s="7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</row>
    <row r="459" spans="1:83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3"/>
      <c r="X459" s="3"/>
      <c r="Y459" s="3"/>
      <c r="Z459" s="3"/>
      <c r="AA459" s="3"/>
      <c r="AB459" s="3"/>
      <c r="AC459" s="3"/>
      <c r="AD459" s="3"/>
      <c r="AE459" s="3"/>
      <c r="AF459" s="3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7"/>
      <c r="AT459" s="7"/>
      <c r="AU459" s="7"/>
      <c r="AV459" s="7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</row>
    <row r="460" spans="1:83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3"/>
      <c r="X460" s="3"/>
      <c r="Y460" s="3"/>
      <c r="Z460" s="3"/>
      <c r="AA460" s="3"/>
      <c r="AB460" s="3"/>
      <c r="AC460" s="3"/>
      <c r="AD460" s="3"/>
      <c r="AE460" s="3"/>
      <c r="AF460" s="3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7"/>
      <c r="AT460" s="7"/>
      <c r="AU460" s="7"/>
      <c r="AV460" s="7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pans="1:83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3"/>
      <c r="X461" s="3"/>
      <c r="Y461" s="3"/>
      <c r="Z461" s="3"/>
      <c r="AA461" s="3"/>
      <c r="AB461" s="3"/>
      <c r="AC461" s="3"/>
      <c r="AD461" s="3"/>
      <c r="AE461" s="3"/>
      <c r="AF461" s="3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7"/>
      <c r="AT461" s="7"/>
      <c r="AU461" s="7"/>
      <c r="AV461" s="7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pans="1:83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3"/>
      <c r="X462" s="3"/>
      <c r="Y462" s="3"/>
      <c r="Z462" s="3"/>
      <c r="AA462" s="3"/>
      <c r="AB462" s="3"/>
      <c r="AC462" s="3"/>
      <c r="AD462" s="3"/>
      <c r="AE462" s="3"/>
      <c r="AF462" s="3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7"/>
      <c r="AT462" s="7"/>
      <c r="AU462" s="7"/>
      <c r="AV462" s="7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pans="1:83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3"/>
      <c r="X463" s="3"/>
      <c r="Y463" s="3"/>
      <c r="Z463" s="3"/>
      <c r="AA463" s="3"/>
      <c r="AB463" s="3"/>
      <c r="AC463" s="3"/>
      <c r="AD463" s="3"/>
      <c r="AE463" s="3"/>
      <c r="AF463" s="3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7"/>
      <c r="AT463" s="7"/>
      <c r="AU463" s="7"/>
      <c r="AV463" s="7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pans="1:83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3"/>
      <c r="X464" s="3"/>
      <c r="Y464" s="3"/>
      <c r="Z464" s="3"/>
      <c r="AA464" s="3"/>
      <c r="AB464" s="3"/>
      <c r="AC464" s="3"/>
      <c r="AD464" s="3"/>
      <c r="AE464" s="3"/>
      <c r="AF464" s="3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7"/>
      <c r="AT464" s="7"/>
      <c r="AU464" s="7"/>
      <c r="AV464" s="7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pans="1:83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3"/>
      <c r="X465" s="3"/>
      <c r="Y465" s="3"/>
      <c r="Z465" s="3"/>
      <c r="AA465" s="3"/>
      <c r="AB465" s="3"/>
      <c r="AC465" s="3"/>
      <c r="AD465" s="3"/>
      <c r="AE465" s="3"/>
      <c r="AF465" s="3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7"/>
      <c r="AT465" s="7"/>
      <c r="AU465" s="7"/>
      <c r="AV465" s="7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</row>
    <row r="466" spans="1:83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3"/>
      <c r="X466" s="3"/>
      <c r="Y466" s="3"/>
      <c r="Z466" s="3"/>
      <c r="AA466" s="3"/>
      <c r="AB466" s="3"/>
      <c r="AC466" s="3"/>
      <c r="AD466" s="3"/>
      <c r="AE466" s="3"/>
      <c r="AF466" s="3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7"/>
      <c r="AT466" s="7"/>
      <c r="AU466" s="7"/>
      <c r="AV466" s="7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pans="1:83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3"/>
      <c r="X467" s="3"/>
      <c r="Y467" s="3"/>
      <c r="Z467" s="3"/>
      <c r="AA467" s="3"/>
      <c r="AB467" s="3"/>
      <c r="AC467" s="3"/>
      <c r="AD467" s="3"/>
      <c r="AE467" s="3"/>
      <c r="AF467" s="3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7"/>
      <c r="AT467" s="7"/>
      <c r="AU467" s="7"/>
      <c r="AV467" s="7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</row>
    <row r="468" spans="1:83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3"/>
      <c r="X468" s="3"/>
      <c r="Y468" s="3"/>
      <c r="Z468" s="3"/>
      <c r="AA468" s="3"/>
      <c r="AB468" s="3"/>
      <c r="AC468" s="3"/>
      <c r="AD468" s="3"/>
      <c r="AE468" s="3"/>
      <c r="AF468" s="3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7"/>
      <c r="AT468" s="7"/>
      <c r="AU468" s="7"/>
      <c r="AV468" s="7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</row>
    <row r="469" spans="1:83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3"/>
      <c r="X469" s="3"/>
      <c r="Y469" s="3"/>
      <c r="Z469" s="3"/>
      <c r="AA469" s="3"/>
      <c r="AB469" s="3"/>
      <c r="AC469" s="3"/>
      <c r="AD469" s="3"/>
      <c r="AE469" s="3"/>
      <c r="AF469" s="3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7"/>
      <c r="AT469" s="7"/>
      <c r="AU469" s="7"/>
      <c r="AV469" s="7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</row>
    <row r="470" spans="1:83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3"/>
      <c r="X470" s="3"/>
      <c r="Y470" s="3"/>
      <c r="Z470" s="3"/>
      <c r="AA470" s="3"/>
      <c r="AB470" s="3"/>
      <c r="AC470" s="3"/>
      <c r="AD470" s="3"/>
      <c r="AE470" s="3"/>
      <c r="AF470" s="3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7"/>
      <c r="AT470" s="7"/>
      <c r="AU470" s="7"/>
      <c r="AV470" s="7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</row>
    <row r="471" spans="1:83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3"/>
      <c r="X471" s="3"/>
      <c r="Y471" s="3"/>
      <c r="Z471" s="3"/>
      <c r="AA471" s="3"/>
      <c r="AB471" s="3"/>
      <c r="AC471" s="3"/>
      <c r="AD471" s="3"/>
      <c r="AE471" s="3"/>
      <c r="AF471" s="3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7"/>
      <c r="AT471" s="7"/>
      <c r="AU471" s="7"/>
      <c r="AV471" s="7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</row>
    <row r="472" spans="1:83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3"/>
      <c r="X472" s="3"/>
      <c r="Y472" s="3"/>
      <c r="Z472" s="3"/>
      <c r="AA472" s="3"/>
      <c r="AB472" s="3"/>
      <c r="AC472" s="3"/>
      <c r="AD472" s="3"/>
      <c r="AE472" s="3"/>
      <c r="AF472" s="3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7"/>
      <c r="AT472" s="7"/>
      <c r="AU472" s="7"/>
      <c r="AV472" s="7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</row>
    <row r="473" spans="1:83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3"/>
      <c r="X473" s="3"/>
      <c r="Y473" s="3"/>
      <c r="Z473" s="3"/>
      <c r="AA473" s="3"/>
      <c r="AB473" s="3"/>
      <c r="AC473" s="3"/>
      <c r="AD473" s="3"/>
      <c r="AE473" s="3"/>
      <c r="AF473" s="3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7"/>
      <c r="AT473" s="7"/>
      <c r="AU473" s="7"/>
      <c r="AV473" s="7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</row>
    <row r="474" spans="1:83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3"/>
      <c r="X474" s="3"/>
      <c r="Y474" s="3"/>
      <c r="Z474" s="3"/>
      <c r="AA474" s="3"/>
      <c r="AB474" s="3"/>
      <c r="AC474" s="3"/>
      <c r="AD474" s="3"/>
      <c r="AE474" s="3"/>
      <c r="AF474" s="3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7"/>
      <c r="AT474" s="7"/>
      <c r="AU474" s="7"/>
      <c r="AV474" s="7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</row>
    <row r="475" spans="1:83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3"/>
      <c r="X475" s="3"/>
      <c r="Y475" s="3"/>
      <c r="Z475" s="3"/>
      <c r="AA475" s="3"/>
      <c r="AB475" s="3"/>
      <c r="AC475" s="3"/>
      <c r="AD475" s="3"/>
      <c r="AE475" s="3"/>
      <c r="AF475" s="3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7"/>
      <c r="AT475" s="7"/>
      <c r="AU475" s="7"/>
      <c r="AV475" s="7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</row>
    <row r="476" spans="1:83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3"/>
      <c r="X476" s="3"/>
      <c r="Y476" s="3"/>
      <c r="Z476" s="3"/>
      <c r="AA476" s="3"/>
      <c r="AB476" s="3"/>
      <c r="AC476" s="3"/>
      <c r="AD476" s="3"/>
      <c r="AE476" s="3"/>
      <c r="AF476" s="3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7"/>
      <c r="AT476" s="7"/>
      <c r="AU476" s="7"/>
      <c r="AV476" s="7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</row>
    <row r="477" spans="1:83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3"/>
      <c r="X477" s="3"/>
      <c r="Y477" s="3"/>
      <c r="Z477" s="3"/>
      <c r="AA477" s="3"/>
      <c r="AB477" s="3"/>
      <c r="AC477" s="3"/>
      <c r="AD477" s="3"/>
      <c r="AE477" s="3"/>
      <c r="AF477" s="3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7"/>
      <c r="AT477" s="7"/>
      <c r="AU477" s="7"/>
      <c r="AV477" s="7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</row>
    <row r="478" spans="1:83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3"/>
      <c r="X478" s="3"/>
      <c r="Y478" s="3"/>
      <c r="Z478" s="3"/>
      <c r="AA478" s="3"/>
      <c r="AB478" s="3"/>
      <c r="AC478" s="3"/>
      <c r="AD478" s="3"/>
      <c r="AE478" s="3"/>
      <c r="AF478" s="3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7"/>
      <c r="AT478" s="7"/>
      <c r="AU478" s="7"/>
      <c r="AV478" s="7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</row>
    <row r="479" spans="1:83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3"/>
      <c r="X479" s="3"/>
      <c r="Y479" s="3"/>
      <c r="Z479" s="3"/>
      <c r="AA479" s="3"/>
      <c r="AB479" s="3"/>
      <c r="AC479" s="3"/>
      <c r="AD479" s="3"/>
      <c r="AE479" s="3"/>
      <c r="AF479" s="3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7"/>
      <c r="AT479" s="7"/>
      <c r="AU479" s="7"/>
      <c r="AV479" s="7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</row>
    <row r="480" spans="1:83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3"/>
      <c r="X480" s="3"/>
      <c r="Y480" s="3"/>
      <c r="Z480" s="3"/>
      <c r="AA480" s="3"/>
      <c r="AB480" s="3"/>
      <c r="AC480" s="3"/>
      <c r="AD480" s="3"/>
      <c r="AE480" s="3"/>
      <c r="AF480" s="3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7"/>
      <c r="AT480" s="7"/>
      <c r="AU480" s="7"/>
      <c r="AV480" s="7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</row>
    <row r="481" spans="1:83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3"/>
      <c r="X481" s="3"/>
      <c r="Y481" s="3"/>
      <c r="Z481" s="3"/>
      <c r="AA481" s="3"/>
      <c r="AB481" s="3"/>
      <c r="AC481" s="3"/>
      <c r="AD481" s="3"/>
      <c r="AE481" s="3"/>
      <c r="AF481" s="3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7"/>
      <c r="AT481" s="7"/>
      <c r="AU481" s="7"/>
      <c r="AV481" s="7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</row>
    <row r="482" spans="1:83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3"/>
      <c r="X482" s="3"/>
      <c r="Y482" s="3"/>
      <c r="Z482" s="3"/>
      <c r="AA482" s="3"/>
      <c r="AB482" s="3"/>
      <c r="AC482" s="3"/>
      <c r="AD482" s="3"/>
      <c r="AE482" s="3"/>
      <c r="AF482" s="3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7"/>
      <c r="AT482" s="7"/>
      <c r="AU482" s="7"/>
      <c r="AV482" s="7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</row>
    <row r="483" spans="1:83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3"/>
      <c r="X483" s="3"/>
      <c r="Y483" s="3"/>
      <c r="Z483" s="3"/>
      <c r="AA483" s="3"/>
      <c r="AB483" s="3"/>
      <c r="AC483" s="3"/>
      <c r="AD483" s="3"/>
      <c r="AE483" s="3"/>
      <c r="AF483" s="3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7"/>
      <c r="AT483" s="7"/>
      <c r="AU483" s="7"/>
      <c r="AV483" s="7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</row>
    <row r="484" spans="1:83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3"/>
      <c r="X484" s="3"/>
      <c r="Y484" s="3"/>
      <c r="Z484" s="3"/>
      <c r="AA484" s="3"/>
      <c r="AB484" s="3"/>
      <c r="AC484" s="3"/>
      <c r="AD484" s="3"/>
      <c r="AE484" s="3"/>
      <c r="AF484" s="3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7"/>
      <c r="AT484" s="7"/>
      <c r="AU484" s="7"/>
      <c r="AV484" s="7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</row>
    <row r="485" spans="1:83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3"/>
      <c r="X485" s="3"/>
      <c r="Y485" s="3"/>
      <c r="Z485" s="3"/>
      <c r="AA485" s="3"/>
      <c r="AB485" s="3"/>
      <c r="AC485" s="3"/>
      <c r="AD485" s="3"/>
      <c r="AE485" s="3"/>
      <c r="AF485" s="3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7"/>
      <c r="AT485" s="7"/>
      <c r="AU485" s="7"/>
      <c r="AV485" s="7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</row>
    <row r="486" spans="1:83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3"/>
      <c r="X486" s="3"/>
      <c r="Y486" s="3"/>
      <c r="Z486" s="3"/>
      <c r="AA486" s="3"/>
      <c r="AB486" s="3"/>
      <c r="AC486" s="3"/>
      <c r="AD486" s="3"/>
      <c r="AE486" s="3"/>
      <c r="AF486" s="3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7"/>
      <c r="AT486" s="7"/>
      <c r="AU486" s="7"/>
      <c r="AV486" s="7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</row>
    <row r="487" spans="1:83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3"/>
      <c r="X487" s="3"/>
      <c r="Y487" s="3"/>
      <c r="Z487" s="3"/>
      <c r="AA487" s="3"/>
      <c r="AB487" s="3"/>
      <c r="AC487" s="3"/>
      <c r="AD487" s="3"/>
      <c r="AE487" s="3"/>
      <c r="AF487" s="3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7"/>
      <c r="AT487" s="7"/>
      <c r="AU487" s="7"/>
      <c r="AV487" s="7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</row>
    <row r="488" spans="1:83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3"/>
      <c r="X488" s="3"/>
      <c r="Y488" s="3"/>
      <c r="Z488" s="3"/>
      <c r="AA488" s="3"/>
      <c r="AB488" s="3"/>
      <c r="AC488" s="3"/>
      <c r="AD488" s="3"/>
      <c r="AE488" s="3"/>
      <c r="AF488" s="3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7"/>
      <c r="AT488" s="7"/>
      <c r="AU488" s="7"/>
      <c r="AV488" s="7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</row>
    <row r="489" spans="1:83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3"/>
      <c r="X489" s="3"/>
      <c r="Y489" s="3"/>
      <c r="Z489" s="3"/>
      <c r="AA489" s="3"/>
      <c r="AB489" s="3"/>
      <c r="AC489" s="3"/>
      <c r="AD489" s="3"/>
      <c r="AE489" s="3"/>
      <c r="AF489" s="3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7"/>
      <c r="AT489" s="7"/>
      <c r="AU489" s="7"/>
      <c r="AV489" s="7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</row>
    <row r="490" spans="1:83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3"/>
      <c r="X490" s="3"/>
      <c r="Y490" s="3"/>
      <c r="Z490" s="3"/>
      <c r="AA490" s="3"/>
      <c r="AB490" s="3"/>
      <c r="AC490" s="3"/>
      <c r="AD490" s="3"/>
      <c r="AE490" s="3"/>
      <c r="AF490" s="3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7"/>
      <c r="AT490" s="7"/>
      <c r="AU490" s="7"/>
      <c r="AV490" s="7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</row>
    <row r="491" spans="1:83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3"/>
      <c r="X491" s="3"/>
      <c r="Y491" s="3"/>
      <c r="Z491" s="3"/>
      <c r="AA491" s="3"/>
      <c r="AB491" s="3"/>
      <c r="AC491" s="3"/>
      <c r="AD491" s="3"/>
      <c r="AE491" s="3"/>
      <c r="AF491" s="3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7"/>
      <c r="AT491" s="7"/>
      <c r="AU491" s="7"/>
      <c r="AV491" s="7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</row>
    <row r="492" spans="1:83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3"/>
      <c r="X492" s="3"/>
      <c r="Y492" s="3"/>
      <c r="Z492" s="3"/>
      <c r="AA492" s="3"/>
      <c r="AB492" s="3"/>
      <c r="AC492" s="3"/>
      <c r="AD492" s="3"/>
      <c r="AE492" s="3"/>
      <c r="AF492" s="3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7"/>
      <c r="AT492" s="7"/>
      <c r="AU492" s="7"/>
      <c r="AV492" s="7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</row>
    <row r="493" spans="1:83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3"/>
      <c r="X493" s="3"/>
      <c r="Y493" s="3"/>
      <c r="Z493" s="3"/>
      <c r="AA493" s="3"/>
      <c r="AB493" s="3"/>
      <c r="AC493" s="3"/>
      <c r="AD493" s="3"/>
      <c r="AE493" s="3"/>
      <c r="AF493" s="3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7"/>
      <c r="AT493" s="7"/>
      <c r="AU493" s="7"/>
      <c r="AV493" s="7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</row>
    <row r="494" spans="1:83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3"/>
      <c r="X494" s="3"/>
      <c r="Y494" s="3"/>
      <c r="Z494" s="3"/>
      <c r="AA494" s="3"/>
      <c r="AB494" s="3"/>
      <c r="AC494" s="3"/>
      <c r="AD494" s="3"/>
      <c r="AE494" s="3"/>
      <c r="AF494" s="3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7"/>
      <c r="AT494" s="7"/>
      <c r="AU494" s="7"/>
      <c r="AV494" s="7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</row>
    <row r="495" spans="1:83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3"/>
      <c r="X495" s="3"/>
      <c r="Y495" s="3"/>
      <c r="Z495" s="3"/>
      <c r="AA495" s="3"/>
      <c r="AB495" s="3"/>
      <c r="AC495" s="3"/>
      <c r="AD495" s="3"/>
      <c r="AE495" s="3"/>
      <c r="AF495" s="3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7"/>
      <c r="AT495" s="7"/>
      <c r="AU495" s="7"/>
      <c r="AV495" s="7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</row>
    <row r="496" spans="1:83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3"/>
      <c r="X496" s="3"/>
      <c r="Y496" s="3"/>
      <c r="Z496" s="3"/>
      <c r="AA496" s="3"/>
      <c r="AB496" s="3"/>
      <c r="AC496" s="3"/>
      <c r="AD496" s="3"/>
      <c r="AE496" s="3"/>
      <c r="AF496" s="3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7"/>
      <c r="AT496" s="7"/>
      <c r="AU496" s="7"/>
      <c r="AV496" s="7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</row>
    <row r="497" spans="1:83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3"/>
      <c r="X497" s="3"/>
      <c r="Y497" s="3"/>
      <c r="Z497" s="3"/>
      <c r="AA497" s="3"/>
      <c r="AB497" s="3"/>
      <c r="AC497" s="3"/>
      <c r="AD497" s="3"/>
      <c r="AE497" s="3"/>
      <c r="AF497" s="3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7"/>
      <c r="AT497" s="7"/>
      <c r="AU497" s="7"/>
      <c r="AV497" s="7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</row>
    <row r="498" spans="1:83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3"/>
      <c r="X498" s="3"/>
      <c r="Y498" s="3"/>
      <c r="Z498" s="3"/>
      <c r="AA498" s="3"/>
      <c r="AB498" s="3"/>
      <c r="AC498" s="3"/>
      <c r="AD498" s="3"/>
      <c r="AE498" s="3"/>
      <c r="AF498" s="3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7"/>
      <c r="AT498" s="7"/>
      <c r="AU498" s="7"/>
      <c r="AV498" s="7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</row>
    <row r="499" spans="1:83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3"/>
      <c r="X499" s="3"/>
      <c r="Y499" s="3"/>
      <c r="Z499" s="3"/>
      <c r="AA499" s="3"/>
      <c r="AB499" s="3"/>
      <c r="AC499" s="3"/>
      <c r="AD499" s="3"/>
      <c r="AE499" s="3"/>
      <c r="AF499" s="3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7"/>
      <c r="AT499" s="7"/>
      <c r="AU499" s="7"/>
      <c r="AV499" s="7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</row>
    <row r="500" spans="1:83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3"/>
      <c r="X500" s="3"/>
      <c r="Y500" s="3"/>
      <c r="Z500" s="3"/>
      <c r="AA500" s="3"/>
      <c r="AB500" s="3"/>
      <c r="AC500" s="3"/>
      <c r="AD500" s="3"/>
      <c r="AE500" s="3"/>
      <c r="AF500" s="3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7"/>
      <c r="AT500" s="7"/>
      <c r="AU500" s="7"/>
      <c r="AV500" s="7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</row>
    <row r="501" spans="1:83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3"/>
      <c r="X501" s="3"/>
      <c r="Y501" s="3"/>
      <c r="Z501" s="3"/>
      <c r="AA501" s="3"/>
      <c r="AB501" s="3"/>
      <c r="AC501" s="3"/>
      <c r="AD501" s="3"/>
      <c r="AE501" s="3"/>
      <c r="AF501" s="3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7"/>
      <c r="AT501" s="7"/>
      <c r="AU501" s="7"/>
      <c r="AV501" s="7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</row>
    <row r="502" spans="1:83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3"/>
      <c r="X502" s="3"/>
      <c r="Y502" s="3"/>
      <c r="Z502" s="3"/>
      <c r="AA502" s="3"/>
      <c r="AB502" s="3"/>
      <c r="AC502" s="3"/>
      <c r="AD502" s="3"/>
      <c r="AE502" s="3"/>
      <c r="AF502" s="3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7"/>
      <c r="AT502" s="7"/>
      <c r="AU502" s="7"/>
      <c r="AV502" s="7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</row>
    <row r="503" spans="1:83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3"/>
      <c r="X503" s="3"/>
      <c r="Y503" s="3"/>
      <c r="Z503" s="3"/>
      <c r="AA503" s="3"/>
      <c r="AB503" s="3"/>
      <c r="AC503" s="3"/>
      <c r="AD503" s="3"/>
      <c r="AE503" s="3"/>
      <c r="AF503" s="3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7"/>
      <c r="AT503" s="7"/>
      <c r="AU503" s="7"/>
      <c r="AV503" s="7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</row>
    <row r="504" spans="1:83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3"/>
      <c r="X504" s="3"/>
      <c r="Y504" s="3"/>
      <c r="Z504" s="3"/>
      <c r="AA504" s="3"/>
      <c r="AB504" s="3"/>
      <c r="AC504" s="3"/>
      <c r="AD504" s="3"/>
      <c r="AE504" s="3"/>
      <c r="AF504" s="3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7"/>
      <c r="AT504" s="7"/>
      <c r="AU504" s="7"/>
      <c r="AV504" s="7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</row>
    <row r="505" spans="1:83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3"/>
      <c r="X505" s="3"/>
      <c r="Y505" s="3"/>
      <c r="Z505" s="3"/>
      <c r="AA505" s="3"/>
      <c r="AB505" s="3"/>
      <c r="AC505" s="3"/>
      <c r="AD505" s="3"/>
      <c r="AE505" s="3"/>
      <c r="AF505" s="3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7"/>
      <c r="AT505" s="7"/>
      <c r="AU505" s="7"/>
      <c r="AV505" s="7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</row>
    <row r="506" spans="1:83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3"/>
      <c r="X506" s="3"/>
      <c r="Y506" s="3"/>
      <c r="Z506" s="3"/>
      <c r="AA506" s="3"/>
      <c r="AB506" s="3"/>
      <c r="AC506" s="3"/>
      <c r="AD506" s="3"/>
      <c r="AE506" s="3"/>
      <c r="AF506" s="3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7"/>
      <c r="AT506" s="7"/>
      <c r="AU506" s="7"/>
      <c r="AV506" s="7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</row>
    <row r="507" spans="1:83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3"/>
      <c r="X507" s="3"/>
      <c r="Y507" s="3"/>
      <c r="Z507" s="3"/>
      <c r="AA507" s="3"/>
      <c r="AB507" s="3"/>
      <c r="AC507" s="3"/>
      <c r="AD507" s="3"/>
      <c r="AE507" s="3"/>
      <c r="AF507" s="3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7"/>
      <c r="AT507" s="7"/>
      <c r="AU507" s="7"/>
      <c r="AV507" s="7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</row>
    <row r="508" spans="1:83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3"/>
      <c r="X508" s="3"/>
      <c r="Y508" s="3"/>
      <c r="Z508" s="3"/>
      <c r="AA508" s="3"/>
      <c r="AB508" s="3"/>
      <c r="AC508" s="3"/>
      <c r="AD508" s="3"/>
      <c r="AE508" s="3"/>
      <c r="AF508" s="3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7"/>
      <c r="AT508" s="7"/>
      <c r="AU508" s="7"/>
      <c r="AV508" s="7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</row>
    <row r="509" spans="1:83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3"/>
      <c r="X509" s="3"/>
      <c r="Y509" s="3"/>
      <c r="Z509" s="3"/>
      <c r="AA509" s="3"/>
      <c r="AB509" s="3"/>
      <c r="AC509" s="3"/>
      <c r="AD509" s="3"/>
      <c r="AE509" s="3"/>
      <c r="AF509" s="3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7"/>
      <c r="AT509" s="7"/>
      <c r="AU509" s="7"/>
      <c r="AV509" s="7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</row>
    <row r="510" spans="1:83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3"/>
      <c r="X510" s="3"/>
      <c r="Y510" s="3"/>
      <c r="Z510" s="3"/>
      <c r="AA510" s="3"/>
      <c r="AB510" s="3"/>
      <c r="AC510" s="3"/>
      <c r="AD510" s="3"/>
      <c r="AE510" s="3"/>
      <c r="AF510" s="3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7"/>
      <c r="AT510" s="7"/>
      <c r="AU510" s="7"/>
      <c r="AV510" s="7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</row>
    <row r="511" spans="1:83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3"/>
      <c r="X511" s="3"/>
      <c r="Y511" s="3"/>
      <c r="Z511" s="3"/>
      <c r="AA511" s="3"/>
      <c r="AB511" s="3"/>
      <c r="AC511" s="3"/>
      <c r="AD511" s="3"/>
      <c r="AE511" s="3"/>
      <c r="AF511" s="3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7"/>
      <c r="AT511" s="7"/>
      <c r="AU511" s="7"/>
      <c r="AV511" s="7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</row>
    <row r="512" spans="1:83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3"/>
      <c r="X512" s="3"/>
      <c r="Y512" s="3"/>
      <c r="Z512" s="3"/>
      <c r="AA512" s="3"/>
      <c r="AB512" s="3"/>
      <c r="AC512" s="3"/>
      <c r="AD512" s="3"/>
      <c r="AE512" s="3"/>
      <c r="AF512" s="3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7"/>
      <c r="AT512" s="7"/>
      <c r="AU512" s="7"/>
      <c r="AV512" s="7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</row>
    <row r="513" spans="1:83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3"/>
      <c r="X513" s="3"/>
      <c r="Y513" s="3"/>
      <c r="Z513" s="3"/>
      <c r="AA513" s="3"/>
      <c r="AB513" s="3"/>
      <c r="AC513" s="3"/>
      <c r="AD513" s="3"/>
      <c r="AE513" s="3"/>
      <c r="AF513" s="3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7"/>
      <c r="AT513" s="7"/>
      <c r="AU513" s="7"/>
      <c r="AV513" s="7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</row>
    <row r="514" spans="1:83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3"/>
      <c r="X514" s="3"/>
      <c r="Y514" s="3"/>
      <c r="Z514" s="3"/>
      <c r="AA514" s="3"/>
      <c r="AB514" s="3"/>
      <c r="AC514" s="3"/>
      <c r="AD514" s="3"/>
      <c r="AE514" s="3"/>
      <c r="AF514" s="3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7"/>
      <c r="AT514" s="7"/>
      <c r="AU514" s="7"/>
      <c r="AV514" s="7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</row>
    <row r="515" spans="1:83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3"/>
      <c r="X515" s="3"/>
      <c r="Y515" s="3"/>
      <c r="Z515" s="3"/>
      <c r="AA515" s="3"/>
      <c r="AB515" s="3"/>
      <c r="AC515" s="3"/>
      <c r="AD515" s="3"/>
      <c r="AE515" s="3"/>
      <c r="AF515" s="3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7"/>
      <c r="AT515" s="7"/>
      <c r="AU515" s="7"/>
      <c r="AV515" s="7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</row>
    <row r="516" spans="1:83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3"/>
      <c r="X516" s="3"/>
      <c r="Y516" s="3"/>
      <c r="Z516" s="3"/>
      <c r="AA516" s="3"/>
      <c r="AB516" s="3"/>
      <c r="AC516" s="3"/>
      <c r="AD516" s="3"/>
      <c r="AE516" s="3"/>
      <c r="AF516" s="3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7"/>
      <c r="AT516" s="7"/>
      <c r="AU516" s="7"/>
      <c r="AV516" s="7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</row>
    <row r="517" spans="1:83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3"/>
      <c r="X517" s="3"/>
      <c r="Y517" s="3"/>
      <c r="Z517" s="3"/>
      <c r="AA517" s="3"/>
      <c r="AB517" s="3"/>
      <c r="AC517" s="3"/>
      <c r="AD517" s="3"/>
      <c r="AE517" s="3"/>
      <c r="AF517" s="3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7"/>
      <c r="AT517" s="7"/>
      <c r="AU517" s="7"/>
      <c r="AV517" s="7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</row>
    <row r="518" spans="1:83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3"/>
      <c r="X518" s="3"/>
      <c r="Y518" s="3"/>
      <c r="Z518" s="3"/>
      <c r="AA518" s="3"/>
      <c r="AB518" s="3"/>
      <c r="AC518" s="3"/>
      <c r="AD518" s="3"/>
      <c r="AE518" s="3"/>
      <c r="AF518" s="3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7"/>
      <c r="AT518" s="7"/>
      <c r="AU518" s="7"/>
      <c r="AV518" s="7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</row>
    <row r="519" spans="1:83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3"/>
      <c r="X519" s="3"/>
      <c r="Y519" s="3"/>
      <c r="Z519" s="3"/>
      <c r="AA519" s="3"/>
      <c r="AB519" s="3"/>
      <c r="AC519" s="3"/>
      <c r="AD519" s="3"/>
      <c r="AE519" s="3"/>
      <c r="AF519" s="3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7"/>
      <c r="AT519" s="7"/>
      <c r="AU519" s="7"/>
      <c r="AV519" s="7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</row>
    <row r="520" spans="1:83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3"/>
      <c r="X520" s="3"/>
      <c r="Y520" s="3"/>
      <c r="Z520" s="3"/>
      <c r="AA520" s="3"/>
      <c r="AB520" s="3"/>
      <c r="AC520" s="3"/>
      <c r="AD520" s="3"/>
      <c r="AE520" s="3"/>
      <c r="AF520" s="3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7"/>
      <c r="AT520" s="7"/>
      <c r="AU520" s="7"/>
      <c r="AV520" s="7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</row>
    <row r="521" spans="1:83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3"/>
      <c r="X521" s="3"/>
      <c r="Y521" s="3"/>
      <c r="Z521" s="3"/>
      <c r="AA521" s="3"/>
      <c r="AB521" s="3"/>
      <c r="AC521" s="3"/>
      <c r="AD521" s="3"/>
      <c r="AE521" s="3"/>
      <c r="AF521" s="3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7"/>
      <c r="AT521" s="7"/>
      <c r="AU521" s="7"/>
      <c r="AV521" s="7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</row>
    <row r="522" spans="1:83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3"/>
      <c r="X522" s="3"/>
      <c r="Y522" s="3"/>
      <c r="Z522" s="3"/>
      <c r="AA522" s="3"/>
      <c r="AB522" s="3"/>
      <c r="AC522" s="3"/>
      <c r="AD522" s="3"/>
      <c r="AE522" s="3"/>
      <c r="AF522" s="3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7"/>
      <c r="AT522" s="7"/>
      <c r="AU522" s="7"/>
      <c r="AV522" s="7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</row>
    <row r="523" spans="1:83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3"/>
      <c r="X523" s="3"/>
      <c r="Y523" s="3"/>
      <c r="Z523" s="3"/>
      <c r="AA523" s="3"/>
      <c r="AB523" s="3"/>
      <c r="AC523" s="3"/>
      <c r="AD523" s="3"/>
      <c r="AE523" s="3"/>
      <c r="AF523" s="3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7"/>
      <c r="AT523" s="7"/>
      <c r="AU523" s="7"/>
      <c r="AV523" s="7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</row>
    <row r="524" spans="1:83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3"/>
      <c r="X524" s="3"/>
      <c r="Y524" s="3"/>
      <c r="Z524" s="3"/>
      <c r="AA524" s="3"/>
      <c r="AB524" s="3"/>
      <c r="AC524" s="3"/>
      <c r="AD524" s="3"/>
      <c r="AE524" s="3"/>
      <c r="AF524" s="3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7"/>
      <c r="AT524" s="7"/>
      <c r="AU524" s="7"/>
      <c r="AV524" s="7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</row>
    <row r="525" spans="1:83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3"/>
      <c r="X525" s="3"/>
      <c r="Y525" s="3"/>
      <c r="Z525" s="3"/>
      <c r="AA525" s="3"/>
      <c r="AB525" s="3"/>
      <c r="AC525" s="3"/>
      <c r="AD525" s="3"/>
      <c r="AE525" s="3"/>
      <c r="AF525" s="3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7"/>
      <c r="AT525" s="7"/>
      <c r="AU525" s="7"/>
      <c r="AV525" s="7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</row>
    <row r="526" spans="1:83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3"/>
      <c r="X526" s="3"/>
      <c r="Y526" s="3"/>
      <c r="Z526" s="3"/>
      <c r="AA526" s="3"/>
      <c r="AB526" s="3"/>
      <c r="AC526" s="3"/>
      <c r="AD526" s="3"/>
      <c r="AE526" s="3"/>
      <c r="AF526" s="3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7"/>
      <c r="AT526" s="7"/>
      <c r="AU526" s="7"/>
      <c r="AV526" s="7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</row>
    <row r="527" spans="1:83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3"/>
      <c r="X527" s="3"/>
      <c r="Y527" s="3"/>
      <c r="Z527" s="3"/>
      <c r="AA527" s="3"/>
      <c r="AB527" s="3"/>
      <c r="AC527" s="3"/>
      <c r="AD527" s="3"/>
      <c r="AE527" s="3"/>
      <c r="AF527" s="3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7"/>
      <c r="AT527" s="7"/>
      <c r="AU527" s="7"/>
      <c r="AV527" s="7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</row>
    <row r="528" spans="1:83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3"/>
      <c r="X528" s="3"/>
      <c r="Y528" s="3"/>
      <c r="Z528" s="3"/>
      <c r="AA528" s="3"/>
      <c r="AB528" s="3"/>
      <c r="AC528" s="3"/>
      <c r="AD528" s="3"/>
      <c r="AE528" s="3"/>
      <c r="AF528" s="3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7"/>
      <c r="AT528" s="7"/>
      <c r="AU528" s="7"/>
      <c r="AV528" s="7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</row>
    <row r="529" spans="1:83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3"/>
      <c r="X529" s="3"/>
      <c r="Y529" s="3"/>
      <c r="Z529" s="3"/>
      <c r="AA529" s="3"/>
      <c r="AB529" s="3"/>
      <c r="AC529" s="3"/>
      <c r="AD529" s="3"/>
      <c r="AE529" s="3"/>
      <c r="AF529" s="3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7"/>
      <c r="AT529" s="7"/>
      <c r="AU529" s="7"/>
      <c r="AV529" s="7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</row>
    <row r="530" spans="1:83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3"/>
      <c r="X530" s="3"/>
      <c r="Y530" s="3"/>
      <c r="Z530" s="3"/>
      <c r="AA530" s="3"/>
      <c r="AB530" s="3"/>
      <c r="AC530" s="3"/>
      <c r="AD530" s="3"/>
      <c r="AE530" s="3"/>
      <c r="AF530" s="3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7"/>
      <c r="AT530" s="7"/>
      <c r="AU530" s="7"/>
      <c r="AV530" s="7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</row>
    <row r="531" spans="1:83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3"/>
      <c r="X531" s="3"/>
      <c r="Y531" s="3"/>
      <c r="Z531" s="3"/>
      <c r="AA531" s="3"/>
      <c r="AB531" s="3"/>
      <c r="AC531" s="3"/>
      <c r="AD531" s="3"/>
      <c r="AE531" s="3"/>
      <c r="AF531" s="3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7"/>
      <c r="AT531" s="7"/>
      <c r="AU531" s="7"/>
      <c r="AV531" s="7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</row>
    <row r="532" spans="1:83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3"/>
      <c r="X532" s="3"/>
      <c r="Y532" s="3"/>
      <c r="Z532" s="3"/>
      <c r="AA532" s="3"/>
      <c r="AB532" s="3"/>
      <c r="AC532" s="3"/>
      <c r="AD532" s="3"/>
      <c r="AE532" s="3"/>
      <c r="AF532" s="3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7"/>
      <c r="AT532" s="7"/>
      <c r="AU532" s="7"/>
      <c r="AV532" s="7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</row>
    <row r="533" spans="1:83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3"/>
      <c r="X533" s="3"/>
      <c r="Y533" s="3"/>
      <c r="Z533" s="3"/>
      <c r="AA533" s="3"/>
      <c r="AB533" s="3"/>
      <c r="AC533" s="3"/>
      <c r="AD533" s="3"/>
      <c r="AE533" s="3"/>
      <c r="AF533" s="3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7"/>
      <c r="AT533" s="7"/>
      <c r="AU533" s="7"/>
      <c r="AV533" s="7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</row>
    <row r="534" spans="1:83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3"/>
      <c r="X534" s="3"/>
      <c r="Y534" s="3"/>
      <c r="Z534" s="3"/>
      <c r="AA534" s="3"/>
      <c r="AB534" s="3"/>
      <c r="AC534" s="3"/>
      <c r="AD534" s="3"/>
      <c r="AE534" s="3"/>
      <c r="AF534" s="3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7"/>
      <c r="AT534" s="7"/>
      <c r="AU534" s="7"/>
      <c r="AV534" s="7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</row>
    <row r="535" spans="1:83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3"/>
      <c r="X535" s="3"/>
      <c r="Y535" s="3"/>
      <c r="Z535" s="3"/>
      <c r="AA535" s="3"/>
      <c r="AB535" s="3"/>
      <c r="AC535" s="3"/>
      <c r="AD535" s="3"/>
      <c r="AE535" s="3"/>
      <c r="AF535" s="3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7"/>
      <c r="AT535" s="7"/>
      <c r="AU535" s="7"/>
      <c r="AV535" s="7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</row>
    <row r="536" spans="1:83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3"/>
      <c r="X536" s="3"/>
      <c r="Y536" s="3"/>
      <c r="Z536" s="3"/>
      <c r="AA536" s="3"/>
      <c r="AB536" s="3"/>
      <c r="AC536" s="3"/>
      <c r="AD536" s="3"/>
      <c r="AE536" s="3"/>
      <c r="AF536" s="3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7"/>
      <c r="AT536" s="7"/>
      <c r="AU536" s="7"/>
      <c r="AV536" s="7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</row>
    <row r="537" spans="1:83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3"/>
      <c r="X537" s="3"/>
      <c r="Y537" s="3"/>
      <c r="Z537" s="3"/>
      <c r="AA537" s="3"/>
      <c r="AB537" s="3"/>
      <c r="AC537" s="3"/>
      <c r="AD537" s="3"/>
      <c r="AE537" s="3"/>
      <c r="AF537" s="3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7"/>
      <c r="AT537" s="7"/>
      <c r="AU537" s="7"/>
      <c r="AV537" s="7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</row>
    <row r="538" spans="1:83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3"/>
      <c r="X538" s="3"/>
      <c r="Y538" s="3"/>
      <c r="Z538" s="3"/>
      <c r="AA538" s="3"/>
      <c r="AB538" s="3"/>
      <c r="AC538" s="3"/>
      <c r="AD538" s="3"/>
      <c r="AE538" s="3"/>
      <c r="AF538" s="3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7"/>
      <c r="AT538" s="7"/>
      <c r="AU538" s="7"/>
      <c r="AV538" s="7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</row>
    <row r="539" spans="1:83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3"/>
      <c r="X539" s="3"/>
      <c r="Y539" s="3"/>
      <c r="Z539" s="3"/>
      <c r="AA539" s="3"/>
      <c r="AB539" s="3"/>
      <c r="AC539" s="3"/>
      <c r="AD539" s="3"/>
      <c r="AE539" s="3"/>
      <c r="AF539" s="3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7"/>
      <c r="AT539" s="7"/>
      <c r="AU539" s="7"/>
      <c r="AV539" s="7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</row>
    <row r="540" spans="1:83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3"/>
      <c r="X540" s="3"/>
      <c r="Y540" s="3"/>
      <c r="Z540" s="3"/>
      <c r="AA540" s="3"/>
      <c r="AB540" s="3"/>
      <c r="AC540" s="3"/>
      <c r="AD540" s="3"/>
      <c r="AE540" s="3"/>
      <c r="AF540" s="3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7"/>
      <c r="AT540" s="7"/>
      <c r="AU540" s="7"/>
      <c r="AV540" s="7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</row>
    <row r="541" spans="1:83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3"/>
      <c r="X541" s="3"/>
      <c r="Y541" s="3"/>
      <c r="Z541" s="3"/>
      <c r="AA541" s="3"/>
      <c r="AB541" s="3"/>
      <c r="AC541" s="3"/>
      <c r="AD541" s="3"/>
      <c r="AE541" s="3"/>
      <c r="AF541" s="3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7"/>
      <c r="AT541" s="7"/>
      <c r="AU541" s="7"/>
      <c r="AV541" s="7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</row>
    <row r="542" spans="1:83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3"/>
      <c r="X542" s="3"/>
      <c r="Y542" s="3"/>
      <c r="Z542" s="3"/>
      <c r="AA542" s="3"/>
      <c r="AB542" s="3"/>
      <c r="AC542" s="3"/>
      <c r="AD542" s="3"/>
      <c r="AE542" s="3"/>
      <c r="AF542" s="3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7"/>
      <c r="AT542" s="7"/>
      <c r="AU542" s="7"/>
      <c r="AV542" s="7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</row>
    <row r="543" spans="1:83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3"/>
      <c r="X543" s="3"/>
      <c r="Y543" s="3"/>
      <c r="Z543" s="3"/>
      <c r="AA543" s="3"/>
      <c r="AB543" s="3"/>
      <c r="AC543" s="3"/>
      <c r="AD543" s="3"/>
      <c r="AE543" s="3"/>
      <c r="AF543" s="3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7"/>
      <c r="AT543" s="7"/>
      <c r="AU543" s="7"/>
      <c r="AV543" s="7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</row>
    <row r="544" spans="1:83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3"/>
      <c r="X544" s="3"/>
      <c r="Y544" s="3"/>
      <c r="Z544" s="3"/>
      <c r="AA544" s="3"/>
      <c r="AB544" s="3"/>
      <c r="AC544" s="3"/>
      <c r="AD544" s="3"/>
      <c r="AE544" s="3"/>
      <c r="AF544" s="3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7"/>
      <c r="AT544" s="7"/>
      <c r="AU544" s="7"/>
      <c r="AV544" s="7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</row>
    <row r="545" spans="1:83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3"/>
      <c r="X545" s="3"/>
      <c r="Y545" s="3"/>
      <c r="Z545" s="3"/>
      <c r="AA545" s="3"/>
      <c r="AB545" s="3"/>
      <c r="AC545" s="3"/>
      <c r="AD545" s="3"/>
      <c r="AE545" s="3"/>
      <c r="AF545" s="3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7"/>
      <c r="AT545" s="7"/>
      <c r="AU545" s="7"/>
      <c r="AV545" s="7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</row>
    <row r="546" spans="1:83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3"/>
      <c r="X546" s="3"/>
      <c r="Y546" s="3"/>
      <c r="Z546" s="3"/>
      <c r="AA546" s="3"/>
      <c r="AB546" s="3"/>
      <c r="AC546" s="3"/>
      <c r="AD546" s="3"/>
      <c r="AE546" s="3"/>
      <c r="AF546" s="3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7"/>
      <c r="AT546" s="7"/>
      <c r="AU546" s="7"/>
      <c r="AV546" s="7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</row>
    <row r="547" spans="1:83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3"/>
      <c r="X547" s="3"/>
      <c r="Y547" s="3"/>
      <c r="Z547" s="3"/>
      <c r="AA547" s="3"/>
      <c r="AB547" s="3"/>
      <c r="AC547" s="3"/>
      <c r="AD547" s="3"/>
      <c r="AE547" s="3"/>
      <c r="AF547" s="3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7"/>
      <c r="AT547" s="7"/>
      <c r="AU547" s="7"/>
      <c r="AV547" s="7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</row>
    <row r="548" spans="1:83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3"/>
      <c r="X548" s="3"/>
      <c r="Y548" s="3"/>
      <c r="Z548" s="3"/>
      <c r="AA548" s="3"/>
      <c r="AB548" s="3"/>
      <c r="AC548" s="3"/>
      <c r="AD548" s="3"/>
      <c r="AE548" s="3"/>
      <c r="AF548" s="3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7"/>
      <c r="AT548" s="7"/>
      <c r="AU548" s="7"/>
      <c r="AV548" s="7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</row>
    <row r="549" spans="1:83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3"/>
      <c r="X549" s="3"/>
      <c r="Y549" s="3"/>
      <c r="Z549" s="3"/>
      <c r="AA549" s="3"/>
      <c r="AB549" s="3"/>
      <c r="AC549" s="3"/>
      <c r="AD549" s="3"/>
      <c r="AE549" s="3"/>
      <c r="AF549" s="3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7"/>
      <c r="AT549" s="7"/>
      <c r="AU549" s="7"/>
      <c r="AV549" s="7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</row>
    <row r="550" spans="1:83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3"/>
      <c r="X550" s="3"/>
      <c r="Y550" s="3"/>
      <c r="Z550" s="3"/>
      <c r="AA550" s="3"/>
      <c r="AB550" s="3"/>
      <c r="AC550" s="3"/>
      <c r="AD550" s="3"/>
      <c r="AE550" s="3"/>
      <c r="AF550" s="3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7"/>
      <c r="AT550" s="7"/>
      <c r="AU550" s="7"/>
      <c r="AV550" s="7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</row>
    <row r="551" spans="1:83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3"/>
      <c r="X551" s="3"/>
      <c r="Y551" s="3"/>
      <c r="Z551" s="3"/>
      <c r="AA551" s="3"/>
      <c r="AB551" s="3"/>
      <c r="AC551" s="3"/>
      <c r="AD551" s="3"/>
      <c r="AE551" s="3"/>
      <c r="AF551" s="3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7"/>
      <c r="AT551" s="7"/>
      <c r="AU551" s="7"/>
      <c r="AV551" s="7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</row>
    <row r="552" spans="1:83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3"/>
      <c r="X552" s="3"/>
      <c r="Y552" s="3"/>
      <c r="Z552" s="3"/>
      <c r="AA552" s="3"/>
      <c r="AB552" s="3"/>
      <c r="AC552" s="3"/>
      <c r="AD552" s="3"/>
      <c r="AE552" s="3"/>
      <c r="AF552" s="3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7"/>
      <c r="AT552" s="7"/>
      <c r="AU552" s="7"/>
      <c r="AV552" s="7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</row>
    <row r="553" spans="1:83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3"/>
      <c r="X553" s="3"/>
      <c r="Y553" s="3"/>
      <c r="Z553" s="3"/>
      <c r="AA553" s="3"/>
      <c r="AB553" s="3"/>
      <c r="AC553" s="3"/>
      <c r="AD553" s="3"/>
      <c r="AE553" s="3"/>
      <c r="AF553" s="3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7"/>
      <c r="AT553" s="7"/>
      <c r="AU553" s="7"/>
      <c r="AV553" s="7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</row>
    <row r="554" spans="1:83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3"/>
      <c r="X554" s="3"/>
      <c r="Y554" s="3"/>
      <c r="Z554" s="3"/>
      <c r="AA554" s="3"/>
      <c r="AB554" s="3"/>
      <c r="AC554" s="3"/>
      <c r="AD554" s="3"/>
      <c r="AE554" s="3"/>
      <c r="AF554" s="3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7"/>
      <c r="AT554" s="7"/>
      <c r="AU554" s="7"/>
      <c r="AV554" s="7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</row>
    <row r="555" spans="1:83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3"/>
      <c r="X555" s="3"/>
      <c r="Y555" s="3"/>
      <c r="Z555" s="3"/>
      <c r="AA555" s="3"/>
      <c r="AB555" s="3"/>
      <c r="AC555" s="3"/>
      <c r="AD555" s="3"/>
      <c r="AE555" s="3"/>
      <c r="AF555" s="3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7"/>
      <c r="AT555" s="7"/>
      <c r="AU555" s="7"/>
      <c r="AV555" s="7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</row>
    <row r="556" spans="1:83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3"/>
      <c r="X556" s="3"/>
      <c r="Y556" s="3"/>
      <c r="Z556" s="3"/>
      <c r="AA556" s="3"/>
      <c r="AB556" s="3"/>
      <c r="AC556" s="3"/>
      <c r="AD556" s="3"/>
      <c r="AE556" s="3"/>
      <c r="AF556" s="3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7"/>
      <c r="AT556" s="7"/>
      <c r="AU556" s="7"/>
      <c r="AV556" s="7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</row>
    <row r="557" spans="1:83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3"/>
      <c r="X557" s="3"/>
      <c r="Y557" s="3"/>
      <c r="Z557" s="3"/>
      <c r="AA557" s="3"/>
      <c r="AB557" s="3"/>
      <c r="AC557" s="3"/>
      <c r="AD557" s="3"/>
      <c r="AE557" s="3"/>
      <c r="AF557" s="3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7"/>
      <c r="AT557" s="7"/>
      <c r="AU557" s="7"/>
      <c r="AV557" s="7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</row>
    <row r="558" spans="1:83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3"/>
      <c r="X558" s="3"/>
      <c r="Y558" s="3"/>
      <c r="Z558" s="3"/>
      <c r="AA558" s="3"/>
      <c r="AB558" s="3"/>
      <c r="AC558" s="3"/>
      <c r="AD558" s="3"/>
      <c r="AE558" s="3"/>
      <c r="AF558" s="3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7"/>
      <c r="AT558" s="7"/>
      <c r="AU558" s="7"/>
      <c r="AV558" s="7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</row>
    <row r="559" spans="1:83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3"/>
      <c r="X559" s="3"/>
      <c r="Y559" s="3"/>
      <c r="Z559" s="3"/>
      <c r="AA559" s="3"/>
      <c r="AB559" s="3"/>
      <c r="AC559" s="3"/>
      <c r="AD559" s="3"/>
      <c r="AE559" s="3"/>
      <c r="AF559" s="3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7"/>
      <c r="AT559" s="7"/>
      <c r="AU559" s="7"/>
      <c r="AV559" s="7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</row>
    <row r="560" spans="1:83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3"/>
      <c r="X560" s="3"/>
      <c r="Y560" s="3"/>
      <c r="Z560" s="3"/>
      <c r="AA560" s="3"/>
      <c r="AB560" s="3"/>
      <c r="AC560" s="3"/>
      <c r="AD560" s="3"/>
      <c r="AE560" s="3"/>
      <c r="AF560" s="3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7"/>
      <c r="AT560" s="7"/>
      <c r="AU560" s="7"/>
      <c r="AV560" s="7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</row>
    <row r="561" spans="1:83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3"/>
      <c r="X561" s="3"/>
      <c r="Y561" s="3"/>
      <c r="Z561" s="3"/>
      <c r="AA561" s="3"/>
      <c r="AB561" s="3"/>
      <c r="AC561" s="3"/>
      <c r="AD561" s="3"/>
      <c r="AE561" s="3"/>
      <c r="AF561" s="3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7"/>
      <c r="AT561" s="7"/>
      <c r="AU561" s="7"/>
      <c r="AV561" s="7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</row>
    <row r="562" spans="1:83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3"/>
      <c r="X562" s="3"/>
      <c r="Y562" s="3"/>
      <c r="Z562" s="3"/>
      <c r="AA562" s="3"/>
      <c r="AB562" s="3"/>
      <c r="AC562" s="3"/>
      <c r="AD562" s="3"/>
      <c r="AE562" s="3"/>
      <c r="AF562" s="3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7"/>
      <c r="AT562" s="7"/>
      <c r="AU562" s="7"/>
      <c r="AV562" s="7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</row>
    <row r="563" spans="1:83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3"/>
      <c r="X563" s="3"/>
      <c r="Y563" s="3"/>
      <c r="Z563" s="3"/>
      <c r="AA563" s="3"/>
      <c r="AB563" s="3"/>
      <c r="AC563" s="3"/>
      <c r="AD563" s="3"/>
      <c r="AE563" s="3"/>
      <c r="AF563" s="3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7"/>
      <c r="AT563" s="7"/>
      <c r="AU563" s="7"/>
      <c r="AV563" s="7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</row>
    <row r="564" spans="1:83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3"/>
      <c r="X564" s="3"/>
      <c r="Y564" s="3"/>
      <c r="Z564" s="3"/>
      <c r="AA564" s="3"/>
      <c r="AB564" s="3"/>
      <c r="AC564" s="3"/>
      <c r="AD564" s="3"/>
      <c r="AE564" s="3"/>
      <c r="AF564" s="3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7"/>
      <c r="AT564" s="7"/>
      <c r="AU564" s="7"/>
      <c r="AV564" s="7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</row>
    <row r="565" spans="1:83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3"/>
      <c r="X565" s="3"/>
      <c r="Y565" s="3"/>
      <c r="Z565" s="3"/>
      <c r="AA565" s="3"/>
      <c r="AB565" s="3"/>
      <c r="AC565" s="3"/>
      <c r="AD565" s="3"/>
      <c r="AE565" s="3"/>
      <c r="AF565" s="3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7"/>
      <c r="AT565" s="7"/>
      <c r="AU565" s="7"/>
      <c r="AV565" s="7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</row>
    <row r="566" spans="1:83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3"/>
      <c r="X566" s="3"/>
      <c r="Y566" s="3"/>
      <c r="Z566" s="3"/>
      <c r="AA566" s="3"/>
      <c r="AB566" s="3"/>
      <c r="AC566" s="3"/>
      <c r="AD566" s="3"/>
      <c r="AE566" s="3"/>
      <c r="AF566" s="3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7"/>
      <c r="AT566" s="7"/>
      <c r="AU566" s="7"/>
      <c r="AV566" s="7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</row>
    <row r="567" spans="1:83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3"/>
      <c r="X567" s="3"/>
      <c r="Y567" s="3"/>
      <c r="Z567" s="3"/>
      <c r="AA567" s="3"/>
      <c r="AB567" s="3"/>
      <c r="AC567" s="3"/>
      <c r="AD567" s="3"/>
      <c r="AE567" s="3"/>
      <c r="AF567" s="3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7"/>
      <c r="AT567" s="7"/>
      <c r="AU567" s="7"/>
      <c r="AV567" s="7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</row>
    <row r="568" spans="1:83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3"/>
      <c r="X568" s="3"/>
      <c r="Y568" s="3"/>
      <c r="Z568" s="3"/>
      <c r="AA568" s="3"/>
      <c r="AB568" s="3"/>
      <c r="AC568" s="3"/>
      <c r="AD568" s="3"/>
      <c r="AE568" s="3"/>
      <c r="AF568" s="3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7"/>
      <c r="AT568" s="7"/>
      <c r="AU568" s="7"/>
      <c r="AV568" s="7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</row>
    <row r="569" spans="1:83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3"/>
      <c r="X569" s="3"/>
      <c r="Y569" s="3"/>
      <c r="Z569" s="3"/>
      <c r="AA569" s="3"/>
      <c r="AB569" s="3"/>
      <c r="AC569" s="3"/>
      <c r="AD569" s="3"/>
      <c r="AE569" s="3"/>
      <c r="AF569" s="3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7"/>
      <c r="AT569" s="7"/>
      <c r="AU569" s="7"/>
      <c r="AV569" s="7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</row>
    <row r="570" spans="1:83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3"/>
      <c r="X570" s="3"/>
      <c r="Y570" s="3"/>
      <c r="Z570" s="3"/>
      <c r="AA570" s="3"/>
      <c r="AB570" s="3"/>
      <c r="AC570" s="3"/>
      <c r="AD570" s="3"/>
      <c r="AE570" s="3"/>
      <c r="AF570" s="3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7"/>
      <c r="AT570" s="7"/>
      <c r="AU570" s="7"/>
      <c r="AV570" s="7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</row>
    <row r="571" spans="1:83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3"/>
      <c r="X571" s="3"/>
      <c r="Y571" s="3"/>
      <c r="Z571" s="3"/>
      <c r="AA571" s="3"/>
      <c r="AB571" s="3"/>
      <c r="AC571" s="3"/>
      <c r="AD571" s="3"/>
      <c r="AE571" s="3"/>
      <c r="AF571" s="3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7"/>
      <c r="AT571" s="7"/>
      <c r="AU571" s="7"/>
      <c r="AV571" s="7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</row>
    <row r="572" spans="1:83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3"/>
      <c r="X572" s="3"/>
      <c r="Y572" s="3"/>
      <c r="Z572" s="3"/>
      <c r="AA572" s="3"/>
      <c r="AB572" s="3"/>
      <c r="AC572" s="3"/>
      <c r="AD572" s="3"/>
      <c r="AE572" s="3"/>
      <c r="AF572" s="3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7"/>
      <c r="AT572" s="7"/>
      <c r="AU572" s="7"/>
      <c r="AV572" s="7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</row>
    <row r="573" spans="1:83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3"/>
      <c r="X573" s="3"/>
      <c r="Y573" s="3"/>
      <c r="Z573" s="3"/>
      <c r="AA573" s="3"/>
      <c r="AB573" s="3"/>
      <c r="AC573" s="3"/>
      <c r="AD573" s="3"/>
      <c r="AE573" s="3"/>
      <c r="AF573" s="3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7"/>
      <c r="AT573" s="7"/>
      <c r="AU573" s="7"/>
      <c r="AV573" s="7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</row>
    <row r="574" spans="1:83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3"/>
      <c r="X574" s="3"/>
      <c r="Y574" s="3"/>
      <c r="Z574" s="3"/>
      <c r="AA574" s="3"/>
      <c r="AB574" s="3"/>
      <c r="AC574" s="3"/>
      <c r="AD574" s="3"/>
      <c r="AE574" s="3"/>
      <c r="AF574" s="3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7"/>
      <c r="AT574" s="7"/>
      <c r="AU574" s="7"/>
      <c r="AV574" s="7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</row>
    <row r="575" spans="1:83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3"/>
      <c r="X575" s="3"/>
      <c r="Y575" s="3"/>
      <c r="Z575" s="3"/>
      <c r="AA575" s="3"/>
      <c r="AB575" s="3"/>
      <c r="AC575" s="3"/>
      <c r="AD575" s="3"/>
      <c r="AE575" s="3"/>
      <c r="AF575" s="3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7"/>
      <c r="AT575" s="7"/>
      <c r="AU575" s="7"/>
      <c r="AV575" s="7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</row>
    <row r="576" spans="1:83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3"/>
      <c r="X576" s="3"/>
      <c r="Y576" s="3"/>
      <c r="Z576" s="3"/>
      <c r="AA576" s="3"/>
      <c r="AB576" s="3"/>
      <c r="AC576" s="3"/>
      <c r="AD576" s="3"/>
      <c r="AE576" s="3"/>
      <c r="AF576" s="3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7"/>
      <c r="AT576" s="7"/>
      <c r="AU576" s="7"/>
      <c r="AV576" s="7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</row>
    <row r="577" spans="1:83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3"/>
      <c r="X577" s="3"/>
      <c r="Y577" s="3"/>
      <c r="Z577" s="3"/>
      <c r="AA577" s="3"/>
      <c r="AB577" s="3"/>
      <c r="AC577" s="3"/>
      <c r="AD577" s="3"/>
      <c r="AE577" s="3"/>
      <c r="AF577" s="3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7"/>
      <c r="AT577" s="7"/>
      <c r="AU577" s="7"/>
      <c r="AV577" s="7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</row>
    <row r="578" spans="1:83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3"/>
      <c r="X578" s="3"/>
      <c r="Y578" s="3"/>
      <c r="Z578" s="3"/>
      <c r="AA578" s="3"/>
      <c r="AB578" s="3"/>
      <c r="AC578" s="3"/>
      <c r="AD578" s="3"/>
      <c r="AE578" s="3"/>
      <c r="AF578" s="3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7"/>
      <c r="AT578" s="7"/>
      <c r="AU578" s="7"/>
      <c r="AV578" s="7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</row>
    <row r="579" spans="1:83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3"/>
      <c r="X579" s="3"/>
      <c r="Y579" s="3"/>
      <c r="Z579" s="3"/>
      <c r="AA579" s="3"/>
      <c r="AB579" s="3"/>
      <c r="AC579" s="3"/>
      <c r="AD579" s="3"/>
      <c r="AE579" s="3"/>
      <c r="AF579" s="3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7"/>
      <c r="AT579" s="7"/>
      <c r="AU579" s="7"/>
      <c r="AV579" s="7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</row>
    <row r="580" spans="1:83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3"/>
      <c r="X580" s="3"/>
      <c r="Y580" s="3"/>
      <c r="Z580" s="3"/>
      <c r="AA580" s="3"/>
      <c r="AB580" s="3"/>
      <c r="AC580" s="3"/>
      <c r="AD580" s="3"/>
      <c r="AE580" s="3"/>
      <c r="AF580" s="3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7"/>
      <c r="AT580" s="7"/>
      <c r="AU580" s="7"/>
      <c r="AV580" s="7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</row>
    <row r="581" spans="1:83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3"/>
      <c r="X581" s="3"/>
      <c r="Y581" s="3"/>
      <c r="Z581" s="3"/>
      <c r="AA581" s="3"/>
      <c r="AB581" s="3"/>
      <c r="AC581" s="3"/>
      <c r="AD581" s="3"/>
      <c r="AE581" s="3"/>
      <c r="AF581" s="3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7"/>
      <c r="AT581" s="7"/>
      <c r="AU581" s="7"/>
      <c r="AV581" s="7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</row>
    <row r="582" spans="1:83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3"/>
      <c r="X582" s="3"/>
      <c r="Y582" s="3"/>
      <c r="Z582" s="3"/>
      <c r="AA582" s="3"/>
      <c r="AB582" s="3"/>
      <c r="AC582" s="3"/>
      <c r="AD582" s="3"/>
      <c r="AE582" s="3"/>
      <c r="AF582" s="3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7"/>
      <c r="AT582" s="7"/>
      <c r="AU582" s="7"/>
      <c r="AV582" s="7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</row>
    <row r="583" spans="1:83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3"/>
      <c r="X583" s="3"/>
      <c r="Y583" s="3"/>
      <c r="Z583" s="3"/>
      <c r="AA583" s="3"/>
      <c r="AB583" s="3"/>
      <c r="AC583" s="3"/>
      <c r="AD583" s="3"/>
      <c r="AE583" s="3"/>
      <c r="AF583" s="3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7"/>
      <c r="AT583" s="7"/>
      <c r="AU583" s="7"/>
      <c r="AV583" s="7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</row>
    <row r="584" spans="1:83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3"/>
      <c r="X584" s="3"/>
      <c r="Y584" s="3"/>
      <c r="Z584" s="3"/>
      <c r="AA584" s="3"/>
      <c r="AB584" s="3"/>
      <c r="AC584" s="3"/>
      <c r="AD584" s="3"/>
      <c r="AE584" s="3"/>
      <c r="AF584" s="3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7"/>
      <c r="AT584" s="7"/>
      <c r="AU584" s="7"/>
      <c r="AV584" s="7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</row>
    <row r="585" spans="1:83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3"/>
      <c r="X585" s="3"/>
      <c r="Y585" s="3"/>
      <c r="Z585" s="3"/>
      <c r="AA585" s="3"/>
      <c r="AB585" s="3"/>
      <c r="AC585" s="3"/>
      <c r="AD585" s="3"/>
      <c r="AE585" s="3"/>
      <c r="AF585" s="3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7"/>
      <c r="AT585" s="7"/>
      <c r="AU585" s="7"/>
      <c r="AV585" s="7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</row>
    <row r="586" spans="1:83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3"/>
      <c r="X586" s="3"/>
      <c r="Y586" s="3"/>
      <c r="Z586" s="3"/>
      <c r="AA586" s="3"/>
      <c r="AB586" s="3"/>
      <c r="AC586" s="3"/>
      <c r="AD586" s="3"/>
      <c r="AE586" s="3"/>
      <c r="AF586" s="3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7"/>
      <c r="AT586" s="7"/>
      <c r="AU586" s="7"/>
      <c r="AV586" s="7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</row>
    <row r="587" spans="1:83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3"/>
      <c r="X587" s="3"/>
      <c r="Y587" s="3"/>
      <c r="Z587" s="3"/>
      <c r="AA587" s="3"/>
      <c r="AB587" s="3"/>
      <c r="AC587" s="3"/>
      <c r="AD587" s="3"/>
      <c r="AE587" s="3"/>
      <c r="AF587" s="3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7"/>
      <c r="AT587" s="7"/>
      <c r="AU587" s="7"/>
      <c r="AV587" s="7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</row>
    <row r="588" spans="1:83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3"/>
      <c r="X588" s="3"/>
      <c r="Y588" s="3"/>
      <c r="Z588" s="3"/>
      <c r="AA588" s="3"/>
      <c r="AB588" s="3"/>
      <c r="AC588" s="3"/>
      <c r="AD588" s="3"/>
      <c r="AE588" s="3"/>
      <c r="AF588" s="3"/>
      <c r="AG588" s="1"/>
      <c r="AH588" s="1"/>
      <c r="AI588" s="1"/>
      <c r="AJ588" s="1"/>
      <c r="AK588" s="1"/>
      <c r="AL588" s="1"/>
      <c r="AM588" s="1"/>
      <c r="AN588" s="1"/>
      <c r="AR588" s="1"/>
      <c r="AS588" s="7"/>
      <c r="AT588" s="7"/>
      <c r="AU588" s="7"/>
      <c r="AV588" s="7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</row>
  </sheetData>
  <sheetProtection algorithmName="SHA-512" hashValue="Pwxcn9zFyk2IzXWq/Ewuft3DSsS7vQaZUgmNOnFTiaW6/dL+Ajl8ETaotE2bAhYAp5L5j2iHuBG4w8NPiMxBOA==" saltValue="kKYKJokf02WplIoJxeQL+g==" spinCount="100000" sheet="1" selectLockedCells="1"/>
  <mergeCells count="303">
    <mergeCell ref="AX2:BA2"/>
    <mergeCell ref="K128:L128"/>
    <mergeCell ref="M128:N128"/>
    <mergeCell ref="O128:P128"/>
    <mergeCell ref="AL128:AM128"/>
    <mergeCell ref="AU128:AV128"/>
    <mergeCell ref="AC129:AD129"/>
    <mergeCell ref="AL125:AM125"/>
    <mergeCell ref="AL126:AM126"/>
    <mergeCell ref="K127:T127"/>
    <mergeCell ref="AI127:AM127"/>
    <mergeCell ref="AP127:AQ127"/>
    <mergeCell ref="AU127:AV127"/>
    <mergeCell ref="AL109:AM109"/>
    <mergeCell ref="AL110:AM110"/>
    <mergeCell ref="AL101:AM101"/>
    <mergeCell ref="AL102:AM102"/>
    <mergeCell ref="AL93:AM93"/>
    <mergeCell ref="AL94:AM94"/>
    <mergeCell ref="AL85:AM85"/>
    <mergeCell ref="AL86:AM86"/>
    <mergeCell ref="AL77:AM77"/>
    <mergeCell ref="AL78:AM78"/>
    <mergeCell ref="AL69:AM69"/>
    <mergeCell ref="A124:A126"/>
    <mergeCell ref="K124:L126"/>
    <mergeCell ref="M124:N126"/>
    <mergeCell ref="O124:P126"/>
    <mergeCell ref="T124:T126"/>
    <mergeCell ref="U124:U126"/>
    <mergeCell ref="AL117:AM117"/>
    <mergeCell ref="AL118:AM118"/>
    <mergeCell ref="A120:A122"/>
    <mergeCell ref="K120:L122"/>
    <mergeCell ref="M120:N122"/>
    <mergeCell ref="O120:P122"/>
    <mergeCell ref="T120:T122"/>
    <mergeCell ref="U120:U122"/>
    <mergeCell ref="AL121:AM121"/>
    <mergeCell ref="AL122:AM122"/>
    <mergeCell ref="A116:A118"/>
    <mergeCell ref="K116:L118"/>
    <mergeCell ref="M116:N118"/>
    <mergeCell ref="O116:P118"/>
    <mergeCell ref="T116:T118"/>
    <mergeCell ref="U116:U118"/>
    <mergeCell ref="V116:V118"/>
    <mergeCell ref="V120:V122"/>
    <mergeCell ref="A112:A114"/>
    <mergeCell ref="K112:L114"/>
    <mergeCell ref="M112:N114"/>
    <mergeCell ref="O112:P114"/>
    <mergeCell ref="T112:T114"/>
    <mergeCell ref="U112:U114"/>
    <mergeCell ref="AL113:AM113"/>
    <mergeCell ref="AL114:AM114"/>
    <mergeCell ref="A108:A110"/>
    <mergeCell ref="K108:L110"/>
    <mergeCell ref="M108:N110"/>
    <mergeCell ref="O108:P110"/>
    <mergeCell ref="T108:T110"/>
    <mergeCell ref="U108:U110"/>
    <mergeCell ref="V108:V110"/>
    <mergeCell ref="V112:V114"/>
    <mergeCell ref="A104:A106"/>
    <mergeCell ref="K104:L106"/>
    <mergeCell ref="M104:N106"/>
    <mergeCell ref="O104:P106"/>
    <mergeCell ref="T104:T106"/>
    <mergeCell ref="U104:U106"/>
    <mergeCell ref="AL105:AM105"/>
    <mergeCell ref="AL106:AM106"/>
    <mergeCell ref="A100:A102"/>
    <mergeCell ref="K100:L102"/>
    <mergeCell ref="M100:N102"/>
    <mergeCell ref="O100:P102"/>
    <mergeCell ref="T100:T102"/>
    <mergeCell ref="U100:U102"/>
    <mergeCell ref="V100:V102"/>
    <mergeCell ref="V104:V106"/>
    <mergeCell ref="A96:A98"/>
    <mergeCell ref="K96:L98"/>
    <mergeCell ref="M96:N98"/>
    <mergeCell ref="O96:P98"/>
    <mergeCell ref="T96:T98"/>
    <mergeCell ref="U96:U98"/>
    <mergeCell ref="AL97:AM97"/>
    <mergeCell ref="AL98:AM98"/>
    <mergeCell ref="A92:A94"/>
    <mergeCell ref="K92:L94"/>
    <mergeCell ref="M92:N94"/>
    <mergeCell ref="O92:P94"/>
    <mergeCell ref="T92:T94"/>
    <mergeCell ref="U92:U94"/>
    <mergeCell ref="V92:V94"/>
    <mergeCell ref="V96:V98"/>
    <mergeCell ref="A88:A90"/>
    <mergeCell ref="K88:L90"/>
    <mergeCell ref="M88:N90"/>
    <mergeCell ref="O88:P90"/>
    <mergeCell ref="T88:T90"/>
    <mergeCell ref="U88:U90"/>
    <mergeCell ref="AL89:AM89"/>
    <mergeCell ref="AL90:AM90"/>
    <mergeCell ref="A84:A86"/>
    <mergeCell ref="K84:L86"/>
    <mergeCell ref="M84:N86"/>
    <mergeCell ref="O84:P86"/>
    <mergeCell ref="T84:T86"/>
    <mergeCell ref="U84:U86"/>
    <mergeCell ref="V84:V86"/>
    <mergeCell ref="V88:V90"/>
    <mergeCell ref="A80:A82"/>
    <mergeCell ref="K80:L82"/>
    <mergeCell ref="M80:N82"/>
    <mergeCell ref="O80:P82"/>
    <mergeCell ref="T80:T82"/>
    <mergeCell ref="U80:U82"/>
    <mergeCell ref="AL81:AM81"/>
    <mergeCell ref="AL82:AM82"/>
    <mergeCell ref="A76:A78"/>
    <mergeCell ref="K76:L78"/>
    <mergeCell ref="M76:N78"/>
    <mergeCell ref="O76:P78"/>
    <mergeCell ref="T76:T78"/>
    <mergeCell ref="U76:U78"/>
    <mergeCell ref="V76:V78"/>
    <mergeCell ref="V80:V82"/>
    <mergeCell ref="AL70:AM70"/>
    <mergeCell ref="A72:A74"/>
    <mergeCell ref="K72:L74"/>
    <mergeCell ref="M72:N74"/>
    <mergeCell ref="O72:P74"/>
    <mergeCell ref="T72:T74"/>
    <mergeCell ref="U72:U74"/>
    <mergeCell ref="AL73:AM73"/>
    <mergeCell ref="AL74:AM74"/>
    <mergeCell ref="A68:A70"/>
    <mergeCell ref="K68:L70"/>
    <mergeCell ref="M68:N70"/>
    <mergeCell ref="O68:P70"/>
    <mergeCell ref="T68:T70"/>
    <mergeCell ref="U68:U70"/>
    <mergeCell ref="V68:V70"/>
    <mergeCell ref="V72:V74"/>
    <mergeCell ref="AL61:AM61"/>
    <mergeCell ref="AL62:AM62"/>
    <mergeCell ref="A64:A66"/>
    <mergeCell ref="K64:L66"/>
    <mergeCell ref="M64:N66"/>
    <mergeCell ref="O64:P66"/>
    <mergeCell ref="T64:T66"/>
    <mergeCell ref="U64:U66"/>
    <mergeCell ref="AL65:AM65"/>
    <mergeCell ref="AL66:AM66"/>
    <mergeCell ref="A60:A62"/>
    <mergeCell ref="K60:L62"/>
    <mergeCell ref="M60:N62"/>
    <mergeCell ref="O60:P62"/>
    <mergeCell ref="T60:T62"/>
    <mergeCell ref="U60:U62"/>
    <mergeCell ref="V60:V62"/>
    <mergeCell ref="V64:V66"/>
    <mergeCell ref="AL53:AM53"/>
    <mergeCell ref="AL54:AM54"/>
    <mergeCell ref="A56:A58"/>
    <mergeCell ref="K56:L58"/>
    <mergeCell ref="M56:N58"/>
    <mergeCell ref="O56:P58"/>
    <mergeCell ref="T56:T58"/>
    <mergeCell ref="U56:U58"/>
    <mergeCell ref="AL57:AM57"/>
    <mergeCell ref="AL58:AM58"/>
    <mergeCell ref="A52:A54"/>
    <mergeCell ref="K52:L54"/>
    <mergeCell ref="M52:N54"/>
    <mergeCell ref="O52:P54"/>
    <mergeCell ref="T52:T54"/>
    <mergeCell ref="U52:U54"/>
    <mergeCell ref="V52:V54"/>
    <mergeCell ref="V56:V58"/>
    <mergeCell ref="AL45:AM45"/>
    <mergeCell ref="AL46:AM46"/>
    <mergeCell ref="A48:A50"/>
    <mergeCell ref="K48:L50"/>
    <mergeCell ref="M48:N50"/>
    <mergeCell ref="O48:P50"/>
    <mergeCell ref="T48:T50"/>
    <mergeCell ref="U48:U50"/>
    <mergeCell ref="AL49:AM49"/>
    <mergeCell ref="AL50:AM50"/>
    <mergeCell ref="A44:A46"/>
    <mergeCell ref="K44:L46"/>
    <mergeCell ref="M44:N46"/>
    <mergeCell ref="O44:P46"/>
    <mergeCell ref="T44:T46"/>
    <mergeCell ref="U44:U46"/>
    <mergeCell ref="V44:V46"/>
    <mergeCell ref="V48:V50"/>
    <mergeCell ref="AL37:AM37"/>
    <mergeCell ref="AL38:AM38"/>
    <mergeCell ref="A40:A42"/>
    <mergeCell ref="K40:L42"/>
    <mergeCell ref="M40:N42"/>
    <mergeCell ref="O40:P42"/>
    <mergeCell ref="T40:T42"/>
    <mergeCell ref="U40:U42"/>
    <mergeCell ref="AL41:AM41"/>
    <mergeCell ref="AL42:AM42"/>
    <mergeCell ref="A36:A38"/>
    <mergeCell ref="K36:L38"/>
    <mergeCell ref="M36:N38"/>
    <mergeCell ref="O36:P38"/>
    <mergeCell ref="T36:T38"/>
    <mergeCell ref="U36:U38"/>
    <mergeCell ref="V36:V38"/>
    <mergeCell ref="V40:V42"/>
    <mergeCell ref="AL29:AM29"/>
    <mergeCell ref="AL30:AM30"/>
    <mergeCell ref="A32:A34"/>
    <mergeCell ref="K32:L34"/>
    <mergeCell ref="M32:N34"/>
    <mergeCell ref="O32:P34"/>
    <mergeCell ref="T32:T34"/>
    <mergeCell ref="U32:U34"/>
    <mergeCell ref="AL33:AM33"/>
    <mergeCell ref="AL34:AM34"/>
    <mergeCell ref="A28:A30"/>
    <mergeCell ref="K28:L30"/>
    <mergeCell ref="M28:N30"/>
    <mergeCell ref="O28:P30"/>
    <mergeCell ref="T28:T30"/>
    <mergeCell ref="U28:U30"/>
    <mergeCell ref="V28:V30"/>
    <mergeCell ref="V32:V34"/>
    <mergeCell ref="AL21:AM21"/>
    <mergeCell ref="AL22:AM22"/>
    <mergeCell ref="A24:A26"/>
    <mergeCell ref="K24:L26"/>
    <mergeCell ref="M24:N26"/>
    <mergeCell ref="O24:P26"/>
    <mergeCell ref="T24:T26"/>
    <mergeCell ref="U24:U26"/>
    <mergeCell ref="AL25:AM25"/>
    <mergeCell ref="AL26:AM26"/>
    <mergeCell ref="A20:A22"/>
    <mergeCell ref="K20:L22"/>
    <mergeCell ref="M20:N22"/>
    <mergeCell ref="O20:P22"/>
    <mergeCell ref="T20:T22"/>
    <mergeCell ref="U20:U22"/>
    <mergeCell ref="V20:V22"/>
    <mergeCell ref="V24:V26"/>
    <mergeCell ref="AL14:AM14"/>
    <mergeCell ref="A16:A18"/>
    <mergeCell ref="K16:L18"/>
    <mergeCell ref="M16:N18"/>
    <mergeCell ref="O16:P18"/>
    <mergeCell ref="T16:T18"/>
    <mergeCell ref="U16:U18"/>
    <mergeCell ref="AL17:AM17"/>
    <mergeCell ref="AL18:AM18"/>
    <mergeCell ref="A12:A14"/>
    <mergeCell ref="K12:L14"/>
    <mergeCell ref="M12:N14"/>
    <mergeCell ref="O12:P14"/>
    <mergeCell ref="T12:T14"/>
    <mergeCell ref="U12:U14"/>
    <mergeCell ref="V12:V14"/>
    <mergeCell ref="V16:V18"/>
    <mergeCell ref="A4:A6"/>
    <mergeCell ref="K4:L6"/>
    <mergeCell ref="M4:N6"/>
    <mergeCell ref="O4:P6"/>
    <mergeCell ref="T4:T6"/>
    <mergeCell ref="U4:U6"/>
    <mergeCell ref="V4:V6"/>
    <mergeCell ref="V8:V10"/>
    <mergeCell ref="AL13:AM13"/>
    <mergeCell ref="V124:V126"/>
    <mergeCell ref="U2:V2"/>
    <mergeCell ref="K3:L3"/>
    <mergeCell ref="M3:N3"/>
    <mergeCell ref="O3:P3"/>
    <mergeCell ref="Q3:R3"/>
    <mergeCell ref="AS3:AT3"/>
    <mergeCell ref="AU3:AV3"/>
    <mergeCell ref="A1:F1"/>
    <mergeCell ref="A2:R2"/>
    <mergeCell ref="X2:AF2"/>
    <mergeCell ref="AH2:AM2"/>
    <mergeCell ref="AO2:AQ2"/>
    <mergeCell ref="AS2:AV2"/>
    <mergeCell ref="AL5:AM5"/>
    <mergeCell ref="AL6:AM6"/>
    <mergeCell ref="A8:A10"/>
    <mergeCell ref="K8:L10"/>
    <mergeCell ref="M8:N10"/>
    <mergeCell ref="O8:P10"/>
    <mergeCell ref="T8:T10"/>
    <mergeCell ref="U8:U10"/>
    <mergeCell ref="AL9:AM9"/>
    <mergeCell ref="AL10:AM10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NOTES</vt:lpstr>
      <vt:lpstr>Jan, 2023</vt:lpstr>
      <vt:lpstr>Feb, 2023</vt:lpstr>
      <vt:lpstr>Mar, 2023</vt:lpstr>
      <vt:lpstr>Apr, 2023</vt:lpstr>
      <vt:lpstr>May, 2023</vt:lpstr>
      <vt:lpstr>Jun, 2023</vt:lpstr>
      <vt:lpstr>July, 2023</vt:lpstr>
      <vt:lpstr>Aug, 2023</vt:lpstr>
      <vt:lpstr>Sep, 2023</vt:lpstr>
      <vt:lpstr>Oct, 2023</vt:lpstr>
      <vt:lpstr>Dec,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Mccrum</dc:creator>
  <cp:lastModifiedBy>Katelynn Niece</cp:lastModifiedBy>
  <cp:lastPrinted>2023-07-01T16:42:53Z</cp:lastPrinted>
  <dcterms:created xsi:type="dcterms:W3CDTF">2020-08-05T16:24:37Z</dcterms:created>
  <dcterms:modified xsi:type="dcterms:W3CDTF">2023-08-10T16:46:28Z</dcterms:modified>
</cp:coreProperties>
</file>